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58A6E1F0-7326-4414-8D0B-1856E62AA6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2" l="1"/>
  <c r="U461" i="2"/>
  <c r="U459" i="2"/>
  <c r="U458" i="2"/>
  <c r="V457" i="2"/>
  <c r="S470" i="2" s="1"/>
  <c r="M457" i="2"/>
  <c r="U454" i="2"/>
  <c r="U453" i="2"/>
  <c r="V452" i="2"/>
  <c r="W452" i="2" s="1"/>
  <c r="M452" i="2"/>
  <c r="V451" i="2"/>
  <c r="V454" i="2" s="1"/>
  <c r="M451" i="2"/>
  <c r="U449" i="2"/>
  <c r="U448" i="2"/>
  <c r="V447" i="2"/>
  <c r="W447" i="2" s="1"/>
  <c r="M447" i="2"/>
  <c r="V446" i="2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R470" i="2" s="1"/>
  <c r="M436" i="2"/>
  <c r="U432" i="2"/>
  <c r="U431" i="2"/>
  <c r="V430" i="2"/>
  <c r="W430" i="2" s="1"/>
  <c r="M430" i="2"/>
  <c r="V429" i="2"/>
  <c r="M429" i="2"/>
  <c r="U427" i="2"/>
  <c r="U426" i="2"/>
  <c r="V425" i="2"/>
  <c r="W425" i="2" s="1"/>
  <c r="V424" i="2"/>
  <c r="W424" i="2" s="1"/>
  <c r="V423" i="2"/>
  <c r="W423" i="2" s="1"/>
  <c r="V422" i="2"/>
  <c r="M422" i="2"/>
  <c r="V421" i="2"/>
  <c r="W421" i="2" s="1"/>
  <c r="M421" i="2"/>
  <c r="V420" i="2"/>
  <c r="W420" i="2" s="1"/>
  <c r="M420" i="2"/>
  <c r="U418" i="2"/>
  <c r="U417" i="2"/>
  <c r="V416" i="2"/>
  <c r="W416" i="2" s="1"/>
  <c r="M416" i="2"/>
  <c r="W415" i="2"/>
  <c r="W417" i="2" s="1"/>
  <c r="V415" i="2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M403" i="2"/>
  <c r="U399" i="2"/>
  <c r="U398" i="2"/>
  <c r="V397" i="2"/>
  <c r="V398" i="2" s="1"/>
  <c r="M397" i="2"/>
  <c r="U395" i="2"/>
  <c r="U394" i="2"/>
  <c r="V393" i="2"/>
  <c r="V394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V385" i="2"/>
  <c r="W385" i="2" s="1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V378" i="2"/>
  <c r="W378" i="2" s="1"/>
  <c r="W380" i="2" s="1"/>
  <c r="M378" i="2"/>
  <c r="U375" i="2"/>
  <c r="U374" i="2"/>
  <c r="V373" i="2"/>
  <c r="U371" i="2"/>
  <c r="U370" i="2"/>
  <c r="V369" i="2"/>
  <c r="W369" i="2" s="1"/>
  <c r="M369" i="2"/>
  <c r="V368" i="2"/>
  <c r="M368" i="2"/>
  <c r="V367" i="2"/>
  <c r="W367" i="2" s="1"/>
  <c r="M367" i="2"/>
  <c r="U365" i="2"/>
  <c r="U364" i="2"/>
  <c r="V363" i="2"/>
  <c r="M363" i="2"/>
  <c r="U361" i="2"/>
  <c r="U360" i="2"/>
  <c r="V359" i="2"/>
  <c r="W359" i="2" s="1"/>
  <c r="M359" i="2"/>
  <c r="V358" i="2"/>
  <c r="W358" i="2" s="1"/>
  <c r="M358" i="2"/>
  <c r="V357" i="2"/>
  <c r="M357" i="2"/>
  <c r="V356" i="2"/>
  <c r="W356" i="2" s="1"/>
  <c r="M356" i="2"/>
  <c r="U354" i="2"/>
  <c r="U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W322" i="2"/>
  <c r="W326" i="2" s="1"/>
  <c r="V322" i="2"/>
  <c r="M322" i="2"/>
  <c r="U320" i="2"/>
  <c r="U319" i="2"/>
  <c r="V318" i="2"/>
  <c r="W318" i="2" s="1"/>
  <c r="M318" i="2"/>
  <c r="V317" i="2"/>
  <c r="W317" i="2" s="1"/>
  <c r="W319" i="2" s="1"/>
  <c r="M317" i="2"/>
  <c r="U315" i="2"/>
  <c r="U314" i="2"/>
  <c r="V313" i="2"/>
  <c r="W313" i="2" s="1"/>
  <c r="M313" i="2"/>
  <c r="V312" i="2"/>
  <c r="W312" i="2" s="1"/>
  <c r="M312" i="2"/>
  <c r="V311" i="2"/>
  <c r="W311" i="2" s="1"/>
  <c r="M311" i="2"/>
  <c r="V310" i="2"/>
  <c r="W310" i="2" s="1"/>
  <c r="M310" i="2"/>
  <c r="U307" i="2"/>
  <c r="U306" i="2"/>
  <c r="V305" i="2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V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U281" i="2"/>
  <c r="U280" i="2"/>
  <c r="V279" i="2"/>
  <c r="V281" i="2" s="1"/>
  <c r="M279" i="2"/>
  <c r="U277" i="2"/>
  <c r="U276" i="2"/>
  <c r="V275" i="2"/>
  <c r="V276" i="2" s="1"/>
  <c r="M275" i="2"/>
  <c r="U273" i="2"/>
  <c r="U272" i="2"/>
  <c r="V271" i="2"/>
  <c r="M271" i="2"/>
  <c r="V270" i="2"/>
  <c r="W270" i="2" s="1"/>
  <c r="M270" i="2"/>
  <c r="V269" i="2"/>
  <c r="W269" i="2" s="1"/>
  <c r="M269" i="2"/>
  <c r="U267" i="2"/>
  <c r="U266" i="2"/>
  <c r="V265" i="2"/>
  <c r="V267" i="2" s="1"/>
  <c r="M265" i="2"/>
  <c r="U262" i="2"/>
  <c r="U261" i="2"/>
  <c r="V260" i="2"/>
  <c r="W260" i="2" s="1"/>
  <c r="M260" i="2"/>
  <c r="W259" i="2"/>
  <c r="V259" i="2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W249" i="2" s="1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M213" i="2"/>
  <c r="U211" i="2"/>
  <c r="U210" i="2"/>
  <c r="W209" i="2"/>
  <c r="W210" i="2" s="1"/>
  <c r="V209" i="2"/>
  <c r="V211" i="2" s="1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W196" i="2"/>
  <c r="V196" i="2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U188" i="2"/>
  <c r="U187" i="2"/>
  <c r="V186" i="2"/>
  <c r="W186" i="2" s="1"/>
  <c r="M186" i="2"/>
  <c r="V185" i="2"/>
  <c r="W185" i="2" s="1"/>
  <c r="W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W162" i="2" s="1"/>
  <c r="M158" i="2"/>
  <c r="U156" i="2"/>
  <c r="U155" i="2"/>
  <c r="V154" i="2"/>
  <c r="W154" i="2" s="1"/>
  <c r="M154" i="2"/>
  <c r="V153" i="2"/>
  <c r="V156" i="2" s="1"/>
  <c r="U151" i="2"/>
  <c r="U150" i="2"/>
  <c r="V149" i="2"/>
  <c r="W149" i="2" s="1"/>
  <c r="M149" i="2"/>
  <c r="V148" i="2"/>
  <c r="V151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M137" i="2"/>
  <c r="V136" i="2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F470" i="2" s="1"/>
  <c r="M120" i="2"/>
  <c r="U117" i="2"/>
  <c r="U116" i="2"/>
  <c r="V115" i="2"/>
  <c r="W115" i="2" s="1"/>
  <c r="V114" i="2"/>
  <c r="W114" i="2" s="1"/>
  <c r="M114" i="2"/>
  <c r="V113" i="2"/>
  <c r="W113" i="2" s="1"/>
  <c r="V112" i="2"/>
  <c r="W112" i="2" s="1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V98" i="2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M88" i="2"/>
  <c r="V87" i="2"/>
  <c r="W87" i="2" s="1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W77" i="2" s="1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W65" i="2"/>
  <c r="V65" i="2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V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0" i="2" s="1"/>
  <c r="M46" i="2"/>
  <c r="U42" i="2"/>
  <c r="U41" i="2"/>
  <c r="V40" i="2"/>
  <c r="V42" i="2" s="1"/>
  <c r="M40" i="2"/>
  <c r="U38" i="2"/>
  <c r="U37" i="2"/>
  <c r="V36" i="2"/>
  <c r="W36" i="2" s="1"/>
  <c r="M36" i="2"/>
  <c r="V35" i="2"/>
  <c r="W35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W28" i="2"/>
  <c r="V28" i="2"/>
  <c r="M28" i="2"/>
  <c r="V27" i="2"/>
  <c r="W27" i="2" s="1"/>
  <c r="M27" i="2"/>
  <c r="V26" i="2"/>
  <c r="M26" i="2"/>
  <c r="U24" i="2"/>
  <c r="U23" i="2"/>
  <c r="U464" i="2" s="1"/>
  <c r="V22" i="2"/>
  <c r="M22" i="2"/>
  <c r="H10" i="2"/>
  <c r="A9" i="2"/>
  <c r="F10" i="2" s="1"/>
  <c r="D7" i="2"/>
  <c r="N6" i="2"/>
  <c r="M2" i="2"/>
  <c r="U463" i="2" l="1"/>
  <c r="V277" i="2"/>
  <c r="W393" i="2"/>
  <c r="W394" i="2" s="1"/>
  <c r="E470" i="2"/>
  <c r="V461" i="2"/>
  <c r="V32" i="2"/>
  <c r="V108" i="2"/>
  <c r="W301" i="2"/>
  <c r="W302" i="2" s="1"/>
  <c r="O470" i="2"/>
  <c r="V370" i="2"/>
  <c r="V418" i="2"/>
  <c r="W22" i="2"/>
  <c r="W23" i="2" s="1"/>
  <c r="V23" i="2"/>
  <c r="U460" i="2"/>
  <c r="W26" i="2"/>
  <c r="W32" i="2" s="1"/>
  <c r="V37" i="2"/>
  <c r="V38" i="2"/>
  <c r="V41" i="2"/>
  <c r="W46" i="2"/>
  <c r="W48" i="2" s="1"/>
  <c r="V49" i="2"/>
  <c r="V55" i="2"/>
  <c r="V74" i="2"/>
  <c r="W83" i="2"/>
  <c r="V96" i="2"/>
  <c r="W98" i="2"/>
  <c r="V155" i="2"/>
  <c r="W153" i="2"/>
  <c r="W155" i="2" s="1"/>
  <c r="V163" i="2"/>
  <c r="V182" i="2"/>
  <c r="W165" i="2"/>
  <c r="V233" i="2"/>
  <c r="W229" i="2"/>
  <c r="W233" i="2" s="1"/>
  <c r="V239" i="2"/>
  <c r="W236" i="2"/>
  <c r="W239" i="2" s="1"/>
  <c r="V245" i="2"/>
  <c r="V261" i="2"/>
  <c r="V299" i="2"/>
  <c r="W296" i="2"/>
  <c r="W298" i="2" s="1"/>
  <c r="W314" i="2"/>
  <c r="V330" i="2"/>
  <c r="W329" i="2"/>
  <c r="W330" i="2" s="1"/>
  <c r="V365" i="2"/>
  <c r="V364" i="2"/>
  <c r="W363" i="2"/>
  <c r="W364" i="2" s="1"/>
  <c r="V374" i="2"/>
  <c r="V375" i="2"/>
  <c r="V432" i="2"/>
  <c r="V431" i="2"/>
  <c r="W429" i="2"/>
  <c r="V24" i="2"/>
  <c r="W37" i="2"/>
  <c r="V109" i="2"/>
  <c r="V117" i="2"/>
  <c r="W111" i="2"/>
  <c r="W116" i="2" s="1"/>
  <c r="V217" i="2"/>
  <c r="W213" i="2"/>
  <c r="W217" i="2" s="1"/>
  <c r="V280" i="2"/>
  <c r="W279" i="2"/>
  <c r="W280" i="2" s="1"/>
  <c r="V307" i="2"/>
  <c r="V306" i="2"/>
  <c r="W305" i="2"/>
  <c r="W306" i="2" s="1"/>
  <c r="V361" i="2"/>
  <c r="W357" i="2"/>
  <c r="W360" i="2" s="1"/>
  <c r="V390" i="2"/>
  <c r="W386" i="2"/>
  <c r="W390" i="2" s="1"/>
  <c r="V427" i="2"/>
  <c r="W422" i="2"/>
  <c r="W426" i="2" s="1"/>
  <c r="V448" i="2"/>
  <c r="V449" i="2"/>
  <c r="G470" i="2"/>
  <c r="V145" i="2"/>
  <c r="V183" i="2"/>
  <c r="V207" i="2"/>
  <c r="V227" i="2"/>
  <c r="V273" i="2"/>
  <c r="V272" i="2"/>
  <c r="N470" i="2"/>
  <c r="V326" i="2"/>
  <c r="V354" i="2"/>
  <c r="V360" i="2"/>
  <c r="V371" i="2"/>
  <c r="P470" i="2"/>
  <c r="V380" i="2"/>
  <c r="V395" i="2"/>
  <c r="Q470" i="2"/>
  <c r="V417" i="2"/>
  <c r="V426" i="2"/>
  <c r="V443" i="2"/>
  <c r="W443" i="2"/>
  <c r="W293" i="2"/>
  <c r="W353" i="2"/>
  <c r="W261" i="2"/>
  <c r="W206" i="2"/>
  <c r="W226" i="2"/>
  <c r="W256" i="2"/>
  <c r="W431" i="2"/>
  <c r="W245" i="2"/>
  <c r="F9" i="2"/>
  <c r="V33" i="2"/>
  <c r="W53" i="2"/>
  <c r="W55" i="2" s="1"/>
  <c r="V83" i="2"/>
  <c r="W88" i="2"/>
  <c r="W95" i="2" s="1"/>
  <c r="W120" i="2"/>
  <c r="W124" i="2" s="1"/>
  <c r="W148" i="2"/>
  <c r="W150" i="2" s="1"/>
  <c r="V210" i="2"/>
  <c r="V234" i="2"/>
  <c r="V240" i="2"/>
  <c r="V256" i="2"/>
  <c r="V302" i="2"/>
  <c r="V319" i="2"/>
  <c r="V337" i="2"/>
  <c r="V399" i="2"/>
  <c r="V444" i="2"/>
  <c r="V462" i="2"/>
  <c r="H470" i="2"/>
  <c r="V132" i="2"/>
  <c r="V314" i="2"/>
  <c r="V439" i="2"/>
  <c r="W457" i="2"/>
  <c r="W458" i="2" s="1"/>
  <c r="I470" i="2"/>
  <c r="H9" i="2"/>
  <c r="V125" i="2"/>
  <c r="V187" i="2"/>
  <c r="V246" i="2"/>
  <c r="V262" i="2"/>
  <c r="W451" i="2"/>
  <c r="W453" i="2" s="1"/>
  <c r="J470" i="2"/>
  <c r="J9" i="2"/>
  <c r="W40" i="2"/>
  <c r="W41" i="2" s="1"/>
  <c r="A10" i="2"/>
  <c r="V48" i="2"/>
  <c r="V84" i="2"/>
  <c r="W99" i="2"/>
  <c r="W108" i="2" s="1"/>
  <c r="V257" i="2"/>
  <c r="W275" i="2"/>
  <c r="W276" i="2" s="1"/>
  <c r="V320" i="2"/>
  <c r="V338" i="2"/>
  <c r="W373" i="2"/>
  <c r="W374" i="2" s="1"/>
  <c r="W403" i="2"/>
  <c r="W412" i="2" s="1"/>
  <c r="W446" i="2"/>
  <c r="W448" i="2" s="1"/>
  <c r="V458" i="2"/>
  <c r="K470" i="2"/>
  <c r="V133" i="2"/>
  <c r="V206" i="2"/>
  <c r="V226" i="2"/>
  <c r="V315" i="2"/>
  <c r="L470" i="2"/>
  <c r="W129" i="2"/>
  <c r="W132" i="2" s="1"/>
  <c r="V150" i="2"/>
  <c r="W166" i="2"/>
  <c r="W182" i="2" s="1"/>
  <c r="V188" i="2"/>
  <c r="W265" i="2"/>
  <c r="W266" i="2" s="1"/>
  <c r="V293" i="2"/>
  <c r="W368" i="2"/>
  <c r="W370" i="2" s="1"/>
  <c r="V412" i="2"/>
  <c r="W436" i="2"/>
  <c r="W438" i="2" s="1"/>
  <c r="M470" i="2"/>
  <c r="V124" i="2"/>
  <c r="V116" i="2"/>
  <c r="V144" i="2"/>
  <c r="V459" i="2"/>
  <c r="B470" i="2"/>
  <c r="V56" i="2"/>
  <c r="V75" i="2"/>
  <c r="W136" i="2"/>
  <c r="W144" i="2" s="1"/>
  <c r="V266" i="2"/>
  <c r="W271" i="2"/>
  <c r="W272" i="2" s="1"/>
  <c r="W335" i="2"/>
  <c r="W337" i="2" s="1"/>
  <c r="V353" i="2"/>
  <c r="V381" i="2"/>
  <c r="W397" i="2"/>
  <c r="W398" i="2" s="1"/>
  <c r="V453" i="2"/>
  <c r="V95" i="2"/>
  <c r="V162" i="2"/>
  <c r="V218" i="2"/>
  <c r="V294" i="2"/>
  <c r="V327" i="2"/>
  <c r="V391" i="2"/>
  <c r="V413" i="2"/>
  <c r="D470" i="2"/>
  <c r="W59" i="2"/>
  <c r="W74" i="2" s="1"/>
  <c r="V438" i="2"/>
  <c r="V463" i="2" l="1"/>
  <c r="V464" i="2"/>
  <c r="V460" i="2"/>
  <c r="W465" i="2"/>
</calcChain>
</file>

<file path=xl/sharedStrings.xml><?xml version="1.0" encoding="utf-8"?>
<sst xmlns="http://schemas.openxmlformats.org/spreadsheetml/2006/main" count="2698" uniqueCount="643">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</sst>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0"/>
  <sheetViews>
    <sheetView showGridLines="0" tabSelected="1" topLeftCell="A278" zoomScaleNormal="100" zoomScaleSheetLayoutView="100" workbookViewId="0">
      <selection activeCell="X288" sqref="X28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45194</v>
      </c>
      <c r="O5" s="319"/>
      <c r="Q5" s="320" t="s">
        <v>3</v>
      </c>
      <c r="R5" s="321"/>
      <c r="S5" s="322" t="s">
        <v>615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619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Понедельник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2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0.33333333333333331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/>
      <c r="AZ17" s="369" t="s">
        <v>64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74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75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79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2" t="s">
        <v>92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100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104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105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106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1" t="s">
        <v>112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113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5" t="s">
        <v>120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104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113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4301011562</v>
      </c>
      <c r="D59" s="373">
        <v>4680115882577</v>
      </c>
      <c r="E59" s="373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96</v>
      </c>
      <c r="L59" s="38">
        <v>90</v>
      </c>
      <c r="M59" s="396" t="s">
        <v>123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124</v>
      </c>
      <c r="AC59" s="71"/>
      <c r="AZ59" s="88" t="s">
        <v>65</v>
      </c>
    </row>
    <row r="60" spans="1:52" ht="27" customHeight="1" x14ac:dyDescent="0.25">
      <c r="A60" s="64" t="s">
        <v>125</v>
      </c>
      <c r="B60" s="64" t="s">
        <v>126</v>
      </c>
      <c r="C60" s="37">
        <v>4301011623</v>
      </c>
      <c r="D60" s="373">
        <v>4607091382945</v>
      </c>
      <c r="E60" s="373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109</v>
      </c>
      <c r="L60" s="38">
        <v>50</v>
      </c>
      <c r="M60" s="397" t="s">
        <v>127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128</v>
      </c>
      <c r="B61" s="64" t="s">
        <v>129</v>
      </c>
      <c r="C61" s="37">
        <v>4301011380</v>
      </c>
      <c r="D61" s="373">
        <v>4607091385670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109</v>
      </c>
      <c r="L61" s="38">
        <v>50</v>
      </c>
      <c r="M61" s="3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27" customHeight="1" x14ac:dyDescent="0.25">
      <c r="A62" s="64" t="s">
        <v>130</v>
      </c>
      <c r="B62" s="64" t="s">
        <v>131</v>
      </c>
      <c r="C62" s="37">
        <v>4301011468</v>
      </c>
      <c r="D62" s="373">
        <v>4680115881327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132</v>
      </c>
      <c r="L62" s="38">
        <v>50</v>
      </c>
      <c r="M62" s="3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133</v>
      </c>
      <c r="B63" s="64" t="s">
        <v>134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135</v>
      </c>
      <c r="B64" s="64" t="s">
        <v>136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137</v>
      </c>
      <c r="B65" s="64" t="s">
        <v>138</v>
      </c>
      <c r="C65" s="37">
        <v>4301011565</v>
      </c>
      <c r="D65" s="373">
        <v>4680115882539</v>
      </c>
      <c r="E65" s="37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139</v>
      </c>
      <c r="L65" s="38">
        <v>50</v>
      </c>
      <c r="M65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140</v>
      </c>
      <c r="B66" s="64" t="s">
        <v>141</v>
      </c>
      <c r="C66" s="37">
        <v>4301011382</v>
      </c>
      <c r="D66" s="373">
        <v>4607091385687</v>
      </c>
      <c r="E66" s="37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139</v>
      </c>
      <c r="L66" s="38">
        <v>50</v>
      </c>
      <c r="M66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142</v>
      </c>
      <c r="B67" s="64" t="s">
        <v>143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144</v>
      </c>
      <c r="B68" s="64" t="s">
        <v>145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146</v>
      </c>
      <c r="B69" s="64" t="s">
        <v>147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148</v>
      </c>
      <c r="B70" s="64" t="s">
        <v>149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132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150</v>
      </c>
      <c r="B71" s="64" t="s">
        <v>151</v>
      </c>
      <c r="C71" s="37">
        <v>4301011417</v>
      </c>
      <c r="D71" s="373">
        <v>4680115880269</v>
      </c>
      <c r="E71" s="373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139</v>
      </c>
      <c r="L71" s="38">
        <v>50</v>
      </c>
      <c r="M71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152</v>
      </c>
      <c r="B72" s="64" t="s">
        <v>153</v>
      </c>
      <c r="C72" s="37">
        <v>4301011415</v>
      </c>
      <c r="D72" s="373">
        <v>4680115880429</v>
      </c>
      <c r="E72" s="373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139</v>
      </c>
      <c r="L72" s="38">
        <v>50</v>
      </c>
      <c r="M72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154</v>
      </c>
      <c r="B73" s="64" t="s">
        <v>155</v>
      </c>
      <c r="C73" s="37">
        <v>4301011462</v>
      </c>
      <c r="D73" s="373">
        <v>4680115881457</v>
      </c>
      <c r="E73" s="373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139</v>
      </c>
      <c r="L73" s="38">
        <v>50</v>
      </c>
      <c r="M73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65</v>
      </c>
    </row>
    <row r="74" spans="1:52" x14ac:dyDescent="0.2">
      <c r="A74" s="380"/>
      <c r="B74" s="380"/>
      <c r="C74" s="380"/>
      <c r="D74" s="380"/>
      <c r="E74" s="380"/>
      <c r="F74" s="380"/>
      <c r="G74" s="380"/>
      <c r="H74" s="380"/>
      <c r="I74" s="380"/>
      <c r="J74" s="380"/>
      <c r="K74" s="380"/>
      <c r="L74" s="381"/>
      <c r="M74" s="377" t="s">
        <v>43</v>
      </c>
      <c r="N74" s="378"/>
      <c r="O74" s="378"/>
      <c r="P74" s="378"/>
      <c r="Q74" s="378"/>
      <c r="R74" s="378"/>
      <c r="S74" s="379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72" t="s">
        <v>106</v>
      </c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  <c r="T76" s="372"/>
      <c r="U76" s="372"/>
      <c r="V76" s="372"/>
      <c r="W76" s="372"/>
      <c r="X76" s="67"/>
      <c r="Y76" s="67"/>
    </row>
    <row r="77" spans="1:52" ht="27" customHeight="1" x14ac:dyDescent="0.25">
      <c r="A77" s="64" t="s">
        <v>156</v>
      </c>
      <c r="B77" s="64" t="s">
        <v>157</v>
      </c>
      <c r="C77" s="37">
        <v>4301020189</v>
      </c>
      <c r="D77" s="373">
        <v>4607091384789</v>
      </c>
      <c r="E77" s="373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109</v>
      </c>
      <c r="L77" s="38">
        <v>45</v>
      </c>
      <c r="M77" s="411" t="s">
        <v>158</v>
      </c>
      <c r="N77" s="375"/>
      <c r="O77" s="375"/>
      <c r="P77" s="375"/>
      <c r="Q77" s="37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159</v>
      </c>
      <c r="B78" s="64" t="s">
        <v>160</v>
      </c>
      <c r="C78" s="37">
        <v>4301020235</v>
      </c>
      <c r="D78" s="373">
        <v>4680115881488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109</v>
      </c>
      <c r="L78" s="38">
        <v>50</v>
      </c>
      <c r="M78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161</v>
      </c>
      <c r="B79" s="64" t="s">
        <v>162</v>
      </c>
      <c r="C79" s="37">
        <v>4301020183</v>
      </c>
      <c r="D79" s="373">
        <v>4607091384765</v>
      </c>
      <c r="E79" s="373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109</v>
      </c>
      <c r="L79" s="38">
        <v>45</v>
      </c>
      <c r="M79" s="413" t="s">
        <v>163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IFERROR(IF(V79=0,"",ROUNDUP(V79/H79,0)*0.00753),"")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164</v>
      </c>
      <c r="B80" s="64" t="s">
        <v>165</v>
      </c>
      <c r="C80" s="37">
        <v>4301020258</v>
      </c>
      <c r="D80" s="373">
        <v>4680115882775</v>
      </c>
      <c r="E80" s="373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139</v>
      </c>
      <c r="L80" s="38">
        <v>50</v>
      </c>
      <c r="M80" s="414" t="s">
        <v>166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167</v>
      </c>
      <c r="B81" s="64" t="s">
        <v>168</v>
      </c>
      <c r="C81" s="37">
        <v>4301020217</v>
      </c>
      <c r="D81" s="373">
        <v>4680115880658</v>
      </c>
      <c r="E81" s="373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109</v>
      </c>
      <c r="L81" s="38">
        <v>50</v>
      </c>
      <c r="M81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169</v>
      </c>
      <c r="B82" s="64" t="s">
        <v>170</v>
      </c>
      <c r="C82" s="37">
        <v>4301020223</v>
      </c>
      <c r="D82" s="373">
        <v>4607091381962</v>
      </c>
      <c r="E82" s="373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109</v>
      </c>
      <c r="L82" s="38">
        <v>50</v>
      </c>
      <c r="M82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x14ac:dyDescent="0.2">
      <c r="A83" s="380"/>
      <c r="B83" s="380"/>
      <c r="C83" s="380"/>
      <c r="D83" s="380"/>
      <c r="E83" s="380"/>
      <c r="F83" s="380"/>
      <c r="G83" s="380"/>
      <c r="H83" s="380"/>
      <c r="I83" s="380"/>
      <c r="J83" s="380"/>
      <c r="K83" s="380"/>
      <c r="L83" s="381"/>
      <c r="M83" s="377" t="s">
        <v>43</v>
      </c>
      <c r="N83" s="378"/>
      <c r="O83" s="378"/>
      <c r="P83" s="378"/>
      <c r="Q83" s="378"/>
      <c r="R83" s="378"/>
      <c r="S83" s="379"/>
      <c r="T83" s="43" t="s">
        <v>42</v>
      </c>
      <c r="U83" s="44">
        <f>IFERROR(U77/H77,"0")+IFERROR(U78/H78,"0")+IFERROR(U79/H79,"0")+IFERROR(U80/H80,"0")+IFERROR(U81/H81,"0")+IFERROR(U82/H82,"0")</f>
        <v>0</v>
      </c>
      <c r="V83" s="44">
        <f>IFERROR(V77/H77,"0")+IFERROR(V78/H78,"0")+IFERROR(V79/H79,"0")+IFERROR(V80/H80,"0")+IFERROR(V81/H81,"0")+IFERROR(V82/H82,"0")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380"/>
      <c r="B84" s="380"/>
      <c r="C84" s="380"/>
      <c r="D84" s="380"/>
      <c r="E84" s="380"/>
      <c r="F84" s="380"/>
      <c r="G84" s="380"/>
      <c r="H84" s="380"/>
      <c r="I84" s="380"/>
      <c r="J84" s="380"/>
      <c r="K84" s="380"/>
      <c r="L84" s="381"/>
      <c r="M84" s="377" t="s">
        <v>43</v>
      </c>
      <c r="N84" s="378"/>
      <c r="O84" s="378"/>
      <c r="P84" s="378"/>
      <c r="Q84" s="378"/>
      <c r="R84" s="378"/>
      <c r="S84" s="379"/>
      <c r="T84" s="43" t="s">
        <v>0</v>
      </c>
      <c r="U84" s="44">
        <f>IFERROR(SUM(U77:U82),"0")</f>
        <v>0</v>
      </c>
      <c r="V84" s="44">
        <f>IFERROR(SUM(V77:V82),"0")</f>
        <v>0</v>
      </c>
      <c r="W84" s="43"/>
      <c r="X84" s="68"/>
      <c r="Y84" s="68"/>
    </row>
    <row r="85" spans="1:52" ht="14.25" customHeight="1" x14ac:dyDescent="0.25">
      <c r="A85" s="372" t="s">
        <v>75</v>
      </c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67"/>
      <c r="Y85" s="67"/>
    </row>
    <row r="86" spans="1:52" ht="16.5" customHeight="1" x14ac:dyDescent="0.25">
      <c r="A86" s="64" t="s">
        <v>171</v>
      </c>
      <c r="B86" s="64" t="s">
        <v>172</v>
      </c>
      <c r="C86" s="37">
        <v>4301030895</v>
      </c>
      <c r="D86" s="373">
        <v>4607091387667</v>
      </c>
      <c r="E86" s="373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109</v>
      </c>
      <c r="L86" s="38">
        <v>40</v>
      </c>
      <c r="M86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75"/>
      <c r="O86" s="375"/>
      <c r="P86" s="375"/>
      <c r="Q86" s="37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4301030961</v>
      </c>
      <c r="D87" s="373">
        <v>4607091387636</v>
      </c>
      <c r="E87" s="373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78</v>
      </c>
      <c r="L87" s="38">
        <v>40</v>
      </c>
      <c r="M87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75"/>
      <c r="O87" s="375"/>
      <c r="P87" s="375"/>
      <c r="Q87" s="37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175</v>
      </c>
      <c r="B88" s="64" t="s">
        <v>176</v>
      </c>
      <c r="C88" s="37">
        <v>4301031078</v>
      </c>
      <c r="D88" s="373">
        <v>4607091384727</v>
      </c>
      <c r="E88" s="37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177</v>
      </c>
      <c r="B89" s="64" t="s">
        <v>178</v>
      </c>
      <c r="C89" s="37">
        <v>4301031080</v>
      </c>
      <c r="D89" s="373">
        <v>4607091386745</v>
      </c>
      <c r="E89" s="373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16.5" customHeight="1" x14ac:dyDescent="0.25">
      <c r="A90" s="64" t="s">
        <v>179</v>
      </c>
      <c r="B90" s="64" t="s">
        <v>180</v>
      </c>
      <c r="C90" s="37">
        <v>4301030963</v>
      </c>
      <c r="D90" s="373">
        <v>4607091382426</v>
      </c>
      <c r="E90" s="373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78</v>
      </c>
      <c r="L90" s="38">
        <v>40</v>
      </c>
      <c r="M90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181</v>
      </c>
      <c r="B91" s="64" t="s">
        <v>182</v>
      </c>
      <c r="C91" s="37">
        <v>4301030962</v>
      </c>
      <c r="D91" s="373">
        <v>4607091386547</v>
      </c>
      <c r="E91" s="373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78</v>
      </c>
      <c r="L91" s="38">
        <v>40</v>
      </c>
      <c r="M91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183</v>
      </c>
      <c r="B92" s="64" t="s">
        <v>184</v>
      </c>
      <c r="C92" s="37">
        <v>4301031077</v>
      </c>
      <c r="D92" s="373">
        <v>4607091384703</v>
      </c>
      <c r="E92" s="37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185</v>
      </c>
      <c r="B93" s="64" t="s">
        <v>186</v>
      </c>
      <c r="C93" s="37">
        <v>4301031079</v>
      </c>
      <c r="D93" s="373">
        <v>4607091384734</v>
      </c>
      <c r="E93" s="373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187</v>
      </c>
      <c r="B94" s="64" t="s">
        <v>188</v>
      </c>
      <c r="C94" s="37">
        <v>4301030964</v>
      </c>
      <c r="D94" s="373">
        <v>4607091382464</v>
      </c>
      <c r="E94" s="373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78</v>
      </c>
      <c r="L94" s="38">
        <v>40</v>
      </c>
      <c r="M94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x14ac:dyDescent="0.2">
      <c r="A95" s="380"/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1"/>
      <c r="M95" s="377" t="s">
        <v>43</v>
      </c>
      <c r="N95" s="378"/>
      <c r="O95" s="378"/>
      <c r="P95" s="378"/>
      <c r="Q95" s="378"/>
      <c r="R95" s="378"/>
      <c r="S95" s="379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0</v>
      </c>
      <c r="V95" s="44">
        <f>IFERROR(V86/H86,"0")+IFERROR(V87/H87,"0")+IFERROR(V88/H88,"0")+IFERROR(V89/H89,"0")+IFERROR(V90/H90,"0")+IFERROR(V91/H91,"0")+IFERROR(V92/H92,"0")+IFERROR(V93/H93,"0")+IFERROR(V94/H94,"0")</f>
        <v>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68"/>
      <c r="Y95" s="68"/>
    </row>
    <row r="96" spans="1:52" x14ac:dyDescent="0.2">
      <c r="A96" s="380"/>
      <c r="B96" s="380"/>
      <c r="C96" s="380"/>
      <c r="D96" s="380"/>
      <c r="E96" s="380"/>
      <c r="F96" s="380"/>
      <c r="G96" s="380"/>
      <c r="H96" s="380"/>
      <c r="I96" s="380"/>
      <c r="J96" s="380"/>
      <c r="K96" s="380"/>
      <c r="L96" s="381"/>
      <c r="M96" s="377" t="s">
        <v>43</v>
      </c>
      <c r="N96" s="378"/>
      <c r="O96" s="378"/>
      <c r="P96" s="378"/>
      <c r="Q96" s="378"/>
      <c r="R96" s="378"/>
      <c r="S96" s="379"/>
      <c r="T96" s="43" t="s">
        <v>0</v>
      </c>
      <c r="U96" s="44">
        <f>IFERROR(SUM(U86:U94),"0")</f>
        <v>0</v>
      </c>
      <c r="V96" s="44">
        <f>IFERROR(SUM(V86:V94),"0")</f>
        <v>0</v>
      </c>
      <c r="W96" s="43"/>
      <c r="X96" s="68"/>
      <c r="Y96" s="68"/>
    </row>
    <row r="97" spans="1:52" ht="14.25" customHeight="1" x14ac:dyDescent="0.25">
      <c r="A97" s="372" t="s">
        <v>79</v>
      </c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2"/>
      <c r="P97" s="372"/>
      <c r="Q97" s="372"/>
      <c r="R97" s="372"/>
      <c r="S97" s="372"/>
      <c r="T97" s="372"/>
      <c r="U97" s="372"/>
      <c r="V97" s="372"/>
      <c r="W97" s="372"/>
      <c r="X97" s="67"/>
      <c r="Y97" s="67"/>
    </row>
    <row r="98" spans="1:52" ht="16.5" customHeight="1" x14ac:dyDescent="0.25">
      <c r="A98" s="64" t="s">
        <v>189</v>
      </c>
      <c r="B98" s="64" t="s">
        <v>190</v>
      </c>
      <c r="C98" s="37">
        <v>4301051476</v>
      </c>
      <c r="D98" s="373">
        <v>4680115882584</v>
      </c>
      <c r="E98" s="373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96</v>
      </c>
      <c r="L98" s="38">
        <v>60</v>
      </c>
      <c r="M98" s="426" t="s">
        <v>191</v>
      </c>
      <c r="N98" s="375"/>
      <c r="O98" s="375"/>
      <c r="P98" s="375"/>
      <c r="Q98" s="37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124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4301051437</v>
      </c>
      <c r="D99" s="373">
        <v>4607091386967</v>
      </c>
      <c r="E99" s="37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139</v>
      </c>
      <c r="L99" s="38">
        <v>45</v>
      </c>
      <c r="M99" s="427" t="s">
        <v>194</v>
      </c>
      <c r="N99" s="375"/>
      <c r="O99" s="375"/>
      <c r="P99" s="375"/>
      <c r="Q99" s="37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192</v>
      </c>
      <c r="B100" s="64" t="s">
        <v>195</v>
      </c>
      <c r="C100" s="37">
        <v>4301051543</v>
      </c>
      <c r="D100" s="373">
        <v>4607091386967</v>
      </c>
      <c r="E100" s="373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428" t="s">
        <v>196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197</v>
      </c>
      <c r="B101" s="64" t="s">
        <v>198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199</v>
      </c>
      <c r="B102" s="64" t="s">
        <v>200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201</v>
      </c>
      <c r="B103" s="64" t="s">
        <v>202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139</v>
      </c>
      <c r="L103" s="38">
        <v>45</v>
      </c>
      <c r="M103" s="431" t="s">
        <v>203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204</v>
      </c>
      <c r="B104" s="64" t="s">
        <v>205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139</v>
      </c>
      <c r="L104" s="38">
        <v>45</v>
      </c>
      <c r="M104" s="432" t="s">
        <v>206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207</v>
      </c>
      <c r="B105" s="64" t="s">
        <v>208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139</v>
      </c>
      <c r="L105" s="38">
        <v>45</v>
      </c>
      <c r="M105" s="433" t="s">
        <v>209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210</v>
      </c>
      <c r="B106" s="64" t="s">
        <v>211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ht="16.5" customHeight="1" x14ac:dyDescent="0.25">
      <c r="A107" s="64" t="s">
        <v>212</v>
      </c>
      <c r="B107" s="64" t="s">
        <v>213</v>
      </c>
      <c r="C107" s="37">
        <v>4301051480</v>
      </c>
      <c r="D107" s="373">
        <v>4680115882645</v>
      </c>
      <c r="E107" s="373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78</v>
      </c>
      <c r="L107" s="38">
        <v>40</v>
      </c>
      <c r="M107" s="435" t="s">
        <v>214</v>
      </c>
      <c r="N107" s="375"/>
      <c r="O107" s="375"/>
      <c r="P107" s="375"/>
      <c r="Q107" s="37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65</v>
      </c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68"/>
      <c r="Y108" s="68"/>
    </row>
    <row r="109" spans="1:52" x14ac:dyDescent="0.2">
      <c r="A109" s="380"/>
      <c r="B109" s="380"/>
      <c r="C109" s="380"/>
      <c r="D109" s="380"/>
      <c r="E109" s="380"/>
      <c r="F109" s="380"/>
      <c r="G109" s="380"/>
      <c r="H109" s="380"/>
      <c r="I109" s="380"/>
      <c r="J109" s="380"/>
      <c r="K109" s="380"/>
      <c r="L109" s="381"/>
      <c r="M109" s="377" t="s">
        <v>43</v>
      </c>
      <c r="N109" s="378"/>
      <c r="O109" s="378"/>
      <c r="P109" s="378"/>
      <c r="Q109" s="378"/>
      <c r="R109" s="378"/>
      <c r="S109" s="379"/>
      <c r="T109" s="43" t="s">
        <v>0</v>
      </c>
      <c r="U109" s="44">
        <f>IFERROR(SUM(U98:U107),"0")</f>
        <v>0</v>
      </c>
      <c r="V109" s="44">
        <f>IFERROR(SUM(V98:V107),"0")</f>
        <v>0</v>
      </c>
      <c r="W109" s="43"/>
      <c r="X109" s="68"/>
      <c r="Y109" s="68"/>
    </row>
    <row r="110" spans="1:52" ht="14.25" customHeight="1" x14ac:dyDescent="0.25">
      <c r="A110" s="372" t="s">
        <v>215</v>
      </c>
      <c r="B110" s="372"/>
      <c r="C110" s="372"/>
      <c r="D110" s="372"/>
      <c r="E110" s="372"/>
      <c r="F110" s="372"/>
      <c r="G110" s="372"/>
      <c r="H110" s="372"/>
      <c r="I110" s="372"/>
      <c r="J110" s="372"/>
      <c r="K110" s="372"/>
      <c r="L110" s="372"/>
      <c r="M110" s="372"/>
      <c r="N110" s="372"/>
      <c r="O110" s="372"/>
      <c r="P110" s="372"/>
      <c r="Q110" s="372"/>
      <c r="R110" s="372"/>
      <c r="S110" s="372"/>
      <c r="T110" s="372"/>
      <c r="U110" s="372"/>
      <c r="V110" s="372"/>
      <c r="W110" s="372"/>
      <c r="X110" s="67"/>
      <c r="Y110" s="67"/>
    </row>
    <row r="111" spans="1:52" ht="27" customHeight="1" x14ac:dyDescent="0.25">
      <c r="A111" s="64" t="s">
        <v>216</v>
      </c>
      <c r="B111" s="64" t="s">
        <v>217</v>
      </c>
      <c r="C111" s="37">
        <v>4301060296</v>
      </c>
      <c r="D111" s="373">
        <v>4607091383065</v>
      </c>
      <c r="E111" s="373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218</v>
      </c>
      <c r="B112" s="64" t="s">
        <v>219</v>
      </c>
      <c r="C112" s="37">
        <v>4301060350</v>
      </c>
      <c r="D112" s="373">
        <v>4680115881532</v>
      </c>
      <c r="E112" s="373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139</v>
      </c>
      <c r="L112" s="38">
        <v>30</v>
      </c>
      <c r="M112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220</v>
      </c>
      <c r="B113" s="64" t="s">
        <v>221</v>
      </c>
      <c r="C113" s="37">
        <v>4301060356</v>
      </c>
      <c r="D113" s="373">
        <v>4680115882652</v>
      </c>
      <c r="E113" s="373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78</v>
      </c>
      <c r="L113" s="38">
        <v>40</v>
      </c>
      <c r="M113" s="438" t="s">
        <v>222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223</v>
      </c>
      <c r="B114" s="64" t="s">
        <v>224</v>
      </c>
      <c r="C114" s="37">
        <v>4301060309</v>
      </c>
      <c r="D114" s="373">
        <v>4680115880238</v>
      </c>
      <c r="E114" s="373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78</v>
      </c>
      <c r="L114" s="38">
        <v>40</v>
      </c>
      <c r="M114" s="43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75"/>
      <c r="O114" s="375"/>
      <c r="P114" s="375"/>
      <c r="Q114" s="37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ht="27" customHeight="1" x14ac:dyDescent="0.25">
      <c r="A115" s="64" t="s">
        <v>225</v>
      </c>
      <c r="B115" s="64" t="s">
        <v>226</v>
      </c>
      <c r="C115" s="37">
        <v>4301060351</v>
      </c>
      <c r="D115" s="373">
        <v>4680115881464</v>
      </c>
      <c r="E115" s="373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139</v>
      </c>
      <c r="L115" s="38">
        <v>30</v>
      </c>
      <c r="M115" s="440" t="s">
        <v>227</v>
      </c>
      <c r="N115" s="375"/>
      <c r="O115" s="375"/>
      <c r="P115" s="375"/>
      <c r="Q115" s="37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65</v>
      </c>
    </row>
    <row r="116" spans="1:52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1"/>
      <c r="M116" s="377" t="s">
        <v>43</v>
      </c>
      <c r="N116" s="378"/>
      <c r="O116" s="378"/>
      <c r="P116" s="378"/>
      <c r="Q116" s="378"/>
      <c r="R116" s="378"/>
      <c r="S116" s="379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80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1"/>
      <c r="M117" s="377" t="s">
        <v>43</v>
      </c>
      <c r="N117" s="378"/>
      <c r="O117" s="378"/>
      <c r="P117" s="378"/>
      <c r="Q117" s="378"/>
      <c r="R117" s="378"/>
      <c r="S117" s="379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71" t="s">
        <v>228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6"/>
      <c r="Y118" s="66"/>
    </row>
    <row r="119" spans="1:52" ht="14.25" customHeight="1" x14ac:dyDescent="0.25">
      <c r="A119" s="372" t="s">
        <v>79</v>
      </c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2"/>
      <c r="P119" s="372"/>
      <c r="Q119" s="372"/>
      <c r="R119" s="372"/>
      <c r="S119" s="372"/>
      <c r="T119" s="372"/>
      <c r="U119" s="372"/>
      <c r="V119" s="372"/>
      <c r="W119" s="372"/>
      <c r="X119" s="67"/>
      <c r="Y119" s="67"/>
    </row>
    <row r="120" spans="1:52" ht="27" customHeight="1" x14ac:dyDescent="0.25">
      <c r="A120" s="64" t="s">
        <v>229</v>
      </c>
      <c r="B120" s="64" t="s">
        <v>230</v>
      </c>
      <c r="C120" s="37">
        <v>4301051360</v>
      </c>
      <c r="D120" s="373">
        <v>4607091385168</v>
      </c>
      <c r="E120" s="373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139</v>
      </c>
      <c r="L120" s="38">
        <v>45</v>
      </c>
      <c r="M120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231</v>
      </c>
      <c r="B121" s="64" t="s">
        <v>232</v>
      </c>
      <c r="C121" s="37">
        <v>4301051362</v>
      </c>
      <c r="D121" s="373">
        <v>4607091383256</v>
      </c>
      <c r="E121" s="373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139</v>
      </c>
      <c r="L121" s="38">
        <v>45</v>
      </c>
      <c r="M121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233</v>
      </c>
      <c r="B122" s="64" t="s">
        <v>234</v>
      </c>
      <c r="C122" s="37">
        <v>4301051358</v>
      </c>
      <c r="D122" s="373">
        <v>4607091385748</v>
      </c>
      <c r="E122" s="373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139</v>
      </c>
      <c r="L122" s="38">
        <v>45</v>
      </c>
      <c r="M122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75"/>
      <c r="O122" s="375"/>
      <c r="P122" s="375"/>
      <c r="Q122" s="37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ht="16.5" customHeight="1" x14ac:dyDescent="0.25">
      <c r="A123" s="64" t="s">
        <v>235</v>
      </c>
      <c r="B123" s="64" t="s">
        <v>236</v>
      </c>
      <c r="C123" s="37">
        <v>4301051364</v>
      </c>
      <c r="D123" s="373">
        <v>4607091384581</v>
      </c>
      <c r="E123" s="373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139</v>
      </c>
      <c r="L123" s="38">
        <v>45</v>
      </c>
      <c r="M123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75"/>
      <c r="O123" s="375"/>
      <c r="P123" s="375"/>
      <c r="Q123" s="37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65</v>
      </c>
    </row>
    <row r="124" spans="1:52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1"/>
      <c r="M124" s="377" t="s">
        <v>43</v>
      </c>
      <c r="N124" s="378"/>
      <c r="O124" s="378"/>
      <c r="P124" s="378"/>
      <c r="Q124" s="378"/>
      <c r="R124" s="378"/>
      <c r="S124" s="379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1"/>
      <c r="M125" s="377" t="s">
        <v>43</v>
      </c>
      <c r="N125" s="378"/>
      <c r="O125" s="378"/>
      <c r="P125" s="378"/>
      <c r="Q125" s="378"/>
      <c r="R125" s="378"/>
      <c r="S125" s="379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70" t="s">
        <v>237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55"/>
      <c r="Y126" s="55"/>
    </row>
    <row r="127" spans="1:52" ht="16.5" customHeight="1" x14ac:dyDescent="0.25">
      <c r="A127" s="371" t="s">
        <v>238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6"/>
      <c r="Y127" s="66"/>
    </row>
    <row r="128" spans="1:52" ht="14.25" customHeight="1" x14ac:dyDescent="0.25">
      <c r="A128" s="372" t="s">
        <v>113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67"/>
      <c r="Y128" s="67"/>
    </row>
    <row r="129" spans="1:52" ht="27" customHeight="1" x14ac:dyDescent="0.25">
      <c r="A129" s="64" t="s">
        <v>239</v>
      </c>
      <c r="B129" s="64" t="s">
        <v>240</v>
      </c>
      <c r="C129" s="37">
        <v>4301011223</v>
      </c>
      <c r="D129" s="373">
        <v>4607091383423</v>
      </c>
      <c r="E129" s="373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139</v>
      </c>
      <c r="L129" s="38">
        <v>35</v>
      </c>
      <c r="M129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241</v>
      </c>
      <c r="B130" s="64" t="s">
        <v>242</v>
      </c>
      <c r="C130" s="37">
        <v>4301011338</v>
      </c>
      <c r="D130" s="373">
        <v>4607091381405</v>
      </c>
      <c r="E130" s="373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78</v>
      </c>
      <c r="L130" s="38">
        <v>35</v>
      </c>
      <c r="M130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75"/>
      <c r="O130" s="375"/>
      <c r="P130" s="375"/>
      <c r="Q130" s="37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ht="27" customHeight="1" x14ac:dyDescent="0.25">
      <c r="A131" s="64" t="s">
        <v>243</v>
      </c>
      <c r="B131" s="64" t="s">
        <v>244</v>
      </c>
      <c r="C131" s="37">
        <v>4301011333</v>
      </c>
      <c r="D131" s="373">
        <v>4607091386516</v>
      </c>
      <c r="E131" s="373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78</v>
      </c>
      <c r="L131" s="38">
        <v>30</v>
      </c>
      <c r="M131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75"/>
      <c r="O131" s="375"/>
      <c r="P131" s="375"/>
      <c r="Q131" s="37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65</v>
      </c>
    </row>
    <row r="132" spans="1:52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1"/>
      <c r="M132" s="377" t="s">
        <v>43</v>
      </c>
      <c r="N132" s="378"/>
      <c r="O132" s="378"/>
      <c r="P132" s="378"/>
      <c r="Q132" s="378"/>
      <c r="R132" s="378"/>
      <c r="S132" s="379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80"/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1"/>
      <c r="M133" s="377" t="s">
        <v>43</v>
      </c>
      <c r="N133" s="378"/>
      <c r="O133" s="378"/>
      <c r="P133" s="378"/>
      <c r="Q133" s="378"/>
      <c r="R133" s="378"/>
      <c r="S133" s="379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71" t="s">
        <v>245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6"/>
      <c r="Y134" s="66"/>
    </row>
    <row r="135" spans="1:52" ht="14.25" customHeight="1" x14ac:dyDescent="0.25">
      <c r="A135" s="372" t="s">
        <v>75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2"/>
      <c r="L135" s="372"/>
      <c r="M135" s="372"/>
      <c r="N135" s="372"/>
      <c r="O135" s="372"/>
      <c r="P135" s="372"/>
      <c r="Q135" s="372"/>
      <c r="R135" s="372"/>
      <c r="S135" s="372"/>
      <c r="T135" s="372"/>
      <c r="U135" s="372"/>
      <c r="V135" s="372"/>
      <c r="W135" s="372"/>
      <c r="X135" s="67"/>
      <c r="Y135" s="67"/>
    </row>
    <row r="136" spans="1:52" ht="27" customHeight="1" x14ac:dyDescent="0.25">
      <c r="A136" s="64" t="s">
        <v>246</v>
      </c>
      <c r="B136" s="64" t="s">
        <v>247</v>
      </c>
      <c r="C136" s="37">
        <v>4301031191</v>
      </c>
      <c r="D136" s="373">
        <v>4680115880993</v>
      </c>
      <c r="E136" s="373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248</v>
      </c>
      <c r="B137" s="64" t="s">
        <v>249</v>
      </c>
      <c r="C137" s="37">
        <v>4301031204</v>
      </c>
      <c r="D137" s="373">
        <v>4680115881761</v>
      </c>
      <c r="E137" s="373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78</v>
      </c>
      <c r="L137" s="38">
        <v>40</v>
      </c>
      <c r="M137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250</v>
      </c>
      <c r="B138" s="64" t="s">
        <v>251</v>
      </c>
      <c r="C138" s="37">
        <v>4301031201</v>
      </c>
      <c r="D138" s="373">
        <v>4680115881563</v>
      </c>
      <c r="E138" s="373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78</v>
      </c>
      <c r="L138" s="38">
        <v>40</v>
      </c>
      <c r="M138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252</v>
      </c>
      <c r="B139" s="64" t="s">
        <v>253</v>
      </c>
      <c r="C139" s="37">
        <v>4301031199</v>
      </c>
      <c r="D139" s="373">
        <v>4680115880986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254</v>
      </c>
      <c r="B140" s="64" t="s">
        <v>255</v>
      </c>
      <c r="C140" s="37">
        <v>4301031190</v>
      </c>
      <c r="D140" s="373">
        <v>4680115880207</v>
      </c>
      <c r="E140" s="373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78</v>
      </c>
      <c r="L140" s="38">
        <v>40</v>
      </c>
      <c r="M140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256</v>
      </c>
      <c r="B141" s="64" t="s">
        <v>257</v>
      </c>
      <c r="C141" s="37">
        <v>4301031205</v>
      </c>
      <c r="D141" s="373">
        <v>4680115881785</v>
      </c>
      <c r="E141" s="373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258</v>
      </c>
      <c r="B142" s="64" t="s">
        <v>259</v>
      </c>
      <c r="C142" s="37">
        <v>4301031202</v>
      </c>
      <c r="D142" s="373">
        <v>4680115881679</v>
      </c>
      <c r="E142" s="373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78</v>
      </c>
      <c r="L142" s="38">
        <v>40</v>
      </c>
      <c r="M142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75"/>
      <c r="O142" s="375"/>
      <c r="P142" s="375"/>
      <c r="Q142" s="37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ht="27" customHeight="1" x14ac:dyDescent="0.25">
      <c r="A143" s="64" t="s">
        <v>260</v>
      </c>
      <c r="B143" s="64" t="s">
        <v>261</v>
      </c>
      <c r="C143" s="37">
        <v>4301031158</v>
      </c>
      <c r="D143" s="373">
        <v>4680115880191</v>
      </c>
      <c r="E143" s="373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78</v>
      </c>
      <c r="L143" s="38">
        <v>40</v>
      </c>
      <c r="M143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75"/>
      <c r="O143" s="375"/>
      <c r="P143" s="375"/>
      <c r="Q143" s="37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65</v>
      </c>
    </row>
    <row r="144" spans="1:52" x14ac:dyDescent="0.2">
      <c r="A144" s="380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1"/>
      <c r="M144" s="377" t="s">
        <v>43</v>
      </c>
      <c r="N144" s="378"/>
      <c r="O144" s="378"/>
      <c r="P144" s="378"/>
      <c r="Q144" s="378"/>
      <c r="R144" s="378"/>
      <c r="S144" s="379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1"/>
      <c r="M145" s="377" t="s">
        <v>43</v>
      </c>
      <c r="N145" s="378"/>
      <c r="O145" s="378"/>
      <c r="P145" s="378"/>
      <c r="Q145" s="378"/>
      <c r="R145" s="378"/>
      <c r="S145" s="379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71" t="s">
        <v>262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6"/>
      <c r="Y146" s="66"/>
    </row>
    <row r="147" spans="1:52" ht="14.25" customHeight="1" x14ac:dyDescent="0.25">
      <c r="A147" s="372" t="s">
        <v>113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67"/>
      <c r="Y147" s="67"/>
    </row>
    <row r="148" spans="1:52" ht="16.5" customHeight="1" x14ac:dyDescent="0.25">
      <c r="A148" s="64" t="s">
        <v>263</v>
      </c>
      <c r="B148" s="64" t="s">
        <v>264</v>
      </c>
      <c r="C148" s="37">
        <v>4301011450</v>
      </c>
      <c r="D148" s="373">
        <v>4680115881402</v>
      </c>
      <c r="E148" s="373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109</v>
      </c>
      <c r="L148" s="38">
        <v>55</v>
      </c>
      <c r="M148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75"/>
      <c r="O148" s="375"/>
      <c r="P148" s="375"/>
      <c r="Q148" s="376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ht="27" customHeight="1" x14ac:dyDescent="0.25">
      <c r="A149" s="64" t="s">
        <v>265</v>
      </c>
      <c r="B149" s="64" t="s">
        <v>266</v>
      </c>
      <c r="C149" s="37">
        <v>4301011454</v>
      </c>
      <c r="D149" s="373">
        <v>4680115881396</v>
      </c>
      <c r="E149" s="373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75"/>
      <c r="O149" s="375"/>
      <c r="P149" s="375"/>
      <c r="Q149" s="376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65</v>
      </c>
    </row>
    <row r="150" spans="1:52" x14ac:dyDescent="0.2">
      <c r="A150" s="380"/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1"/>
      <c r="M150" s="377" t="s">
        <v>43</v>
      </c>
      <c r="N150" s="378"/>
      <c r="O150" s="378"/>
      <c r="P150" s="378"/>
      <c r="Q150" s="378"/>
      <c r="R150" s="378"/>
      <c r="S150" s="379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80"/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1"/>
      <c r="M151" s="377" t="s">
        <v>43</v>
      </c>
      <c r="N151" s="378"/>
      <c r="O151" s="378"/>
      <c r="P151" s="378"/>
      <c r="Q151" s="378"/>
      <c r="R151" s="378"/>
      <c r="S151" s="379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72" t="s">
        <v>106</v>
      </c>
      <c r="B152" s="372"/>
      <c r="C152" s="372"/>
      <c r="D152" s="372"/>
      <c r="E152" s="372"/>
      <c r="F152" s="372"/>
      <c r="G152" s="372"/>
      <c r="H152" s="372"/>
      <c r="I152" s="372"/>
      <c r="J152" s="372"/>
      <c r="K152" s="372"/>
      <c r="L152" s="372"/>
      <c r="M152" s="372"/>
      <c r="N152" s="372"/>
      <c r="O152" s="372"/>
      <c r="P152" s="372"/>
      <c r="Q152" s="372"/>
      <c r="R152" s="372"/>
      <c r="S152" s="372"/>
      <c r="T152" s="372"/>
      <c r="U152" s="372"/>
      <c r="V152" s="372"/>
      <c r="W152" s="372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4301020262</v>
      </c>
      <c r="D153" s="373">
        <v>4680115882935</v>
      </c>
      <c r="E153" s="373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139</v>
      </c>
      <c r="L153" s="38">
        <v>50</v>
      </c>
      <c r="M153" s="458" t="s">
        <v>269</v>
      </c>
      <c r="N153" s="375"/>
      <c r="O153" s="375"/>
      <c r="P153" s="375"/>
      <c r="Q153" s="376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16.5" customHeight="1" x14ac:dyDescent="0.25">
      <c r="A154" s="64" t="s">
        <v>270</v>
      </c>
      <c r="B154" s="64" t="s">
        <v>271</v>
      </c>
      <c r="C154" s="37">
        <v>4301020220</v>
      </c>
      <c r="D154" s="373">
        <v>4680115880764</v>
      </c>
      <c r="E154" s="373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109</v>
      </c>
      <c r="L154" s="38">
        <v>50</v>
      </c>
      <c r="M154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75"/>
      <c r="O154" s="375"/>
      <c r="P154" s="375"/>
      <c r="Q154" s="376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80"/>
      <c r="B155" s="380"/>
      <c r="C155" s="380"/>
      <c r="D155" s="380"/>
      <c r="E155" s="380"/>
      <c r="F155" s="380"/>
      <c r="G155" s="380"/>
      <c r="H155" s="380"/>
      <c r="I155" s="380"/>
      <c r="J155" s="380"/>
      <c r="K155" s="380"/>
      <c r="L155" s="381"/>
      <c r="M155" s="377" t="s">
        <v>43</v>
      </c>
      <c r="N155" s="378"/>
      <c r="O155" s="378"/>
      <c r="P155" s="378"/>
      <c r="Q155" s="378"/>
      <c r="R155" s="378"/>
      <c r="S155" s="379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0"/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1"/>
      <c r="M156" s="377" t="s">
        <v>43</v>
      </c>
      <c r="N156" s="378"/>
      <c r="O156" s="378"/>
      <c r="P156" s="378"/>
      <c r="Q156" s="378"/>
      <c r="R156" s="378"/>
      <c r="S156" s="379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2" t="s">
        <v>75</v>
      </c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2"/>
      <c r="P157" s="372"/>
      <c r="Q157" s="372"/>
      <c r="R157" s="372"/>
      <c r="S157" s="372"/>
      <c r="T157" s="372"/>
      <c r="U157" s="372"/>
      <c r="V157" s="372"/>
      <c r="W157" s="372"/>
      <c r="X157" s="67"/>
      <c r="Y157" s="67"/>
    </row>
    <row r="158" spans="1:52" ht="27" customHeight="1" x14ac:dyDescent="0.25">
      <c r="A158" s="64" t="s">
        <v>272</v>
      </c>
      <c r="B158" s="64" t="s">
        <v>273</v>
      </c>
      <c r="C158" s="37">
        <v>4301031224</v>
      </c>
      <c r="D158" s="373">
        <v>4680115882683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274</v>
      </c>
      <c r="B159" s="64" t="s">
        <v>275</v>
      </c>
      <c r="C159" s="37">
        <v>4301031230</v>
      </c>
      <c r="D159" s="373">
        <v>4680115882690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276</v>
      </c>
      <c r="B160" s="64" t="s">
        <v>277</v>
      </c>
      <c r="C160" s="37">
        <v>4301031220</v>
      </c>
      <c r="D160" s="373">
        <v>4680115882669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75"/>
      <c r="O160" s="375"/>
      <c r="P160" s="375"/>
      <c r="Q160" s="37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27" customHeight="1" x14ac:dyDescent="0.25">
      <c r="A161" s="64" t="s">
        <v>278</v>
      </c>
      <c r="B161" s="64" t="s">
        <v>279</v>
      </c>
      <c r="C161" s="37">
        <v>4301031221</v>
      </c>
      <c r="D161" s="373">
        <v>4680115882676</v>
      </c>
      <c r="E161" s="373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75"/>
      <c r="O161" s="375"/>
      <c r="P161" s="375"/>
      <c r="Q161" s="376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1"/>
      <c r="M162" s="377" t="s">
        <v>43</v>
      </c>
      <c r="N162" s="378"/>
      <c r="O162" s="378"/>
      <c r="P162" s="378"/>
      <c r="Q162" s="378"/>
      <c r="R162" s="378"/>
      <c r="S162" s="379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80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1"/>
      <c r="M163" s="377" t="s">
        <v>43</v>
      </c>
      <c r="N163" s="378"/>
      <c r="O163" s="378"/>
      <c r="P163" s="378"/>
      <c r="Q163" s="378"/>
      <c r="R163" s="378"/>
      <c r="S163" s="379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72" t="s">
        <v>79</v>
      </c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2"/>
      <c r="P164" s="372"/>
      <c r="Q164" s="372"/>
      <c r="R164" s="372"/>
      <c r="S164" s="372"/>
      <c r="T164" s="372"/>
      <c r="U164" s="372"/>
      <c r="V164" s="372"/>
      <c r="W164" s="372"/>
      <c r="X164" s="67"/>
      <c r="Y164" s="67"/>
    </row>
    <row r="165" spans="1:52" ht="27" customHeight="1" x14ac:dyDescent="0.25">
      <c r="A165" s="64" t="s">
        <v>280</v>
      </c>
      <c r="B165" s="64" t="s">
        <v>281</v>
      </c>
      <c r="C165" s="37">
        <v>4301051409</v>
      </c>
      <c r="D165" s="373">
        <v>4680115881556</v>
      </c>
      <c r="E165" s="373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139</v>
      </c>
      <c r="L165" s="38">
        <v>45</v>
      </c>
      <c r="M165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16.5" customHeight="1" x14ac:dyDescent="0.25">
      <c r="A166" s="64" t="s">
        <v>282</v>
      </c>
      <c r="B166" s="64" t="s">
        <v>283</v>
      </c>
      <c r="C166" s="37">
        <v>4301051470</v>
      </c>
      <c r="D166" s="373">
        <v>4680115880573</v>
      </c>
      <c r="E166" s="373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139</v>
      </c>
      <c r="L166" s="38">
        <v>45</v>
      </c>
      <c r="M166" s="465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282</v>
      </c>
      <c r="B167" s="64" t="s">
        <v>284</v>
      </c>
      <c r="C167" s="37">
        <v>4301051538</v>
      </c>
      <c r="D167" s="373">
        <v>4680115880573</v>
      </c>
      <c r="E167" s="373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78</v>
      </c>
      <c r="L167" s="38">
        <v>45</v>
      </c>
      <c r="M167" s="466" t="s">
        <v>285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286</v>
      </c>
      <c r="B168" s="64" t="s">
        <v>287</v>
      </c>
      <c r="C168" s="37">
        <v>4301051408</v>
      </c>
      <c r="D168" s="373">
        <v>4680115881594</v>
      </c>
      <c r="E168" s="373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139</v>
      </c>
      <c r="L168" s="38">
        <v>40</v>
      </c>
      <c r="M168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288</v>
      </c>
      <c r="B169" s="64" t="s">
        <v>289</v>
      </c>
      <c r="C169" s="37">
        <v>4301051433</v>
      </c>
      <c r="D169" s="373">
        <v>4680115881587</v>
      </c>
      <c r="E169" s="373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78</v>
      </c>
      <c r="L169" s="38">
        <v>35</v>
      </c>
      <c r="M169" s="46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16.5" customHeight="1" x14ac:dyDescent="0.25">
      <c r="A170" s="64" t="s">
        <v>290</v>
      </c>
      <c r="B170" s="64" t="s">
        <v>291</v>
      </c>
      <c r="C170" s="37">
        <v>4301051380</v>
      </c>
      <c r="D170" s="373">
        <v>4680115880962</v>
      </c>
      <c r="E170" s="373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78</v>
      </c>
      <c r="L170" s="38">
        <v>40</v>
      </c>
      <c r="M170" s="4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292</v>
      </c>
      <c r="B171" s="64" t="s">
        <v>293</v>
      </c>
      <c r="C171" s="37">
        <v>4301051411</v>
      </c>
      <c r="D171" s="373">
        <v>4680115881617</v>
      </c>
      <c r="E171" s="373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139</v>
      </c>
      <c r="L171" s="38">
        <v>40</v>
      </c>
      <c r="M171" s="4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294</v>
      </c>
      <c r="B172" s="64" t="s">
        <v>295</v>
      </c>
      <c r="C172" s="37">
        <v>4301051377</v>
      </c>
      <c r="D172" s="373">
        <v>4680115881228</v>
      </c>
      <c r="E172" s="37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35</v>
      </c>
      <c r="M172" s="471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296</v>
      </c>
      <c r="B173" s="64" t="s">
        <v>297</v>
      </c>
      <c r="C173" s="37">
        <v>4301051432</v>
      </c>
      <c r="D173" s="373">
        <v>4680115881037</v>
      </c>
      <c r="E173" s="373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78</v>
      </c>
      <c r="L173" s="38">
        <v>35</v>
      </c>
      <c r="M173" s="47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298</v>
      </c>
      <c r="B174" s="64" t="s">
        <v>299</v>
      </c>
      <c r="C174" s="37">
        <v>4301051384</v>
      </c>
      <c r="D174" s="373">
        <v>4680115881211</v>
      </c>
      <c r="E174" s="373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78</v>
      </c>
      <c r="L174" s="38">
        <v>45</v>
      </c>
      <c r="M174" s="4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300</v>
      </c>
      <c r="B175" s="64" t="s">
        <v>301</v>
      </c>
      <c r="C175" s="37">
        <v>4301051378</v>
      </c>
      <c r="D175" s="373">
        <v>4680115881020</v>
      </c>
      <c r="E175" s="373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78</v>
      </c>
      <c r="L175" s="38">
        <v>45</v>
      </c>
      <c r="M175" s="4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302</v>
      </c>
      <c r="B176" s="64" t="s">
        <v>303</v>
      </c>
      <c r="C176" s="37">
        <v>4301051407</v>
      </c>
      <c r="D176" s="373">
        <v>4680115882195</v>
      </c>
      <c r="E176" s="373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139</v>
      </c>
      <c r="L176" s="38">
        <v>40</v>
      </c>
      <c r="M176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304</v>
      </c>
      <c r="B177" s="64" t="s">
        <v>305</v>
      </c>
      <c r="C177" s="37">
        <v>4301051468</v>
      </c>
      <c r="D177" s="373">
        <v>4680115880092</v>
      </c>
      <c r="E177" s="373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139</v>
      </c>
      <c r="L177" s="38">
        <v>45</v>
      </c>
      <c r="M177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27" customHeight="1" x14ac:dyDescent="0.25">
      <c r="A178" s="64" t="s">
        <v>306</v>
      </c>
      <c r="B178" s="64" t="s">
        <v>307</v>
      </c>
      <c r="C178" s="37">
        <v>4301051469</v>
      </c>
      <c r="D178" s="373">
        <v>4680115880221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139</v>
      </c>
      <c r="L178" s="38">
        <v>45</v>
      </c>
      <c r="M178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308</v>
      </c>
      <c r="B179" s="64" t="s">
        <v>309</v>
      </c>
      <c r="C179" s="37">
        <v>4301051523</v>
      </c>
      <c r="D179" s="373">
        <v>4680115882942</v>
      </c>
      <c r="E179" s="373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78</v>
      </c>
      <c r="L179" s="38">
        <v>40</v>
      </c>
      <c r="M179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16.5" customHeight="1" x14ac:dyDescent="0.25">
      <c r="A180" s="64" t="s">
        <v>310</v>
      </c>
      <c r="B180" s="64" t="s">
        <v>311</v>
      </c>
      <c r="C180" s="37">
        <v>4301051326</v>
      </c>
      <c r="D180" s="373">
        <v>4680115880504</v>
      </c>
      <c r="E180" s="373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78</v>
      </c>
      <c r="L180" s="38">
        <v>40</v>
      </c>
      <c r="M180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75"/>
      <c r="O180" s="375"/>
      <c r="P180" s="375"/>
      <c r="Q180" s="376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ht="27" customHeight="1" x14ac:dyDescent="0.25">
      <c r="A181" s="64" t="s">
        <v>312</v>
      </c>
      <c r="B181" s="64" t="s">
        <v>313</v>
      </c>
      <c r="C181" s="37">
        <v>4301051410</v>
      </c>
      <c r="D181" s="373">
        <v>4680115882164</v>
      </c>
      <c r="E181" s="373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139</v>
      </c>
      <c r="L181" s="38">
        <v>40</v>
      </c>
      <c r="M181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75"/>
      <c r="O181" s="375"/>
      <c r="P181" s="375"/>
      <c r="Q181" s="376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65</v>
      </c>
    </row>
    <row r="182" spans="1:52" x14ac:dyDescent="0.2">
      <c r="A182" s="380"/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1"/>
      <c r="M182" s="377" t="s">
        <v>43</v>
      </c>
      <c r="N182" s="378"/>
      <c r="O182" s="378"/>
      <c r="P182" s="378"/>
      <c r="Q182" s="378"/>
      <c r="R182" s="378"/>
      <c r="S182" s="379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380"/>
      <c r="B183" s="380"/>
      <c r="C183" s="380"/>
      <c r="D183" s="380"/>
      <c r="E183" s="380"/>
      <c r="F183" s="380"/>
      <c r="G183" s="380"/>
      <c r="H183" s="380"/>
      <c r="I183" s="380"/>
      <c r="J183" s="380"/>
      <c r="K183" s="380"/>
      <c r="L183" s="381"/>
      <c r="M183" s="377" t="s">
        <v>43</v>
      </c>
      <c r="N183" s="378"/>
      <c r="O183" s="378"/>
      <c r="P183" s="378"/>
      <c r="Q183" s="378"/>
      <c r="R183" s="378"/>
      <c r="S183" s="379"/>
      <c r="T183" s="43" t="s">
        <v>0</v>
      </c>
      <c r="U183" s="44">
        <f>IFERROR(SUM(U165:U181),"0")</f>
        <v>0</v>
      </c>
      <c r="V183" s="44">
        <f>IFERROR(SUM(V165:V181),"0")</f>
        <v>0</v>
      </c>
      <c r="W183" s="43"/>
      <c r="X183" s="68"/>
      <c r="Y183" s="68"/>
    </row>
    <row r="184" spans="1:52" ht="14.25" customHeight="1" x14ac:dyDescent="0.25">
      <c r="A184" s="372" t="s">
        <v>215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67"/>
      <c r="Y184" s="67"/>
    </row>
    <row r="185" spans="1:52" ht="16.5" customHeight="1" x14ac:dyDescent="0.25">
      <c r="A185" s="64" t="s">
        <v>314</v>
      </c>
      <c r="B185" s="64" t="s">
        <v>315</v>
      </c>
      <c r="C185" s="37">
        <v>4301060338</v>
      </c>
      <c r="D185" s="373">
        <v>4680115880801</v>
      </c>
      <c r="E185" s="37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75"/>
      <c r="O185" s="375"/>
      <c r="P185" s="375"/>
      <c r="Q185" s="376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316</v>
      </c>
      <c r="B186" s="64" t="s">
        <v>317</v>
      </c>
      <c r="C186" s="37">
        <v>4301060339</v>
      </c>
      <c r="D186" s="373">
        <v>4680115880818</v>
      </c>
      <c r="E186" s="37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75"/>
      <c r="O186" s="375"/>
      <c r="P186" s="375"/>
      <c r="Q186" s="376"/>
      <c r="R186" s="40" t="s">
        <v>48</v>
      </c>
      <c r="S186" s="40" t="s">
        <v>48</v>
      </c>
      <c r="T186" s="41" t="s">
        <v>0</v>
      </c>
      <c r="U186" s="59">
        <v>0</v>
      </c>
      <c r="V186" s="56">
        <f>IFERROR(IF(U186="",0,CEILING((U186/$H186),1)*$H186),"")</f>
        <v>0</v>
      </c>
      <c r="W186" s="42" t="str">
        <f>IFERROR(IF(V186=0,"",ROUNDUP(V186/H186,0)*0.00753),"")</f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x14ac:dyDescent="0.2">
      <c r="A187" s="380"/>
      <c r="B187" s="380"/>
      <c r="C187" s="380"/>
      <c r="D187" s="380"/>
      <c r="E187" s="380"/>
      <c r="F187" s="380"/>
      <c r="G187" s="380"/>
      <c r="H187" s="380"/>
      <c r="I187" s="380"/>
      <c r="J187" s="380"/>
      <c r="K187" s="380"/>
      <c r="L187" s="381"/>
      <c r="M187" s="377" t="s">
        <v>43</v>
      </c>
      <c r="N187" s="378"/>
      <c r="O187" s="378"/>
      <c r="P187" s="378"/>
      <c r="Q187" s="378"/>
      <c r="R187" s="378"/>
      <c r="S187" s="379"/>
      <c r="T187" s="43" t="s">
        <v>42</v>
      </c>
      <c r="U187" s="44">
        <f>IFERROR(U185/H185,"0")+IFERROR(U186/H186,"0")</f>
        <v>0</v>
      </c>
      <c r="V187" s="44">
        <f>IFERROR(V185/H185,"0")+IFERROR(V186/H186,"0")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380"/>
      <c r="B188" s="380"/>
      <c r="C188" s="380"/>
      <c r="D188" s="380"/>
      <c r="E188" s="380"/>
      <c r="F188" s="380"/>
      <c r="G188" s="380"/>
      <c r="H188" s="380"/>
      <c r="I188" s="380"/>
      <c r="J188" s="380"/>
      <c r="K188" s="380"/>
      <c r="L188" s="381"/>
      <c r="M188" s="377" t="s">
        <v>43</v>
      </c>
      <c r="N188" s="378"/>
      <c r="O188" s="378"/>
      <c r="P188" s="378"/>
      <c r="Q188" s="378"/>
      <c r="R188" s="378"/>
      <c r="S188" s="379"/>
      <c r="T188" s="43" t="s">
        <v>0</v>
      </c>
      <c r="U188" s="44">
        <f>IFERROR(SUM(U185:U186),"0")</f>
        <v>0</v>
      </c>
      <c r="V188" s="44">
        <f>IFERROR(SUM(V185:V186),"0")</f>
        <v>0</v>
      </c>
      <c r="W188" s="43"/>
      <c r="X188" s="68"/>
      <c r="Y188" s="68"/>
    </row>
    <row r="189" spans="1:52" ht="16.5" customHeight="1" x14ac:dyDescent="0.25">
      <c r="A189" s="371" t="s">
        <v>318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6"/>
      <c r="Y189" s="66"/>
    </row>
    <row r="190" spans="1:52" ht="14.25" customHeight="1" x14ac:dyDescent="0.25">
      <c r="A190" s="372" t="s">
        <v>113</v>
      </c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2"/>
      <c r="P190" s="372"/>
      <c r="Q190" s="372"/>
      <c r="R190" s="372"/>
      <c r="S190" s="372"/>
      <c r="T190" s="372"/>
      <c r="U190" s="372"/>
      <c r="V190" s="372"/>
      <c r="W190" s="372"/>
      <c r="X190" s="67"/>
      <c r="Y190" s="67"/>
    </row>
    <row r="191" spans="1:52" ht="27" customHeight="1" x14ac:dyDescent="0.25">
      <c r="A191" s="64" t="s">
        <v>319</v>
      </c>
      <c r="B191" s="64" t="s">
        <v>320</v>
      </c>
      <c r="C191" s="37">
        <v>4301011346</v>
      </c>
      <c r="D191" s="373">
        <v>4607091387445</v>
      </c>
      <c r="E191" s="373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109</v>
      </c>
      <c r="L191" s="38">
        <v>31</v>
      </c>
      <c r="M191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321</v>
      </c>
      <c r="B192" s="64" t="s">
        <v>322</v>
      </c>
      <c r="C192" s="37">
        <v>4301011362</v>
      </c>
      <c r="D192" s="373">
        <v>4607091386004</v>
      </c>
      <c r="E192" s="373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323</v>
      </c>
      <c r="L192" s="38">
        <v>55</v>
      </c>
      <c r="M192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324</v>
      </c>
      <c r="C193" s="37">
        <v>4301011308</v>
      </c>
      <c r="D193" s="373">
        <v>4607091386004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109</v>
      </c>
      <c r="L193" s="38">
        <v>55</v>
      </c>
      <c r="M193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325</v>
      </c>
      <c r="B194" s="64" t="s">
        <v>326</v>
      </c>
      <c r="C194" s="37">
        <v>4301011347</v>
      </c>
      <c r="D194" s="373">
        <v>4607091386073</v>
      </c>
      <c r="E194" s="373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109</v>
      </c>
      <c r="L194" s="38">
        <v>31</v>
      </c>
      <c r="M194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327</v>
      </c>
      <c r="B195" s="64" t="s">
        <v>328</v>
      </c>
      <c r="C195" s="37">
        <v>4301010928</v>
      </c>
      <c r="D195" s="373">
        <v>4607091387322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329</v>
      </c>
      <c r="C196" s="37">
        <v>4301011395</v>
      </c>
      <c r="D196" s="373">
        <v>4607091387322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323</v>
      </c>
      <c r="L196" s="38">
        <v>55</v>
      </c>
      <c r="M196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330</v>
      </c>
      <c r="B197" s="64" t="s">
        <v>331</v>
      </c>
      <c r="C197" s="37">
        <v>4301011311</v>
      </c>
      <c r="D197" s="373">
        <v>4607091387377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332</v>
      </c>
      <c r="B198" s="64" t="s">
        <v>333</v>
      </c>
      <c r="C198" s="37">
        <v>4301010945</v>
      </c>
      <c r="D198" s="373">
        <v>4607091387353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109</v>
      </c>
      <c r="L198" s="38">
        <v>55</v>
      </c>
      <c r="M198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334</v>
      </c>
      <c r="B199" s="64" t="s">
        <v>335</v>
      </c>
      <c r="C199" s="37">
        <v>4301011328</v>
      </c>
      <c r="D199" s="373">
        <v>4607091386011</v>
      </c>
      <c r="E199" s="373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ref="W199:W205" si="11">IFERROR(IF(V199=0,"",ROUNDUP(V199/H199,0)*0.00937),"")</f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336</v>
      </c>
      <c r="B200" s="64" t="s">
        <v>337</v>
      </c>
      <c r="C200" s="37">
        <v>4301011329</v>
      </c>
      <c r="D200" s="373">
        <v>4607091387308</v>
      </c>
      <c r="E200" s="373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78</v>
      </c>
      <c r="L200" s="38">
        <v>55</v>
      </c>
      <c r="M200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338</v>
      </c>
      <c r="B201" s="64" t="s">
        <v>339</v>
      </c>
      <c r="C201" s="37">
        <v>4301011049</v>
      </c>
      <c r="D201" s="373">
        <v>4607091387339</v>
      </c>
      <c r="E201" s="373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109</v>
      </c>
      <c r="L201" s="38">
        <v>55</v>
      </c>
      <c r="M201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340</v>
      </c>
      <c r="B202" s="64" t="s">
        <v>341</v>
      </c>
      <c r="C202" s="37">
        <v>4301011433</v>
      </c>
      <c r="D202" s="373">
        <v>4680115882638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342</v>
      </c>
      <c r="B203" s="64" t="s">
        <v>343</v>
      </c>
      <c r="C203" s="37">
        <v>4301011573</v>
      </c>
      <c r="D203" s="373">
        <v>4680115881938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90</v>
      </c>
      <c r="M203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344</v>
      </c>
      <c r="B204" s="64" t="s">
        <v>345</v>
      </c>
      <c r="C204" s="37">
        <v>4301010944</v>
      </c>
      <c r="D204" s="373">
        <v>4607091387346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75"/>
      <c r="O204" s="375"/>
      <c r="P204" s="375"/>
      <c r="Q204" s="37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ht="27" customHeight="1" x14ac:dyDescent="0.25">
      <c r="A205" s="64" t="s">
        <v>346</v>
      </c>
      <c r="B205" s="64" t="s">
        <v>347</v>
      </c>
      <c r="C205" s="37">
        <v>4301011353</v>
      </c>
      <c r="D205" s="373">
        <v>4607091389807</v>
      </c>
      <c r="E205" s="373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109</v>
      </c>
      <c r="L205" s="38">
        <v>55</v>
      </c>
      <c r="M205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75"/>
      <c r="O205" s="375"/>
      <c r="P205" s="375"/>
      <c r="Q205" s="37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65</v>
      </c>
    </row>
    <row r="206" spans="1:52" x14ac:dyDescent="0.2">
      <c r="A206" s="380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1"/>
      <c r="M206" s="377" t="s">
        <v>43</v>
      </c>
      <c r="N206" s="378"/>
      <c r="O206" s="378"/>
      <c r="P206" s="378"/>
      <c r="Q206" s="378"/>
      <c r="R206" s="378"/>
      <c r="S206" s="379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52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1"/>
      <c r="M207" s="377" t="s">
        <v>43</v>
      </c>
      <c r="N207" s="378"/>
      <c r="O207" s="378"/>
      <c r="P207" s="378"/>
      <c r="Q207" s="378"/>
      <c r="R207" s="378"/>
      <c r="S207" s="379"/>
      <c r="T207" s="43" t="s">
        <v>0</v>
      </c>
      <c r="U207" s="44">
        <f>IFERROR(SUM(U191:U205),"0")</f>
        <v>0</v>
      </c>
      <c r="V207" s="44">
        <f>IFERROR(SUM(V191:V205),"0")</f>
        <v>0</v>
      </c>
      <c r="W207" s="43"/>
      <c r="X207" s="68"/>
      <c r="Y207" s="68"/>
    </row>
    <row r="208" spans="1:52" ht="14.25" customHeight="1" x14ac:dyDescent="0.25">
      <c r="A208" s="372" t="s">
        <v>106</v>
      </c>
      <c r="B208" s="372"/>
      <c r="C208" s="372"/>
      <c r="D208" s="372"/>
      <c r="E208" s="372"/>
      <c r="F208" s="372"/>
      <c r="G208" s="372"/>
      <c r="H208" s="372"/>
      <c r="I208" s="372"/>
      <c r="J208" s="372"/>
      <c r="K208" s="372"/>
      <c r="L208" s="372"/>
      <c r="M208" s="372"/>
      <c r="N208" s="372"/>
      <c r="O208" s="372"/>
      <c r="P208" s="372"/>
      <c r="Q208" s="372"/>
      <c r="R208" s="372"/>
      <c r="S208" s="372"/>
      <c r="T208" s="372"/>
      <c r="U208" s="372"/>
      <c r="V208" s="372"/>
      <c r="W208" s="372"/>
      <c r="X208" s="67"/>
      <c r="Y208" s="67"/>
    </row>
    <row r="209" spans="1:52" ht="27" customHeight="1" x14ac:dyDescent="0.25">
      <c r="A209" s="64" t="s">
        <v>348</v>
      </c>
      <c r="B209" s="64" t="s">
        <v>349</v>
      </c>
      <c r="C209" s="37">
        <v>4301020254</v>
      </c>
      <c r="D209" s="373">
        <v>4680115881914</v>
      </c>
      <c r="E209" s="37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75"/>
      <c r="O209" s="375"/>
      <c r="P209" s="375"/>
      <c r="Q209" s="376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80"/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1"/>
      <c r="M210" s="377" t="s">
        <v>43</v>
      </c>
      <c r="N210" s="378"/>
      <c r="O210" s="378"/>
      <c r="P210" s="378"/>
      <c r="Q210" s="378"/>
      <c r="R210" s="378"/>
      <c r="S210" s="379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80"/>
      <c r="B211" s="380"/>
      <c r="C211" s="380"/>
      <c r="D211" s="380"/>
      <c r="E211" s="380"/>
      <c r="F211" s="380"/>
      <c r="G211" s="380"/>
      <c r="H211" s="380"/>
      <c r="I211" s="380"/>
      <c r="J211" s="380"/>
      <c r="K211" s="380"/>
      <c r="L211" s="381"/>
      <c r="M211" s="377" t="s">
        <v>43</v>
      </c>
      <c r="N211" s="378"/>
      <c r="O211" s="378"/>
      <c r="P211" s="378"/>
      <c r="Q211" s="378"/>
      <c r="R211" s="378"/>
      <c r="S211" s="379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72" t="s">
        <v>75</v>
      </c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2"/>
      <c r="N212" s="372"/>
      <c r="O212" s="372"/>
      <c r="P212" s="372"/>
      <c r="Q212" s="372"/>
      <c r="R212" s="372"/>
      <c r="S212" s="372"/>
      <c r="T212" s="372"/>
      <c r="U212" s="372"/>
      <c r="V212" s="372"/>
      <c r="W212" s="372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4301030878</v>
      </c>
      <c r="D213" s="373">
        <v>4607091387193</v>
      </c>
      <c r="E213" s="373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35</v>
      </c>
      <c r="M213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352</v>
      </c>
      <c r="B214" s="64" t="s">
        <v>353</v>
      </c>
      <c r="C214" s="37">
        <v>4301031153</v>
      </c>
      <c r="D214" s="373">
        <v>4607091387230</v>
      </c>
      <c r="E214" s="373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78</v>
      </c>
      <c r="L214" s="38">
        <v>40</v>
      </c>
      <c r="M214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354</v>
      </c>
      <c r="B215" s="64" t="s">
        <v>355</v>
      </c>
      <c r="C215" s="37">
        <v>4301031152</v>
      </c>
      <c r="D215" s="373">
        <v>4607091387285</v>
      </c>
      <c r="E215" s="373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78</v>
      </c>
      <c r="L215" s="38">
        <v>40</v>
      </c>
      <c r="M215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75"/>
      <c r="O215" s="375"/>
      <c r="P215" s="375"/>
      <c r="Q215" s="376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ht="27" customHeight="1" x14ac:dyDescent="0.25">
      <c r="A216" s="64" t="s">
        <v>356</v>
      </c>
      <c r="B216" s="64" t="s">
        <v>357</v>
      </c>
      <c r="C216" s="37">
        <v>4301031151</v>
      </c>
      <c r="D216" s="373">
        <v>4607091389845</v>
      </c>
      <c r="E216" s="373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78</v>
      </c>
      <c r="L216" s="38">
        <v>40</v>
      </c>
      <c r="M216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75"/>
      <c r="O216" s="375"/>
      <c r="P216" s="375"/>
      <c r="Q216" s="376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65</v>
      </c>
    </row>
    <row r="217" spans="1:52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1"/>
      <c r="M217" s="377" t="s">
        <v>43</v>
      </c>
      <c r="N217" s="378"/>
      <c r="O217" s="378"/>
      <c r="P217" s="378"/>
      <c r="Q217" s="378"/>
      <c r="R217" s="378"/>
      <c r="S217" s="379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1"/>
      <c r="M218" s="377" t="s">
        <v>43</v>
      </c>
      <c r="N218" s="378"/>
      <c r="O218" s="378"/>
      <c r="P218" s="378"/>
      <c r="Q218" s="378"/>
      <c r="R218" s="378"/>
      <c r="S218" s="379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72" t="s">
        <v>79</v>
      </c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67"/>
      <c r="Y219" s="67"/>
    </row>
    <row r="220" spans="1:52" ht="16.5" customHeight="1" x14ac:dyDescent="0.25">
      <c r="A220" s="64" t="s">
        <v>358</v>
      </c>
      <c r="B220" s="64" t="s">
        <v>359</v>
      </c>
      <c r="C220" s="37">
        <v>4301051100</v>
      </c>
      <c r="D220" s="373">
        <v>4607091387766</v>
      </c>
      <c r="E220" s="373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139</v>
      </c>
      <c r="L220" s="38">
        <v>40</v>
      </c>
      <c r="M220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4301051116</v>
      </c>
      <c r="D221" s="373">
        <v>4607091387957</v>
      </c>
      <c r="E221" s="373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78</v>
      </c>
      <c r="L221" s="38">
        <v>40</v>
      </c>
      <c r="M221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4301051115</v>
      </c>
      <c r="D222" s="373">
        <v>4607091387964</v>
      </c>
      <c r="E222" s="373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16.5" customHeight="1" x14ac:dyDescent="0.25">
      <c r="A223" s="64" t="s">
        <v>364</v>
      </c>
      <c r="B223" s="64" t="s">
        <v>365</v>
      </c>
      <c r="C223" s="37">
        <v>4301051134</v>
      </c>
      <c r="D223" s="373">
        <v>4607091381672</v>
      </c>
      <c r="E223" s="373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366</v>
      </c>
      <c r="B224" s="64" t="s">
        <v>367</v>
      </c>
      <c r="C224" s="37">
        <v>4301051130</v>
      </c>
      <c r="D224" s="373">
        <v>4607091387537</v>
      </c>
      <c r="E224" s="373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78</v>
      </c>
      <c r="L224" s="38">
        <v>40</v>
      </c>
      <c r="M224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75"/>
      <c r="O224" s="375"/>
      <c r="P224" s="375"/>
      <c r="Q224" s="376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ht="27" customHeight="1" x14ac:dyDescent="0.25">
      <c r="A225" s="64" t="s">
        <v>368</v>
      </c>
      <c r="B225" s="64" t="s">
        <v>369</v>
      </c>
      <c r="C225" s="37">
        <v>4301051132</v>
      </c>
      <c r="D225" s="373">
        <v>4607091387513</v>
      </c>
      <c r="E225" s="373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78</v>
      </c>
      <c r="L225" s="38">
        <v>40</v>
      </c>
      <c r="M225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75"/>
      <c r="O225" s="375"/>
      <c r="P225" s="375"/>
      <c r="Q225" s="376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65</v>
      </c>
    </row>
    <row r="226" spans="1:52" x14ac:dyDescent="0.2">
      <c r="A226" s="380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1"/>
      <c r="M226" s="377" t="s">
        <v>43</v>
      </c>
      <c r="N226" s="378"/>
      <c r="O226" s="378"/>
      <c r="P226" s="378"/>
      <c r="Q226" s="378"/>
      <c r="R226" s="378"/>
      <c r="S226" s="379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1"/>
      <c r="M227" s="377" t="s">
        <v>43</v>
      </c>
      <c r="N227" s="378"/>
      <c r="O227" s="378"/>
      <c r="P227" s="378"/>
      <c r="Q227" s="378"/>
      <c r="R227" s="378"/>
      <c r="S227" s="379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72" t="s">
        <v>215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67"/>
      <c r="Y228" s="67"/>
    </row>
    <row r="229" spans="1:52" ht="16.5" customHeight="1" x14ac:dyDescent="0.25">
      <c r="A229" s="64" t="s">
        <v>370</v>
      </c>
      <c r="B229" s="64" t="s">
        <v>371</v>
      </c>
      <c r="C229" s="37">
        <v>4301060326</v>
      </c>
      <c r="D229" s="373">
        <v>4607091380880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4301060308</v>
      </c>
      <c r="D230" s="373">
        <v>4607091384482</v>
      </c>
      <c r="E230" s="373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78</v>
      </c>
      <c r="L230" s="38">
        <v>30</v>
      </c>
      <c r="M230" s="5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374</v>
      </c>
      <c r="B231" s="64" t="s">
        <v>375</v>
      </c>
      <c r="C231" s="37">
        <v>4301060325</v>
      </c>
      <c r="D231" s="373">
        <v>4607091380897</v>
      </c>
      <c r="E231" s="373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75"/>
      <c r="O231" s="375"/>
      <c r="P231" s="375"/>
      <c r="Q231" s="376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16.5" customHeight="1" x14ac:dyDescent="0.25">
      <c r="A232" s="64" t="s">
        <v>376</v>
      </c>
      <c r="B232" s="64" t="s">
        <v>377</v>
      </c>
      <c r="C232" s="37">
        <v>4301060337</v>
      </c>
      <c r="D232" s="373">
        <v>4680115880368</v>
      </c>
      <c r="E232" s="373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139</v>
      </c>
      <c r="L232" s="38">
        <v>40</v>
      </c>
      <c r="M232" s="5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75"/>
      <c r="O232" s="375"/>
      <c r="P232" s="375"/>
      <c r="Q232" s="376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x14ac:dyDescent="0.2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1"/>
      <c r="M233" s="377" t="s">
        <v>43</v>
      </c>
      <c r="N233" s="378"/>
      <c r="O233" s="378"/>
      <c r="P233" s="378"/>
      <c r="Q233" s="378"/>
      <c r="R233" s="378"/>
      <c r="S233" s="379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80"/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1"/>
      <c r="M234" s="377" t="s">
        <v>43</v>
      </c>
      <c r="N234" s="378"/>
      <c r="O234" s="378"/>
      <c r="P234" s="378"/>
      <c r="Q234" s="378"/>
      <c r="R234" s="378"/>
      <c r="S234" s="379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72" t="s">
        <v>92</v>
      </c>
      <c r="B235" s="372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2"/>
      <c r="P235" s="372"/>
      <c r="Q235" s="372"/>
      <c r="R235" s="372"/>
      <c r="S235" s="372"/>
      <c r="T235" s="372"/>
      <c r="U235" s="372"/>
      <c r="V235" s="372"/>
      <c r="W235" s="372"/>
      <c r="X235" s="67"/>
      <c r="Y235" s="67"/>
    </row>
    <row r="236" spans="1:52" ht="16.5" customHeight="1" x14ac:dyDescent="0.25">
      <c r="A236" s="64" t="s">
        <v>378</v>
      </c>
      <c r="B236" s="64" t="s">
        <v>379</v>
      </c>
      <c r="C236" s="37">
        <v>4301030232</v>
      </c>
      <c r="D236" s="373">
        <v>4607091388374</v>
      </c>
      <c r="E236" s="373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96</v>
      </c>
      <c r="L236" s="38">
        <v>180</v>
      </c>
      <c r="M236" s="513" t="s">
        <v>380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4301030235</v>
      </c>
      <c r="D237" s="373">
        <v>4607091388381</v>
      </c>
      <c r="E237" s="373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96</v>
      </c>
      <c r="L237" s="38">
        <v>180</v>
      </c>
      <c r="M237" s="514" t="s">
        <v>383</v>
      </c>
      <c r="N237" s="375"/>
      <c r="O237" s="375"/>
      <c r="P237" s="375"/>
      <c r="Q237" s="37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4301030233</v>
      </c>
      <c r="D238" s="373">
        <v>4607091388404</v>
      </c>
      <c r="E238" s="373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96</v>
      </c>
      <c r="L238" s="38">
        <v>180</v>
      </c>
      <c r="M238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75"/>
      <c r="O238" s="375"/>
      <c r="P238" s="375"/>
      <c r="Q238" s="376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x14ac:dyDescent="0.2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1"/>
      <c r="M239" s="377" t="s">
        <v>43</v>
      </c>
      <c r="N239" s="378"/>
      <c r="O239" s="378"/>
      <c r="P239" s="378"/>
      <c r="Q239" s="378"/>
      <c r="R239" s="378"/>
      <c r="S239" s="379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80"/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381"/>
      <c r="M240" s="377" t="s">
        <v>43</v>
      </c>
      <c r="N240" s="378"/>
      <c r="O240" s="378"/>
      <c r="P240" s="378"/>
      <c r="Q240" s="378"/>
      <c r="R240" s="378"/>
      <c r="S240" s="379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72" t="s">
        <v>386</v>
      </c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2"/>
      <c r="P241" s="372"/>
      <c r="Q241" s="372"/>
      <c r="R241" s="372"/>
      <c r="S241" s="372"/>
      <c r="T241" s="372"/>
      <c r="U241" s="372"/>
      <c r="V241" s="372"/>
      <c r="W241" s="372"/>
      <c r="X241" s="67"/>
      <c r="Y241" s="67"/>
    </row>
    <row r="242" spans="1:52" ht="16.5" customHeight="1" x14ac:dyDescent="0.25">
      <c r="A242" s="64" t="s">
        <v>387</v>
      </c>
      <c r="B242" s="64" t="s">
        <v>388</v>
      </c>
      <c r="C242" s="37">
        <v>4301180007</v>
      </c>
      <c r="D242" s="373">
        <v>4680115881808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389</v>
      </c>
      <c r="L242" s="38">
        <v>730</v>
      </c>
      <c r="M242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390</v>
      </c>
      <c r="B243" s="64" t="s">
        <v>391</v>
      </c>
      <c r="C243" s="37">
        <v>4301180006</v>
      </c>
      <c r="D243" s="373">
        <v>4680115881822</v>
      </c>
      <c r="E243" s="373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389</v>
      </c>
      <c r="L243" s="38">
        <v>730</v>
      </c>
      <c r="M243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75"/>
      <c r="O243" s="375"/>
      <c r="P243" s="375"/>
      <c r="Q243" s="376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392</v>
      </c>
      <c r="B244" s="64" t="s">
        <v>393</v>
      </c>
      <c r="C244" s="37">
        <v>4301180001</v>
      </c>
      <c r="D244" s="373">
        <v>4680115880016</v>
      </c>
      <c r="E244" s="373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389</v>
      </c>
      <c r="L244" s="38">
        <v>730</v>
      </c>
      <c r="M244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75"/>
      <c r="O244" s="375"/>
      <c r="P244" s="375"/>
      <c r="Q244" s="376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x14ac:dyDescent="0.2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1"/>
      <c r="M245" s="377" t="s">
        <v>43</v>
      </c>
      <c r="N245" s="378"/>
      <c r="O245" s="378"/>
      <c r="P245" s="378"/>
      <c r="Q245" s="378"/>
      <c r="R245" s="378"/>
      <c r="S245" s="379"/>
      <c r="T245" s="43" t="s">
        <v>42</v>
      </c>
      <c r="U245" s="44">
        <f>IFERROR(U242/H242,"0")+IFERROR(U243/H243,"0")+IFERROR(U244/H244,"0")</f>
        <v>0</v>
      </c>
      <c r="V245" s="44">
        <f>IFERROR(V242/H242,"0")+IFERROR(V243/H243,"0")+IFERROR(V244/H244,"0")</f>
        <v>0</v>
      </c>
      <c r="W245" s="44">
        <f>IFERROR(IF(W242="",0,W242),"0")+IFERROR(IF(W243="",0,W243),"0")+IFERROR(IF(W244="",0,W244),"0")</f>
        <v>0</v>
      </c>
      <c r="X245" s="68"/>
      <c r="Y245" s="68"/>
    </row>
    <row r="246" spans="1:52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1"/>
      <c r="M246" s="377" t="s">
        <v>43</v>
      </c>
      <c r="N246" s="378"/>
      <c r="O246" s="378"/>
      <c r="P246" s="378"/>
      <c r="Q246" s="378"/>
      <c r="R246" s="378"/>
      <c r="S246" s="379"/>
      <c r="T246" s="43" t="s">
        <v>0</v>
      </c>
      <c r="U246" s="44">
        <f>IFERROR(SUM(U242:U244),"0")</f>
        <v>0</v>
      </c>
      <c r="V246" s="44">
        <f>IFERROR(SUM(V242:V244),"0")</f>
        <v>0</v>
      </c>
      <c r="W246" s="43"/>
      <c r="X246" s="68"/>
      <c r="Y246" s="68"/>
    </row>
    <row r="247" spans="1:52" ht="16.5" customHeight="1" x14ac:dyDescent="0.25">
      <c r="A247" s="371" t="s">
        <v>394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6"/>
      <c r="Y247" s="66"/>
    </row>
    <row r="248" spans="1:52" ht="14.25" customHeight="1" x14ac:dyDescent="0.25">
      <c r="A248" s="372" t="s">
        <v>113</v>
      </c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2"/>
      <c r="O248" s="372"/>
      <c r="P248" s="372"/>
      <c r="Q248" s="372"/>
      <c r="R248" s="372"/>
      <c r="S248" s="372"/>
      <c r="T248" s="372"/>
      <c r="U248" s="372"/>
      <c r="V248" s="372"/>
      <c r="W248" s="372"/>
      <c r="X248" s="67"/>
      <c r="Y248" s="67"/>
    </row>
    <row r="249" spans="1:52" ht="27" customHeight="1" x14ac:dyDescent="0.25">
      <c r="A249" s="64" t="s">
        <v>395</v>
      </c>
      <c r="B249" s="64" t="s">
        <v>396</v>
      </c>
      <c r="C249" s="37">
        <v>4301011315</v>
      </c>
      <c r="D249" s="373">
        <v>4607091387421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109</v>
      </c>
      <c r="L249" s="38">
        <v>55</v>
      </c>
      <c r="M249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397</v>
      </c>
      <c r="C250" s="37">
        <v>4301011121</v>
      </c>
      <c r="D250" s="373">
        <v>4607091387421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323</v>
      </c>
      <c r="L250" s="38">
        <v>55</v>
      </c>
      <c r="M250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398</v>
      </c>
      <c r="B251" s="64" t="s">
        <v>399</v>
      </c>
      <c r="C251" s="37">
        <v>4301011619</v>
      </c>
      <c r="D251" s="373">
        <v>4607091387452</v>
      </c>
      <c r="E251" s="373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521" t="s">
        <v>400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398</v>
      </c>
      <c r="B252" s="64" t="s">
        <v>401</v>
      </c>
      <c r="C252" s="37">
        <v>4301011396</v>
      </c>
      <c r="D252" s="373">
        <v>4607091387452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323</v>
      </c>
      <c r="L252" s="38">
        <v>55</v>
      </c>
      <c r="M252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402</v>
      </c>
      <c r="B253" s="64" t="s">
        <v>403</v>
      </c>
      <c r="C253" s="37">
        <v>4301011313</v>
      </c>
      <c r="D253" s="373">
        <v>4607091385984</v>
      </c>
      <c r="E253" s="373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404</v>
      </c>
      <c r="B254" s="64" t="s">
        <v>405</v>
      </c>
      <c r="C254" s="37">
        <v>4301011316</v>
      </c>
      <c r="D254" s="373">
        <v>4607091387438</v>
      </c>
      <c r="E254" s="373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109</v>
      </c>
      <c r="L254" s="38">
        <v>55</v>
      </c>
      <c r="M254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75"/>
      <c r="O254" s="375"/>
      <c r="P254" s="375"/>
      <c r="Q254" s="376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ht="27" customHeight="1" x14ac:dyDescent="0.25">
      <c r="A255" s="64" t="s">
        <v>406</v>
      </c>
      <c r="B255" s="64" t="s">
        <v>407</v>
      </c>
      <c r="C255" s="37">
        <v>4301011318</v>
      </c>
      <c r="D255" s="373">
        <v>4607091387469</v>
      </c>
      <c r="E255" s="373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78</v>
      </c>
      <c r="L255" s="38">
        <v>55</v>
      </c>
      <c r="M255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75"/>
      <c r="O255" s="375"/>
      <c r="P255" s="375"/>
      <c r="Q255" s="376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65</v>
      </c>
    </row>
    <row r="256" spans="1:52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1"/>
      <c r="M256" s="377" t="s">
        <v>43</v>
      </c>
      <c r="N256" s="378"/>
      <c r="O256" s="378"/>
      <c r="P256" s="378"/>
      <c r="Q256" s="378"/>
      <c r="R256" s="378"/>
      <c r="S256" s="379"/>
      <c r="T256" s="43" t="s">
        <v>42</v>
      </c>
      <c r="U256" s="44">
        <f>IFERROR(U249/H249,"0")+IFERROR(U250/H250,"0")+IFERROR(U251/H251,"0")+IFERROR(U252/H252,"0")+IFERROR(U253/H253,"0")+IFERROR(U254/H254,"0")+IFERROR(U255/H255,"0")</f>
        <v>0</v>
      </c>
      <c r="V256" s="44">
        <f>IFERROR(V249/H249,"0")+IFERROR(V250/H250,"0")+IFERROR(V251/H251,"0")+IFERROR(V252/H252,"0")+IFERROR(V253/H253,"0")+IFERROR(V254/H254,"0")+IFERROR(V255/H255,"0")</f>
        <v>0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68"/>
      <c r="Y256" s="68"/>
    </row>
    <row r="257" spans="1:52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1"/>
      <c r="M257" s="377" t="s">
        <v>43</v>
      </c>
      <c r="N257" s="378"/>
      <c r="O257" s="378"/>
      <c r="P257" s="378"/>
      <c r="Q257" s="378"/>
      <c r="R257" s="378"/>
      <c r="S257" s="379"/>
      <c r="T257" s="43" t="s">
        <v>0</v>
      </c>
      <c r="U257" s="44">
        <f>IFERROR(SUM(U249:U255),"0")</f>
        <v>0</v>
      </c>
      <c r="V257" s="44">
        <f>IFERROR(SUM(V249:V255),"0")</f>
        <v>0</v>
      </c>
      <c r="W257" s="43"/>
      <c r="X257" s="68"/>
      <c r="Y257" s="68"/>
    </row>
    <row r="258" spans="1:52" ht="14.25" customHeight="1" x14ac:dyDescent="0.25">
      <c r="A258" s="372" t="s">
        <v>75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67"/>
      <c r="Y258" s="67"/>
    </row>
    <row r="259" spans="1:52" ht="27" customHeight="1" x14ac:dyDescent="0.25">
      <c r="A259" s="64" t="s">
        <v>408</v>
      </c>
      <c r="B259" s="64" t="s">
        <v>409</v>
      </c>
      <c r="C259" s="37">
        <v>4301031154</v>
      </c>
      <c r="D259" s="373">
        <v>4607091387292</v>
      </c>
      <c r="E259" s="373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78</v>
      </c>
      <c r="L259" s="38">
        <v>45</v>
      </c>
      <c r="M259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75"/>
      <c r="O259" s="375"/>
      <c r="P259" s="375"/>
      <c r="Q259" s="376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4301031155</v>
      </c>
      <c r="D260" s="373">
        <v>4607091387315</v>
      </c>
      <c r="E260" s="373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78</v>
      </c>
      <c r="L260" s="38">
        <v>45</v>
      </c>
      <c r="M260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75"/>
      <c r="O260" s="375"/>
      <c r="P260" s="375"/>
      <c r="Q260" s="376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80"/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1"/>
      <c r="M261" s="377" t="s">
        <v>43</v>
      </c>
      <c r="N261" s="378"/>
      <c r="O261" s="378"/>
      <c r="P261" s="378"/>
      <c r="Q261" s="378"/>
      <c r="R261" s="378"/>
      <c r="S261" s="379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80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1"/>
      <c r="M262" s="377" t="s">
        <v>43</v>
      </c>
      <c r="N262" s="378"/>
      <c r="O262" s="378"/>
      <c r="P262" s="378"/>
      <c r="Q262" s="378"/>
      <c r="R262" s="378"/>
      <c r="S262" s="379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71" t="s">
        <v>412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6"/>
      <c r="Y263" s="66"/>
    </row>
    <row r="264" spans="1:52" ht="14.25" customHeight="1" x14ac:dyDescent="0.25">
      <c r="A264" s="372" t="s">
        <v>75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67"/>
      <c r="Y264" s="67"/>
    </row>
    <row r="265" spans="1:52" ht="27" customHeight="1" x14ac:dyDescent="0.25">
      <c r="A265" s="64" t="s">
        <v>413</v>
      </c>
      <c r="B265" s="64" t="s">
        <v>414</v>
      </c>
      <c r="C265" s="37">
        <v>4301031066</v>
      </c>
      <c r="D265" s="373">
        <v>4607091383836</v>
      </c>
      <c r="E265" s="373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75"/>
      <c r="O265" s="375"/>
      <c r="P265" s="375"/>
      <c r="Q265" s="376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42</v>
      </c>
      <c r="U266" s="44">
        <f>IFERROR(U265/H265,"0")</f>
        <v>0</v>
      </c>
      <c r="V266" s="44">
        <f>IFERROR(V265/H265,"0")</f>
        <v>0</v>
      </c>
      <c r="W266" s="44">
        <f>IFERROR(IF(W265="",0,W265),"0")</f>
        <v>0</v>
      </c>
      <c r="X266" s="68"/>
      <c r="Y266" s="68"/>
    </row>
    <row r="267" spans="1:52" x14ac:dyDescent="0.2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1"/>
      <c r="M267" s="377" t="s">
        <v>43</v>
      </c>
      <c r="N267" s="378"/>
      <c r="O267" s="378"/>
      <c r="P267" s="378"/>
      <c r="Q267" s="378"/>
      <c r="R267" s="378"/>
      <c r="S267" s="379"/>
      <c r="T267" s="43" t="s">
        <v>0</v>
      </c>
      <c r="U267" s="44">
        <f>IFERROR(SUM(U265:U265),"0")</f>
        <v>0</v>
      </c>
      <c r="V267" s="44">
        <f>IFERROR(SUM(V265:V265),"0")</f>
        <v>0</v>
      </c>
      <c r="W267" s="43"/>
      <c r="X267" s="68"/>
      <c r="Y267" s="68"/>
    </row>
    <row r="268" spans="1:52" ht="14.25" customHeight="1" x14ac:dyDescent="0.25">
      <c r="A268" s="372" t="s">
        <v>79</v>
      </c>
      <c r="B268" s="372"/>
      <c r="C268" s="372"/>
      <c r="D268" s="372"/>
      <c r="E268" s="372"/>
      <c r="F268" s="372"/>
      <c r="G268" s="372"/>
      <c r="H268" s="372"/>
      <c r="I268" s="372"/>
      <c r="J268" s="372"/>
      <c r="K268" s="372"/>
      <c r="L268" s="372"/>
      <c r="M268" s="372"/>
      <c r="N268" s="372"/>
      <c r="O268" s="372"/>
      <c r="P268" s="372"/>
      <c r="Q268" s="372"/>
      <c r="R268" s="372"/>
      <c r="S268" s="372"/>
      <c r="T268" s="372"/>
      <c r="U268" s="372"/>
      <c r="V268" s="372"/>
      <c r="W268" s="372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4301051142</v>
      </c>
      <c r="D269" s="373">
        <v>4607091387919</v>
      </c>
      <c r="E269" s="373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417</v>
      </c>
      <c r="B270" s="64" t="s">
        <v>418</v>
      </c>
      <c r="C270" s="37">
        <v>4301051109</v>
      </c>
      <c r="D270" s="373">
        <v>4607091383942</v>
      </c>
      <c r="E270" s="373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139</v>
      </c>
      <c r="L270" s="38">
        <v>45</v>
      </c>
      <c r="M270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419</v>
      </c>
      <c r="B271" s="64" t="s">
        <v>420</v>
      </c>
      <c r="C271" s="37">
        <v>4301051300</v>
      </c>
      <c r="D271" s="373">
        <v>4607091383959</v>
      </c>
      <c r="E271" s="373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75"/>
      <c r="O271" s="375"/>
      <c r="P271" s="375"/>
      <c r="Q271" s="376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1"/>
      <c r="M273" s="377" t="s">
        <v>43</v>
      </c>
      <c r="N273" s="378"/>
      <c r="O273" s="378"/>
      <c r="P273" s="378"/>
      <c r="Q273" s="378"/>
      <c r="R273" s="378"/>
      <c r="S273" s="379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72" t="s">
        <v>215</v>
      </c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67"/>
      <c r="Y274" s="67"/>
    </row>
    <row r="275" spans="1:52" ht="27" customHeight="1" x14ac:dyDescent="0.25">
      <c r="A275" s="64" t="s">
        <v>421</v>
      </c>
      <c r="B275" s="64" t="s">
        <v>422</v>
      </c>
      <c r="C275" s="37">
        <v>4301060324</v>
      </c>
      <c r="D275" s="373">
        <v>4607091388831</v>
      </c>
      <c r="E275" s="373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75"/>
      <c r="O275" s="375"/>
      <c r="P275" s="375"/>
      <c r="Q275" s="376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1"/>
      <c r="M277" s="377" t="s">
        <v>43</v>
      </c>
      <c r="N277" s="378"/>
      <c r="O277" s="378"/>
      <c r="P277" s="378"/>
      <c r="Q277" s="378"/>
      <c r="R277" s="378"/>
      <c r="S277" s="379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72" t="s">
        <v>92</v>
      </c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2"/>
      <c r="O278" s="372"/>
      <c r="P278" s="372"/>
      <c r="Q278" s="372"/>
      <c r="R278" s="372"/>
      <c r="S278" s="372"/>
      <c r="T278" s="372"/>
      <c r="U278" s="372"/>
      <c r="V278" s="372"/>
      <c r="W278" s="372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4301032015</v>
      </c>
      <c r="D279" s="373">
        <v>4607091383102</v>
      </c>
      <c r="E279" s="373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75"/>
      <c r="O279" s="375"/>
      <c r="P279" s="375"/>
      <c r="Q279" s="37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1"/>
      <c r="M281" s="377" t="s">
        <v>43</v>
      </c>
      <c r="N281" s="378"/>
      <c r="O281" s="378"/>
      <c r="P281" s="378"/>
      <c r="Q281" s="378"/>
      <c r="R281" s="378"/>
      <c r="S281" s="379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70" t="s">
        <v>425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55"/>
      <c r="Y282" s="55"/>
    </row>
    <row r="283" spans="1:52" ht="16.5" customHeight="1" x14ac:dyDescent="0.25">
      <c r="A283" s="371" t="s">
        <v>426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6"/>
      <c r="Y283" s="66"/>
    </row>
    <row r="284" spans="1:52" ht="14.25" customHeight="1" x14ac:dyDescent="0.25">
      <c r="A284" s="372" t="s">
        <v>113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2"/>
      <c r="P284" s="372"/>
      <c r="Q284" s="372"/>
      <c r="R284" s="372"/>
      <c r="S284" s="372"/>
      <c r="T284" s="372"/>
      <c r="U284" s="372"/>
      <c r="V284" s="372"/>
      <c r="W284" s="372"/>
      <c r="X284" s="67"/>
      <c r="Y284" s="67"/>
    </row>
    <row r="285" spans="1:52" ht="27" customHeight="1" x14ac:dyDescent="0.25">
      <c r="A285" s="64" t="s">
        <v>427</v>
      </c>
      <c r="B285" s="64" t="s">
        <v>428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4">IFERROR(IF(U285="",0,CEILING((U285/$H285),1)*$H285),"")</f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429</v>
      </c>
      <c r="C286" s="37">
        <v>4301011239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323</v>
      </c>
      <c r="L286" s="38">
        <v>60</v>
      </c>
      <c r="M286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430</v>
      </c>
      <c r="B287" s="64" t="s">
        <v>431</v>
      </c>
      <c r="C287" s="37">
        <v>4301011326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1000</v>
      </c>
      <c r="V287" s="56">
        <f t="shared" si="14"/>
        <v>1005</v>
      </c>
      <c r="W287" s="42">
        <f>IFERROR(IF(V287=0,"",ROUNDUP(V287/H287,0)*0.02175),"")</f>
        <v>1.4572499999999999</v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430</v>
      </c>
      <c r="B288" s="64" t="s">
        <v>432</v>
      </c>
      <c r="C288" s="37">
        <v>4301011240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323</v>
      </c>
      <c r="L288" s="38">
        <v>60</v>
      </c>
      <c r="M288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433</v>
      </c>
      <c r="B289" s="64" t="s">
        <v>434</v>
      </c>
      <c r="C289" s="37">
        <v>4301011330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433</v>
      </c>
      <c r="B290" s="64" t="s">
        <v>435</v>
      </c>
      <c r="C290" s="37">
        <v>4301011238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323</v>
      </c>
      <c r="L290" s="38">
        <v>60</v>
      </c>
      <c r="M290" s="539" t="s">
        <v>436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437</v>
      </c>
      <c r="B291" s="64" t="s">
        <v>438</v>
      </c>
      <c r="C291" s="37">
        <v>4301011327</v>
      </c>
      <c r="D291" s="373">
        <v>4607091384154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439</v>
      </c>
      <c r="B292" s="64" t="s">
        <v>440</v>
      </c>
      <c r="C292" s="37">
        <v>4301011332</v>
      </c>
      <c r="D292" s="373">
        <v>4607091384161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75"/>
      <c r="O292" s="375"/>
      <c r="P292" s="375"/>
      <c r="Q292" s="37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66.666666666666671</v>
      </c>
      <c r="V293" s="44">
        <f>IFERROR(V285/H285,"0")+IFERROR(V286/H286,"0")+IFERROR(V287/H287,"0")+IFERROR(V288/H288,"0")+IFERROR(V289/H289,"0")+IFERROR(V290/H290,"0")+IFERROR(V291/H291,"0")+IFERROR(V292/H292,"0")</f>
        <v>67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1.4572499999999999</v>
      </c>
      <c r="X293" s="68"/>
      <c r="Y293" s="68"/>
    </row>
    <row r="294" spans="1:52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1"/>
      <c r="M294" s="377" t="s">
        <v>43</v>
      </c>
      <c r="N294" s="378"/>
      <c r="O294" s="378"/>
      <c r="P294" s="378"/>
      <c r="Q294" s="378"/>
      <c r="R294" s="378"/>
      <c r="S294" s="379"/>
      <c r="T294" s="43" t="s">
        <v>0</v>
      </c>
      <c r="U294" s="44">
        <f>IFERROR(SUM(U285:U292),"0")</f>
        <v>1000</v>
      </c>
      <c r="V294" s="44">
        <f>IFERROR(SUM(V285:V292),"0")</f>
        <v>1005</v>
      </c>
      <c r="W294" s="43"/>
      <c r="X294" s="68"/>
      <c r="Y294" s="68"/>
    </row>
    <row r="295" spans="1:52" ht="14.25" customHeight="1" x14ac:dyDescent="0.25">
      <c r="A295" s="372" t="s">
        <v>106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7"/>
      <c r="Y295" s="67"/>
    </row>
    <row r="296" spans="1:52" ht="27" customHeight="1" x14ac:dyDescent="0.25">
      <c r="A296" s="64" t="s">
        <v>441</v>
      </c>
      <c r="B296" s="64" t="s">
        <v>442</v>
      </c>
      <c r="C296" s="37">
        <v>4301020178</v>
      </c>
      <c r="D296" s="373">
        <v>4607091383980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443</v>
      </c>
      <c r="B297" s="64" t="s">
        <v>444</v>
      </c>
      <c r="C297" s="37">
        <v>4301020179</v>
      </c>
      <c r="D297" s="373">
        <v>4607091384178</v>
      </c>
      <c r="E297" s="373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75"/>
      <c r="O297" s="375"/>
      <c r="P297" s="375"/>
      <c r="Q297" s="37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1"/>
      <c r="M299" s="377" t="s">
        <v>43</v>
      </c>
      <c r="N299" s="378"/>
      <c r="O299" s="378"/>
      <c r="P299" s="378"/>
      <c r="Q299" s="378"/>
      <c r="R299" s="378"/>
      <c r="S299" s="379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72" t="s">
        <v>79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2"/>
      <c r="N300" s="372"/>
      <c r="O300" s="372"/>
      <c r="P300" s="372"/>
      <c r="Q300" s="372"/>
      <c r="R300" s="372"/>
      <c r="S300" s="372"/>
      <c r="T300" s="372"/>
      <c r="U300" s="372"/>
      <c r="V300" s="372"/>
      <c r="W300" s="372"/>
      <c r="X300" s="67"/>
      <c r="Y300" s="67"/>
    </row>
    <row r="301" spans="1:52" ht="27" customHeight="1" x14ac:dyDescent="0.25">
      <c r="A301" s="64" t="s">
        <v>445</v>
      </c>
      <c r="B301" s="64" t="s">
        <v>446</v>
      </c>
      <c r="C301" s="37">
        <v>4301051298</v>
      </c>
      <c r="D301" s="373">
        <v>4607091384260</v>
      </c>
      <c r="E301" s="373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75"/>
      <c r="O301" s="375"/>
      <c r="P301" s="375"/>
      <c r="Q301" s="376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1"/>
      <c r="M303" s="377" t="s">
        <v>43</v>
      </c>
      <c r="N303" s="378"/>
      <c r="O303" s="378"/>
      <c r="P303" s="378"/>
      <c r="Q303" s="378"/>
      <c r="R303" s="378"/>
      <c r="S303" s="379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72" t="s">
        <v>215</v>
      </c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2"/>
      <c r="N304" s="372"/>
      <c r="O304" s="372"/>
      <c r="P304" s="372"/>
      <c r="Q304" s="372"/>
      <c r="R304" s="372"/>
      <c r="S304" s="372"/>
      <c r="T304" s="372"/>
      <c r="U304" s="372"/>
      <c r="V304" s="372"/>
      <c r="W304" s="372"/>
      <c r="X304" s="67"/>
      <c r="Y304" s="67"/>
    </row>
    <row r="305" spans="1:52" ht="16.5" customHeight="1" x14ac:dyDescent="0.25">
      <c r="A305" s="64" t="s">
        <v>447</v>
      </c>
      <c r="B305" s="64" t="s">
        <v>448</v>
      </c>
      <c r="C305" s="37">
        <v>4301060314</v>
      </c>
      <c r="D305" s="373">
        <v>4607091384673</v>
      </c>
      <c r="E305" s="373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75"/>
      <c r="O305" s="375"/>
      <c r="P305" s="375"/>
      <c r="Q305" s="37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80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1"/>
      <c r="M307" s="377" t="s">
        <v>43</v>
      </c>
      <c r="N307" s="378"/>
      <c r="O307" s="378"/>
      <c r="P307" s="378"/>
      <c r="Q307" s="378"/>
      <c r="R307" s="378"/>
      <c r="S307" s="379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71" t="s">
        <v>449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6"/>
      <c r="Y308" s="66"/>
    </row>
    <row r="309" spans="1:52" ht="14.25" customHeight="1" x14ac:dyDescent="0.25">
      <c r="A309" s="372" t="s">
        <v>113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67"/>
      <c r="Y309" s="67"/>
    </row>
    <row r="310" spans="1:52" ht="27" customHeight="1" x14ac:dyDescent="0.25">
      <c r="A310" s="64" t="s">
        <v>450</v>
      </c>
      <c r="B310" s="64" t="s">
        <v>451</v>
      </c>
      <c r="C310" s="37">
        <v>4301011324</v>
      </c>
      <c r="D310" s="373">
        <v>4607091384185</v>
      </c>
      <c r="E310" s="373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75"/>
      <c r="O310" s="375"/>
      <c r="P310" s="375"/>
      <c r="Q310" s="37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452</v>
      </c>
      <c r="B311" s="64" t="s">
        <v>453</v>
      </c>
      <c r="C311" s="37">
        <v>4301011312</v>
      </c>
      <c r="D311" s="373">
        <v>4607091384192</v>
      </c>
      <c r="E311" s="373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75"/>
      <c r="O311" s="375"/>
      <c r="P311" s="375"/>
      <c r="Q311" s="37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454</v>
      </c>
      <c r="B312" s="64" t="s">
        <v>455</v>
      </c>
      <c r="C312" s="37">
        <v>4301011483</v>
      </c>
      <c r="D312" s="373">
        <v>4680115881907</v>
      </c>
      <c r="E312" s="373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75"/>
      <c r="O312" s="375"/>
      <c r="P312" s="375"/>
      <c r="Q312" s="37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456</v>
      </c>
      <c r="B313" s="64" t="s">
        <v>457</v>
      </c>
      <c r="C313" s="37">
        <v>4301011303</v>
      </c>
      <c r="D313" s="373">
        <v>4607091384680</v>
      </c>
      <c r="E313" s="373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1"/>
      <c r="M314" s="377" t="s">
        <v>43</v>
      </c>
      <c r="N314" s="378"/>
      <c r="O314" s="378"/>
      <c r="P314" s="378"/>
      <c r="Q314" s="378"/>
      <c r="R314" s="378"/>
      <c r="S314" s="379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1"/>
      <c r="M315" s="377" t="s">
        <v>43</v>
      </c>
      <c r="N315" s="378"/>
      <c r="O315" s="378"/>
      <c r="P315" s="378"/>
      <c r="Q315" s="378"/>
      <c r="R315" s="378"/>
      <c r="S315" s="379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72" t="s">
        <v>75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67"/>
      <c r="Y316" s="67"/>
    </row>
    <row r="317" spans="1:52" ht="27" customHeight="1" x14ac:dyDescent="0.25">
      <c r="A317" s="64" t="s">
        <v>458</v>
      </c>
      <c r="B317" s="64" t="s">
        <v>459</v>
      </c>
      <c r="C317" s="37">
        <v>4301031139</v>
      </c>
      <c r="D317" s="373">
        <v>4607091384802</v>
      </c>
      <c r="E317" s="373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75"/>
      <c r="O317" s="375"/>
      <c r="P317" s="375"/>
      <c r="Q317" s="37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460</v>
      </c>
      <c r="B318" s="64" t="s">
        <v>461</v>
      </c>
      <c r="C318" s="37">
        <v>4301031140</v>
      </c>
      <c r="D318" s="373">
        <v>4607091384826</v>
      </c>
      <c r="E318" s="373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75"/>
      <c r="O318" s="375"/>
      <c r="P318" s="375"/>
      <c r="Q318" s="37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80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1"/>
      <c r="M319" s="377" t="s">
        <v>43</v>
      </c>
      <c r="N319" s="378"/>
      <c r="O319" s="378"/>
      <c r="P319" s="378"/>
      <c r="Q319" s="378"/>
      <c r="R319" s="378"/>
      <c r="S319" s="379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1"/>
      <c r="M320" s="377" t="s">
        <v>43</v>
      </c>
      <c r="N320" s="378"/>
      <c r="O320" s="378"/>
      <c r="P320" s="378"/>
      <c r="Q320" s="378"/>
      <c r="R320" s="378"/>
      <c r="S320" s="379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72" t="s">
        <v>79</v>
      </c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2"/>
      <c r="O321" s="372"/>
      <c r="P321" s="372"/>
      <c r="Q321" s="372"/>
      <c r="R321" s="372"/>
      <c r="S321" s="372"/>
      <c r="T321" s="372"/>
      <c r="U321" s="372"/>
      <c r="V321" s="372"/>
      <c r="W321" s="372"/>
      <c r="X321" s="67"/>
      <c r="Y321" s="67"/>
    </row>
    <row r="322" spans="1:52" ht="27" customHeight="1" x14ac:dyDescent="0.25">
      <c r="A322" s="64" t="s">
        <v>462</v>
      </c>
      <c r="B322" s="64" t="s">
        <v>463</v>
      </c>
      <c r="C322" s="37">
        <v>4301051303</v>
      </c>
      <c r="D322" s="373">
        <v>4607091384246</v>
      </c>
      <c r="E322" s="37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75"/>
      <c r="O322" s="375"/>
      <c r="P322" s="375"/>
      <c r="Q322" s="37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464</v>
      </c>
      <c r="B323" s="64" t="s">
        <v>465</v>
      </c>
      <c r="C323" s="37">
        <v>4301051445</v>
      </c>
      <c r="D323" s="373">
        <v>4680115881976</v>
      </c>
      <c r="E323" s="373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75"/>
      <c r="O323" s="375"/>
      <c r="P323" s="375"/>
      <c r="Q323" s="37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466</v>
      </c>
      <c r="B324" s="64" t="s">
        <v>467</v>
      </c>
      <c r="C324" s="37">
        <v>4301051297</v>
      </c>
      <c r="D324" s="373">
        <v>4607091384253</v>
      </c>
      <c r="E324" s="373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75"/>
      <c r="O324" s="375"/>
      <c r="P324" s="375"/>
      <c r="Q324" s="376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468</v>
      </c>
      <c r="B325" s="64" t="s">
        <v>469</v>
      </c>
      <c r="C325" s="37">
        <v>4301051444</v>
      </c>
      <c r="D325" s="373">
        <v>4680115881969</v>
      </c>
      <c r="E325" s="373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1"/>
      <c r="M326" s="377" t="s">
        <v>43</v>
      </c>
      <c r="N326" s="378"/>
      <c r="O326" s="378"/>
      <c r="P326" s="378"/>
      <c r="Q326" s="378"/>
      <c r="R326" s="378"/>
      <c r="S326" s="379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80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1"/>
      <c r="M327" s="377" t="s">
        <v>43</v>
      </c>
      <c r="N327" s="378"/>
      <c r="O327" s="378"/>
      <c r="P327" s="378"/>
      <c r="Q327" s="378"/>
      <c r="R327" s="378"/>
      <c r="S327" s="379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72" t="s">
        <v>215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67"/>
      <c r="Y328" s="67"/>
    </row>
    <row r="329" spans="1:52" ht="27" customHeight="1" x14ac:dyDescent="0.25">
      <c r="A329" s="64" t="s">
        <v>470</v>
      </c>
      <c r="B329" s="64" t="s">
        <v>471</v>
      </c>
      <c r="C329" s="37">
        <v>4301060322</v>
      </c>
      <c r="D329" s="373">
        <v>4607091389357</v>
      </c>
      <c r="E329" s="373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75"/>
      <c r="O329" s="375"/>
      <c r="P329" s="375"/>
      <c r="Q329" s="37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80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1"/>
      <c r="M331" s="377" t="s">
        <v>43</v>
      </c>
      <c r="N331" s="378"/>
      <c r="O331" s="378"/>
      <c r="P331" s="378"/>
      <c r="Q331" s="378"/>
      <c r="R331" s="378"/>
      <c r="S331" s="379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70" t="s">
        <v>472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55"/>
      <c r="Y332" s="55"/>
    </row>
    <row r="333" spans="1:52" ht="16.5" customHeight="1" x14ac:dyDescent="0.25">
      <c r="A333" s="371" t="s">
        <v>473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6"/>
      <c r="Y333" s="66"/>
    </row>
    <row r="334" spans="1:52" ht="14.25" customHeight="1" x14ac:dyDescent="0.25">
      <c r="A334" s="372" t="s">
        <v>113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67"/>
      <c r="Y334" s="67"/>
    </row>
    <row r="335" spans="1:52" ht="27" customHeight="1" x14ac:dyDescent="0.25">
      <c r="A335" s="64" t="s">
        <v>474</v>
      </c>
      <c r="B335" s="64" t="s">
        <v>475</v>
      </c>
      <c r="C335" s="37">
        <v>4301011428</v>
      </c>
      <c r="D335" s="373">
        <v>4607091389708</v>
      </c>
      <c r="E335" s="373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75"/>
      <c r="O335" s="375"/>
      <c r="P335" s="375"/>
      <c r="Q335" s="376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476</v>
      </c>
      <c r="B336" s="64" t="s">
        <v>477</v>
      </c>
      <c r="C336" s="37">
        <v>4301011427</v>
      </c>
      <c r="D336" s="373">
        <v>4607091389692</v>
      </c>
      <c r="E336" s="373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75"/>
      <c r="O336" s="375"/>
      <c r="P336" s="375"/>
      <c r="Q336" s="376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1"/>
      <c r="M337" s="377" t="s">
        <v>43</v>
      </c>
      <c r="N337" s="378"/>
      <c r="O337" s="378"/>
      <c r="P337" s="378"/>
      <c r="Q337" s="378"/>
      <c r="R337" s="378"/>
      <c r="S337" s="379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80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1"/>
      <c r="M338" s="377" t="s">
        <v>43</v>
      </c>
      <c r="N338" s="378"/>
      <c r="O338" s="378"/>
      <c r="P338" s="378"/>
      <c r="Q338" s="378"/>
      <c r="R338" s="378"/>
      <c r="S338" s="379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72" t="s">
        <v>75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67"/>
      <c r="Y339" s="67"/>
    </row>
    <row r="340" spans="1:52" ht="27" customHeight="1" x14ac:dyDescent="0.25">
      <c r="A340" s="64" t="s">
        <v>478</v>
      </c>
      <c r="B340" s="64" t="s">
        <v>479</v>
      </c>
      <c r="C340" s="37">
        <v>4301031177</v>
      </c>
      <c r="D340" s="373">
        <v>4607091389753</v>
      </c>
      <c r="E340" s="37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75"/>
      <c r="O340" s="375"/>
      <c r="P340" s="375"/>
      <c r="Q340" s="37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480</v>
      </c>
      <c r="B341" s="64" t="s">
        <v>481</v>
      </c>
      <c r="C341" s="37">
        <v>4301031174</v>
      </c>
      <c r="D341" s="373">
        <v>4607091389760</v>
      </c>
      <c r="E341" s="373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75"/>
      <c r="O341" s="375"/>
      <c r="P341" s="375"/>
      <c r="Q341" s="37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482</v>
      </c>
      <c r="B342" s="64" t="s">
        <v>483</v>
      </c>
      <c r="C342" s="37">
        <v>4301031175</v>
      </c>
      <c r="D342" s="373">
        <v>4607091389746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75"/>
      <c r="O342" s="375"/>
      <c r="P342" s="375"/>
      <c r="Q342" s="37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484</v>
      </c>
      <c r="B343" s="64" t="s">
        <v>485</v>
      </c>
      <c r="C343" s="37">
        <v>4301031236</v>
      </c>
      <c r="D343" s="373">
        <v>4680115882928</v>
      </c>
      <c r="E343" s="373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486</v>
      </c>
      <c r="B344" s="64" t="s">
        <v>487</v>
      </c>
      <c r="C344" s="37">
        <v>4301031257</v>
      </c>
      <c r="D344" s="373">
        <v>4680115883147</v>
      </c>
      <c r="E344" s="37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488</v>
      </c>
      <c r="B345" s="64" t="s">
        <v>489</v>
      </c>
      <c r="C345" s="37">
        <v>4301031178</v>
      </c>
      <c r="D345" s="373">
        <v>4607091384338</v>
      </c>
      <c r="E345" s="37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490</v>
      </c>
      <c r="B346" s="64" t="s">
        <v>491</v>
      </c>
      <c r="C346" s="37">
        <v>4301031254</v>
      </c>
      <c r="D346" s="373">
        <v>4680115883154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492</v>
      </c>
      <c r="B347" s="64" t="s">
        <v>493</v>
      </c>
      <c r="C347" s="37">
        <v>4301031171</v>
      </c>
      <c r="D347" s="373">
        <v>4607091389524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494</v>
      </c>
      <c r="B348" s="64" t="s">
        <v>495</v>
      </c>
      <c r="C348" s="37">
        <v>4301031258</v>
      </c>
      <c r="D348" s="373">
        <v>4680115883161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496</v>
      </c>
      <c r="B349" s="64" t="s">
        <v>497</v>
      </c>
      <c r="C349" s="37">
        <v>4301031170</v>
      </c>
      <c r="D349" s="373">
        <v>4607091384345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498</v>
      </c>
      <c r="B350" s="64" t="s">
        <v>499</v>
      </c>
      <c r="C350" s="37">
        <v>4301031256</v>
      </c>
      <c r="D350" s="373">
        <v>4680115883178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500</v>
      </c>
      <c r="B351" s="64" t="s">
        <v>501</v>
      </c>
      <c r="C351" s="37">
        <v>4301031172</v>
      </c>
      <c r="D351" s="373">
        <v>4607091389531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502</v>
      </c>
      <c r="B352" s="64" t="s">
        <v>503</v>
      </c>
      <c r="C352" s="37">
        <v>4301031255</v>
      </c>
      <c r="D352" s="373">
        <v>4680115883185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71" t="s">
        <v>504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1"/>
      <c r="M353" s="377" t="s">
        <v>43</v>
      </c>
      <c r="N353" s="378"/>
      <c r="O353" s="378"/>
      <c r="P353" s="378"/>
      <c r="Q353" s="378"/>
      <c r="R353" s="378"/>
      <c r="S353" s="379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80"/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1"/>
      <c r="M354" s="377" t="s">
        <v>43</v>
      </c>
      <c r="N354" s="378"/>
      <c r="O354" s="378"/>
      <c r="P354" s="378"/>
      <c r="Q354" s="378"/>
      <c r="R354" s="378"/>
      <c r="S354" s="379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72" t="s">
        <v>79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67"/>
      <c r="Y355" s="67"/>
    </row>
    <row r="356" spans="1:52" ht="27" customHeight="1" x14ac:dyDescent="0.25">
      <c r="A356" s="64" t="s">
        <v>505</v>
      </c>
      <c r="B356" s="64" t="s">
        <v>506</v>
      </c>
      <c r="C356" s="37">
        <v>4301051258</v>
      </c>
      <c r="D356" s="373">
        <v>4607091389685</v>
      </c>
      <c r="E356" s="373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139</v>
      </c>
      <c r="L356" s="38">
        <v>45</v>
      </c>
      <c r="M356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75"/>
      <c r="O356" s="375"/>
      <c r="P356" s="375"/>
      <c r="Q356" s="37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4301051431</v>
      </c>
      <c r="D357" s="373">
        <v>4607091389654</v>
      </c>
      <c r="E357" s="373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139</v>
      </c>
      <c r="L357" s="38">
        <v>45</v>
      </c>
      <c r="M357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75"/>
      <c r="O357" s="375"/>
      <c r="P357" s="375"/>
      <c r="Q357" s="37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509</v>
      </c>
      <c r="B358" s="64" t="s">
        <v>510</v>
      </c>
      <c r="C358" s="37">
        <v>4301051284</v>
      </c>
      <c r="D358" s="373">
        <v>4607091384352</v>
      </c>
      <c r="E358" s="373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139</v>
      </c>
      <c r="L358" s="38">
        <v>45</v>
      </c>
      <c r="M358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75"/>
      <c r="O358" s="375"/>
      <c r="P358" s="375"/>
      <c r="Q358" s="376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511</v>
      </c>
      <c r="B359" s="64" t="s">
        <v>512</v>
      </c>
      <c r="C359" s="37">
        <v>4301051257</v>
      </c>
      <c r="D359" s="373">
        <v>4607091389661</v>
      </c>
      <c r="E359" s="373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139</v>
      </c>
      <c r="L359" s="38">
        <v>45</v>
      </c>
      <c r="M359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1"/>
      <c r="M360" s="377" t="s">
        <v>43</v>
      </c>
      <c r="N360" s="378"/>
      <c r="O360" s="378"/>
      <c r="P360" s="378"/>
      <c r="Q360" s="378"/>
      <c r="R360" s="378"/>
      <c r="S360" s="379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1"/>
      <c r="M361" s="377" t="s">
        <v>43</v>
      </c>
      <c r="N361" s="378"/>
      <c r="O361" s="378"/>
      <c r="P361" s="378"/>
      <c r="Q361" s="378"/>
      <c r="R361" s="378"/>
      <c r="S361" s="379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72" t="s">
        <v>215</v>
      </c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67"/>
      <c r="Y362" s="67"/>
    </row>
    <row r="363" spans="1:52" ht="27" customHeight="1" x14ac:dyDescent="0.25">
      <c r="A363" s="64" t="s">
        <v>513</v>
      </c>
      <c r="B363" s="64" t="s">
        <v>514</v>
      </c>
      <c r="C363" s="37">
        <v>4301060352</v>
      </c>
      <c r="D363" s="373">
        <v>4680115881648</v>
      </c>
      <c r="E363" s="373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75"/>
      <c r="O363" s="375"/>
      <c r="P363" s="375"/>
      <c r="Q363" s="37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1"/>
      <c r="M365" s="377" t="s">
        <v>43</v>
      </c>
      <c r="N365" s="378"/>
      <c r="O365" s="378"/>
      <c r="P365" s="378"/>
      <c r="Q365" s="378"/>
      <c r="R365" s="378"/>
      <c r="S365" s="379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72" t="s">
        <v>92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4301032042</v>
      </c>
      <c r="D367" s="373">
        <v>4680115883017</v>
      </c>
      <c r="E367" s="37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517</v>
      </c>
      <c r="L367" s="38">
        <v>60</v>
      </c>
      <c r="M367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75"/>
      <c r="O367" s="375"/>
      <c r="P367" s="375"/>
      <c r="Q367" s="37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518</v>
      </c>
      <c r="B368" s="64" t="s">
        <v>519</v>
      </c>
      <c r="C368" s="37">
        <v>4301032043</v>
      </c>
      <c r="D368" s="373">
        <v>4680115883031</v>
      </c>
      <c r="E368" s="373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517</v>
      </c>
      <c r="L368" s="38">
        <v>60</v>
      </c>
      <c r="M368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75"/>
      <c r="O368" s="375"/>
      <c r="P368" s="375"/>
      <c r="Q368" s="376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520</v>
      </c>
      <c r="B369" s="64" t="s">
        <v>521</v>
      </c>
      <c r="C369" s="37">
        <v>4301032041</v>
      </c>
      <c r="D369" s="373">
        <v>4680115883024</v>
      </c>
      <c r="E369" s="373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517</v>
      </c>
      <c r="L369" s="38">
        <v>60</v>
      </c>
      <c r="M369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75"/>
      <c r="O369" s="375"/>
      <c r="P369" s="375"/>
      <c r="Q369" s="376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1"/>
      <c r="M370" s="377" t="s">
        <v>43</v>
      </c>
      <c r="N370" s="378"/>
      <c r="O370" s="378"/>
      <c r="P370" s="378"/>
      <c r="Q370" s="378"/>
      <c r="R370" s="378"/>
      <c r="S370" s="379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1"/>
      <c r="M371" s="377" t="s">
        <v>43</v>
      </c>
      <c r="N371" s="378"/>
      <c r="O371" s="378"/>
      <c r="P371" s="378"/>
      <c r="Q371" s="378"/>
      <c r="R371" s="378"/>
      <c r="S371" s="379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72" t="s">
        <v>522</v>
      </c>
      <c r="B372" s="372"/>
      <c r="C372" s="372"/>
      <c r="D372" s="372"/>
      <c r="E372" s="372"/>
      <c r="F372" s="372"/>
      <c r="G372" s="372"/>
      <c r="H372" s="372"/>
      <c r="I372" s="372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67"/>
      <c r="Y372" s="67"/>
    </row>
    <row r="373" spans="1:52" ht="27" customHeight="1" x14ac:dyDescent="0.25">
      <c r="A373" s="64" t="s">
        <v>523</v>
      </c>
      <c r="B373" s="64" t="s">
        <v>524</v>
      </c>
      <c r="C373" s="37">
        <v>4301170009</v>
      </c>
      <c r="D373" s="373">
        <v>4680115882997</v>
      </c>
      <c r="E373" s="373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517</v>
      </c>
      <c r="L373" s="38">
        <v>150</v>
      </c>
      <c r="M373" s="580" t="s">
        <v>525</v>
      </c>
      <c r="N373" s="375"/>
      <c r="O373" s="375"/>
      <c r="P373" s="375"/>
      <c r="Q373" s="376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1"/>
      <c r="M375" s="377" t="s">
        <v>43</v>
      </c>
      <c r="N375" s="378"/>
      <c r="O375" s="378"/>
      <c r="P375" s="378"/>
      <c r="Q375" s="378"/>
      <c r="R375" s="378"/>
      <c r="S375" s="379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71" t="s">
        <v>526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6"/>
      <c r="Y376" s="66"/>
    </row>
    <row r="377" spans="1:52" ht="14.25" customHeight="1" x14ac:dyDescent="0.25">
      <c r="A377" s="372" t="s">
        <v>106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4301020196</v>
      </c>
      <c r="D378" s="373">
        <v>4607091389388</v>
      </c>
      <c r="E378" s="373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139</v>
      </c>
      <c r="L378" s="38">
        <v>35</v>
      </c>
      <c r="M378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75"/>
      <c r="O378" s="375"/>
      <c r="P378" s="375"/>
      <c r="Q378" s="376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529</v>
      </c>
      <c r="B379" s="64" t="s">
        <v>530</v>
      </c>
      <c r="C379" s="37">
        <v>4301020185</v>
      </c>
      <c r="D379" s="373">
        <v>4607091389364</v>
      </c>
      <c r="E379" s="373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139</v>
      </c>
      <c r="L379" s="38">
        <v>35</v>
      </c>
      <c r="M379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75"/>
      <c r="O379" s="375"/>
      <c r="P379" s="375"/>
      <c r="Q379" s="37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1"/>
      <c r="M380" s="377" t="s">
        <v>43</v>
      </c>
      <c r="N380" s="378"/>
      <c r="O380" s="378"/>
      <c r="P380" s="378"/>
      <c r="Q380" s="378"/>
      <c r="R380" s="378"/>
      <c r="S380" s="379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1"/>
      <c r="M381" s="377" t="s">
        <v>43</v>
      </c>
      <c r="N381" s="378"/>
      <c r="O381" s="378"/>
      <c r="P381" s="378"/>
      <c r="Q381" s="378"/>
      <c r="R381" s="378"/>
      <c r="S381" s="379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72" t="s">
        <v>75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4301031212</v>
      </c>
      <c r="D383" s="373">
        <v>4607091389739</v>
      </c>
      <c r="E383" s="37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75"/>
      <c r="O383" s="375"/>
      <c r="P383" s="375"/>
      <c r="Q383" s="37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4301031247</v>
      </c>
      <c r="D384" s="373">
        <v>4680115883048</v>
      </c>
      <c r="E384" s="373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75"/>
      <c r="O384" s="375"/>
      <c r="P384" s="375"/>
      <c r="Q384" s="37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535</v>
      </c>
      <c r="B385" s="64" t="s">
        <v>536</v>
      </c>
      <c r="C385" s="37">
        <v>4301031176</v>
      </c>
      <c r="D385" s="373">
        <v>4607091389425</v>
      </c>
      <c r="E385" s="37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75"/>
      <c r="O385" s="375"/>
      <c r="P385" s="375"/>
      <c r="Q385" s="37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4301031215</v>
      </c>
      <c r="D386" s="373">
        <v>4680115882911</v>
      </c>
      <c r="E386" s="373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6" t="s">
        <v>539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540</v>
      </c>
      <c r="B387" s="64" t="s">
        <v>541</v>
      </c>
      <c r="C387" s="37">
        <v>4301031167</v>
      </c>
      <c r="D387" s="373">
        <v>4680115880771</v>
      </c>
      <c r="E387" s="37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542</v>
      </c>
      <c r="B388" s="64" t="s">
        <v>543</v>
      </c>
      <c r="C388" s="37">
        <v>4301031173</v>
      </c>
      <c r="D388" s="373">
        <v>4607091389500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544</v>
      </c>
      <c r="B389" s="64" t="s">
        <v>545</v>
      </c>
      <c r="C389" s="37">
        <v>4301031103</v>
      </c>
      <c r="D389" s="373">
        <v>4680115881983</v>
      </c>
      <c r="E389" s="373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1"/>
      <c r="M390" s="377" t="s">
        <v>43</v>
      </c>
      <c r="N390" s="378"/>
      <c r="O390" s="378"/>
      <c r="P390" s="378"/>
      <c r="Q390" s="378"/>
      <c r="R390" s="378"/>
      <c r="S390" s="379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1"/>
      <c r="M391" s="377" t="s">
        <v>43</v>
      </c>
      <c r="N391" s="378"/>
      <c r="O391" s="378"/>
      <c r="P391" s="378"/>
      <c r="Q391" s="378"/>
      <c r="R391" s="378"/>
      <c r="S391" s="379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72" t="s">
        <v>92</v>
      </c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67"/>
      <c r="Y392" s="67"/>
    </row>
    <row r="393" spans="1:52" ht="27" customHeight="1" x14ac:dyDescent="0.25">
      <c r="A393" s="64" t="s">
        <v>546</v>
      </c>
      <c r="B393" s="64" t="s">
        <v>547</v>
      </c>
      <c r="C393" s="37">
        <v>4301032044</v>
      </c>
      <c r="D393" s="373">
        <v>4680115883000</v>
      </c>
      <c r="E393" s="373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517</v>
      </c>
      <c r="L393" s="38">
        <v>60</v>
      </c>
      <c r="M393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75"/>
      <c r="O393" s="375"/>
      <c r="P393" s="375"/>
      <c r="Q393" s="376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1"/>
      <c r="M395" s="377" t="s">
        <v>43</v>
      </c>
      <c r="N395" s="378"/>
      <c r="O395" s="378"/>
      <c r="P395" s="378"/>
      <c r="Q395" s="378"/>
      <c r="R395" s="378"/>
      <c r="S395" s="379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72" t="s">
        <v>522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67"/>
      <c r="Y396" s="67"/>
    </row>
    <row r="397" spans="1:52" ht="27" customHeight="1" x14ac:dyDescent="0.25">
      <c r="A397" s="64" t="s">
        <v>548</v>
      </c>
      <c r="B397" s="64" t="s">
        <v>549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517</v>
      </c>
      <c r="L397" s="38">
        <v>150</v>
      </c>
      <c r="M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75"/>
      <c r="O397" s="375"/>
      <c r="P397" s="375"/>
      <c r="Q397" s="376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1"/>
      <c r="M399" s="377" t="s">
        <v>43</v>
      </c>
      <c r="N399" s="378"/>
      <c r="O399" s="378"/>
      <c r="P399" s="378"/>
      <c r="Q399" s="378"/>
      <c r="R399" s="378"/>
      <c r="S399" s="379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70" t="s">
        <v>550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55"/>
      <c r="Y400" s="55"/>
    </row>
    <row r="401" spans="1:52" ht="16.5" customHeight="1" x14ac:dyDescent="0.25">
      <c r="A401" s="371" t="s">
        <v>550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6"/>
      <c r="Y401" s="66"/>
    </row>
    <row r="402" spans="1:52" ht="14.25" customHeight="1" x14ac:dyDescent="0.25">
      <c r="A402" s="372" t="s">
        <v>113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67"/>
      <c r="Y402" s="67"/>
    </row>
    <row r="403" spans="1:52" ht="27" customHeight="1" x14ac:dyDescent="0.25">
      <c r="A403" s="64" t="s">
        <v>551</v>
      </c>
      <c r="B403" s="64" t="s">
        <v>552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139</v>
      </c>
      <c r="L403" s="38">
        <v>55</v>
      </c>
      <c r="M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75"/>
      <c r="O403" s="375"/>
      <c r="P403" s="375"/>
      <c r="Q403" s="37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553</v>
      </c>
      <c r="B404" s="64" t="s">
        <v>554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75"/>
      <c r="O404" s="375"/>
      <c r="P404" s="375"/>
      <c r="Q404" s="37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555</v>
      </c>
      <c r="B405" s="64" t="s">
        <v>556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75"/>
      <c r="O405" s="375"/>
      <c r="P405" s="375"/>
      <c r="Q405" s="37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557</v>
      </c>
      <c r="B406" s="64" t="s">
        <v>558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559</v>
      </c>
      <c r="B407" s="64" t="s">
        <v>560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561</v>
      </c>
      <c r="B408" s="64" t="s">
        <v>562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563</v>
      </c>
      <c r="B409" s="64" t="s">
        <v>564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565</v>
      </c>
      <c r="B410" s="64" t="s">
        <v>566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567</v>
      </c>
      <c r="B411" s="64" t="s">
        <v>568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1"/>
      <c r="M412" s="377" t="s">
        <v>43</v>
      </c>
      <c r="N412" s="378"/>
      <c r="O412" s="378"/>
      <c r="P412" s="378"/>
      <c r="Q412" s="378"/>
      <c r="R412" s="378"/>
      <c r="S412" s="379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1"/>
      <c r="M413" s="377" t="s">
        <v>43</v>
      </c>
      <c r="N413" s="378"/>
      <c r="O413" s="378"/>
      <c r="P413" s="378"/>
      <c r="Q413" s="378"/>
      <c r="R413" s="378"/>
      <c r="S413" s="379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72" t="s">
        <v>106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67"/>
      <c r="Y414" s="67"/>
    </row>
    <row r="415" spans="1:52" ht="16.5" customHeight="1" x14ac:dyDescent="0.25">
      <c r="A415" s="64" t="s">
        <v>569</v>
      </c>
      <c r="B415" s="64" t="s">
        <v>570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75"/>
      <c r="O415" s="375"/>
      <c r="P415" s="375"/>
      <c r="Q415" s="37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571</v>
      </c>
      <c r="B416" s="64" t="s">
        <v>572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75"/>
      <c r="O416" s="375"/>
      <c r="P416" s="375"/>
      <c r="Q416" s="37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1"/>
      <c r="M417" s="377" t="s">
        <v>43</v>
      </c>
      <c r="N417" s="378"/>
      <c r="O417" s="378"/>
      <c r="P417" s="378"/>
      <c r="Q417" s="378"/>
      <c r="R417" s="378"/>
      <c r="S417" s="379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1"/>
      <c r="M418" s="377" t="s">
        <v>43</v>
      </c>
      <c r="N418" s="378"/>
      <c r="O418" s="378"/>
      <c r="P418" s="378"/>
      <c r="Q418" s="378"/>
      <c r="R418" s="378"/>
      <c r="S418" s="379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72" t="s">
        <v>75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67"/>
      <c r="Y419" s="67"/>
    </row>
    <row r="420" spans="1:52" ht="27" customHeight="1" x14ac:dyDescent="0.25">
      <c r="A420" s="64" t="s">
        <v>573</v>
      </c>
      <c r="B420" s="64" t="s">
        <v>574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75"/>
      <c r="O420" s="375"/>
      <c r="P420" s="375"/>
      <c r="Q420" s="37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575</v>
      </c>
      <c r="B421" s="64" t="s">
        <v>576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75"/>
      <c r="O421" s="375"/>
      <c r="P421" s="375"/>
      <c r="Q421" s="37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577</v>
      </c>
      <c r="B422" s="64" t="s">
        <v>578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75"/>
      <c r="O422" s="375"/>
      <c r="P422" s="375"/>
      <c r="Q422" s="37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606" t="s">
        <v>581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7" t="s">
        <v>584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585</v>
      </c>
      <c r="B425" s="64" t="s">
        <v>586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608" t="s">
        <v>587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1"/>
      <c r="M426" s="377" t="s">
        <v>43</v>
      </c>
      <c r="N426" s="378"/>
      <c r="O426" s="378"/>
      <c r="P426" s="378"/>
      <c r="Q426" s="378"/>
      <c r="R426" s="378"/>
      <c r="S426" s="379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1"/>
      <c r="M427" s="377" t="s">
        <v>43</v>
      </c>
      <c r="N427" s="378"/>
      <c r="O427" s="378"/>
      <c r="P427" s="378"/>
      <c r="Q427" s="378"/>
      <c r="R427" s="378"/>
      <c r="S427" s="379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72" t="s">
        <v>79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67"/>
      <c r="Y428" s="67"/>
    </row>
    <row r="429" spans="1:52" ht="16.5" customHeight="1" x14ac:dyDescent="0.25">
      <c r="A429" s="64" t="s">
        <v>588</v>
      </c>
      <c r="B429" s="64" t="s">
        <v>589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75"/>
      <c r="O429" s="375"/>
      <c r="P429" s="375"/>
      <c r="Q429" s="376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590</v>
      </c>
      <c r="B430" s="64" t="s">
        <v>591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75"/>
      <c r="O430" s="375"/>
      <c r="P430" s="375"/>
      <c r="Q430" s="376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1"/>
      <c r="M431" s="377" t="s">
        <v>43</v>
      </c>
      <c r="N431" s="378"/>
      <c r="O431" s="378"/>
      <c r="P431" s="378"/>
      <c r="Q431" s="378"/>
      <c r="R431" s="378"/>
      <c r="S431" s="379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1"/>
      <c r="M432" s="377" t="s">
        <v>43</v>
      </c>
      <c r="N432" s="378"/>
      <c r="O432" s="378"/>
      <c r="P432" s="378"/>
      <c r="Q432" s="378"/>
      <c r="R432" s="378"/>
      <c r="S432" s="379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70" t="s">
        <v>592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55"/>
      <c r="Y433" s="55"/>
    </row>
    <row r="434" spans="1:52" ht="16.5" customHeight="1" x14ac:dyDescent="0.25">
      <c r="A434" s="371" t="s">
        <v>593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6"/>
      <c r="Y434" s="66"/>
    </row>
    <row r="435" spans="1:52" ht="14.25" customHeight="1" x14ac:dyDescent="0.25">
      <c r="A435" s="372" t="s">
        <v>113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67"/>
      <c r="Y435" s="67"/>
    </row>
    <row r="436" spans="1:52" ht="27" customHeight="1" x14ac:dyDescent="0.25">
      <c r="A436" s="64" t="s">
        <v>594</v>
      </c>
      <c r="B436" s="64" t="s">
        <v>595</v>
      </c>
      <c r="C436" s="37">
        <v>4301011434</v>
      </c>
      <c r="D436" s="373">
        <v>4680115881099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75"/>
      <c r="O436" s="375"/>
      <c r="P436" s="375"/>
      <c r="Q436" s="376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596</v>
      </c>
      <c r="B437" s="64" t="s">
        <v>597</v>
      </c>
      <c r="C437" s="37">
        <v>4301011435</v>
      </c>
      <c r="D437" s="373">
        <v>4680115881150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75"/>
      <c r="O437" s="375"/>
      <c r="P437" s="375"/>
      <c r="Q437" s="37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1"/>
      <c r="M438" s="377" t="s">
        <v>43</v>
      </c>
      <c r="N438" s="378"/>
      <c r="O438" s="378"/>
      <c r="P438" s="378"/>
      <c r="Q438" s="378"/>
      <c r="R438" s="378"/>
      <c r="S438" s="37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1"/>
      <c r="M439" s="377" t="s">
        <v>43</v>
      </c>
      <c r="N439" s="378"/>
      <c r="O439" s="378"/>
      <c r="P439" s="378"/>
      <c r="Q439" s="378"/>
      <c r="R439" s="378"/>
      <c r="S439" s="37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72" t="s">
        <v>106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4301020231</v>
      </c>
      <c r="D441" s="373">
        <v>4680115881129</v>
      </c>
      <c r="E441" s="373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75"/>
      <c r="O441" s="375"/>
      <c r="P441" s="375"/>
      <c r="Q441" s="376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16.5" customHeight="1" x14ac:dyDescent="0.25">
      <c r="A442" s="64" t="s">
        <v>600</v>
      </c>
      <c r="B442" s="64" t="s">
        <v>601</v>
      </c>
      <c r="C442" s="37">
        <v>4301020230</v>
      </c>
      <c r="D442" s="373">
        <v>4680115881112</v>
      </c>
      <c r="E442" s="373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61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75"/>
      <c r="O442" s="375"/>
      <c r="P442" s="375"/>
      <c r="Q442" s="376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1"/>
      <c r="M443" s="377" t="s">
        <v>43</v>
      </c>
      <c r="N443" s="378"/>
      <c r="O443" s="378"/>
      <c r="P443" s="378"/>
      <c r="Q443" s="378"/>
      <c r="R443" s="378"/>
      <c r="S443" s="379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1"/>
      <c r="M444" s="377" t="s">
        <v>43</v>
      </c>
      <c r="N444" s="378"/>
      <c r="O444" s="378"/>
      <c r="P444" s="378"/>
      <c r="Q444" s="378"/>
      <c r="R444" s="378"/>
      <c r="S444" s="379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2" t="s">
        <v>75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4301031192</v>
      </c>
      <c r="D446" s="373">
        <v>4680115881167</v>
      </c>
      <c r="E446" s="373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75"/>
      <c r="O446" s="375"/>
      <c r="P446" s="375"/>
      <c r="Q446" s="376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27" customHeight="1" x14ac:dyDescent="0.25">
      <c r="A447" s="64" t="s">
        <v>604</v>
      </c>
      <c r="B447" s="64" t="s">
        <v>605</v>
      </c>
      <c r="C447" s="37">
        <v>4301031193</v>
      </c>
      <c r="D447" s="373">
        <v>4680115881136</v>
      </c>
      <c r="E447" s="373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78</v>
      </c>
      <c r="L447" s="38">
        <v>40</v>
      </c>
      <c r="M447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75"/>
      <c r="O447" s="375"/>
      <c r="P447" s="375"/>
      <c r="Q447" s="376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1"/>
      <c r="M448" s="377" t="s">
        <v>43</v>
      </c>
      <c r="N448" s="378"/>
      <c r="O448" s="378"/>
      <c r="P448" s="378"/>
      <c r="Q448" s="378"/>
      <c r="R448" s="378"/>
      <c r="S448" s="379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1"/>
      <c r="M449" s="377" t="s">
        <v>43</v>
      </c>
      <c r="N449" s="378"/>
      <c r="O449" s="378"/>
      <c r="P449" s="378"/>
      <c r="Q449" s="378"/>
      <c r="R449" s="378"/>
      <c r="S449" s="379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72" t="s">
        <v>79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67"/>
      <c r="Y450" s="67"/>
    </row>
    <row r="451" spans="1:52" ht="27" customHeight="1" x14ac:dyDescent="0.25">
      <c r="A451" s="64" t="s">
        <v>606</v>
      </c>
      <c r="B451" s="64" t="s">
        <v>607</v>
      </c>
      <c r="C451" s="37">
        <v>4301051381</v>
      </c>
      <c r="D451" s="373">
        <v>4680115881068</v>
      </c>
      <c r="E451" s="373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78</v>
      </c>
      <c r="L451" s="38">
        <v>30</v>
      </c>
      <c r="M451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75"/>
      <c r="O451" s="375"/>
      <c r="P451" s="375"/>
      <c r="Q451" s="376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608</v>
      </c>
      <c r="B452" s="64" t="s">
        <v>609</v>
      </c>
      <c r="C452" s="37">
        <v>4301051382</v>
      </c>
      <c r="D452" s="373">
        <v>4680115881075</v>
      </c>
      <c r="E452" s="373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78</v>
      </c>
      <c r="L452" s="38">
        <v>30</v>
      </c>
      <c r="M452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75"/>
      <c r="O452" s="375"/>
      <c r="P452" s="375"/>
      <c r="Q452" s="376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1"/>
      <c r="M453" s="377" t="s">
        <v>43</v>
      </c>
      <c r="N453" s="378"/>
      <c r="O453" s="378"/>
      <c r="P453" s="378"/>
      <c r="Q453" s="378"/>
      <c r="R453" s="378"/>
      <c r="S453" s="379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1"/>
      <c r="M454" s="377" t="s">
        <v>43</v>
      </c>
      <c r="N454" s="378"/>
      <c r="O454" s="378"/>
      <c r="P454" s="378"/>
      <c r="Q454" s="378"/>
      <c r="R454" s="378"/>
      <c r="S454" s="379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71" t="s">
        <v>610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6"/>
      <c r="Y455" s="66"/>
    </row>
    <row r="456" spans="1:52" ht="14.25" customHeight="1" x14ac:dyDescent="0.25">
      <c r="A456" s="372" t="s">
        <v>79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67"/>
      <c r="Y456" s="67"/>
    </row>
    <row r="457" spans="1:52" ht="16.5" customHeight="1" x14ac:dyDescent="0.25">
      <c r="A457" s="64" t="s">
        <v>611</v>
      </c>
      <c r="B457" s="64" t="s">
        <v>612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139</v>
      </c>
      <c r="L457" s="38">
        <v>40</v>
      </c>
      <c r="M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75"/>
      <c r="O457" s="375"/>
      <c r="P457" s="375"/>
      <c r="Q457" s="376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1" t="s">
        <v>65</v>
      </c>
    </row>
    <row r="458" spans="1:52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1"/>
      <c r="M458" s="377" t="s">
        <v>43</v>
      </c>
      <c r="N458" s="378"/>
      <c r="O458" s="378"/>
      <c r="P458" s="378"/>
      <c r="Q458" s="378"/>
      <c r="R458" s="378"/>
      <c r="S458" s="379"/>
      <c r="T458" s="43" t="s">
        <v>42</v>
      </c>
      <c r="U458" s="44">
        <f>IFERROR(U457/H457,"0")</f>
        <v>0</v>
      </c>
      <c r="V458" s="44">
        <f>IFERROR(V457/H457,"0")</f>
        <v>0</v>
      </c>
      <c r="W458" s="44">
        <f>IFERROR(IF(W457="",0,W457),"0")</f>
        <v>0</v>
      </c>
      <c r="X458" s="68"/>
      <c r="Y458" s="68"/>
    </row>
    <row r="459" spans="1:52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1"/>
      <c r="M459" s="377" t="s">
        <v>43</v>
      </c>
      <c r="N459" s="378"/>
      <c r="O459" s="378"/>
      <c r="P459" s="378"/>
      <c r="Q459" s="378"/>
      <c r="R459" s="378"/>
      <c r="S459" s="379"/>
      <c r="T459" s="43" t="s">
        <v>0</v>
      </c>
      <c r="U459" s="44">
        <f>IFERROR(SUM(U457:U457),"0")</f>
        <v>0</v>
      </c>
      <c r="V459" s="44">
        <f>IFERROR(SUM(V457:V457),"0")</f>
        <v>0</v>
      </c>
      <c r="W459" s="43"/>
      <c r="X459" s="68"/>
      <c r="Y459" s="68"/>
    </row>
    <row r="460" spans="1:52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623"/>
      <c r="M460" s="620" t="s">
        <v>36</v>
      </c>
      <c r="N460" s="621"/>
      <c r="O460" s="621"/>
      <c r="P460" s="621"/>
      <c r="Q460" s="621"/>
      <c r="R460" s="621"/>
      <c r="S460" s="622"/>
      <c r="T460" s="43" t="s">
        <v>0</v>
      </c>
      <c r="U460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1000</v>
      </c>
      <c r="V460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1005</v>
      </c>
      <c r="W460" s="43"/>
      <c r="X460" s="68"/>
      <c r="Y460" s="68"/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623"/>
      <c r="M461" s="620" t="s">
        <v>37</v>
      </c>
      <c r="N461" s="621"/>
      <c r="O461" s="621"/>
      <c r="P461" s="621"/>
      <c r="Q461" s="621"/>
      <c r="R461" s="621"/>
      <c r="S461" s="622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1032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1037.1600000000001</v>
      </c>
      <c r="W461" s="43"/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623"/>
      <c r="M462" s="620" t="s">
        <v>38</v>
      </c>
      <c r="N462" s="621"/>
      <c r="O462" s="621"/>
      <c r="P462" s="621"/>
      <c r="Q462" s="621"/>
      <c r="R462" s="621"/>
      <c r="S462" s="622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2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</v>
      </c>
      <c r="W462" s="43"/>
      <c r="X462" s="68"/>
      <c r="Y462" s="68"/>
    </row>
    <row r="463" spans="1:52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39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GrossWeightTotal+PalletQtyTotal*25</f>
        <v>1082</v>
      </c>
      <c r="V463" s="44">
        <f>GrossWeightTotalR+PalletQtyTotalR*25</f>
        <v>1087.1600000000001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40</v>
      </c>
      <c r="N464" s="621"/>
      <c r="O464" s="621"/>
      <c r="P464" s="621"/>
      <c r="Q464" s="621"/>
      <c r="R464" s="621"/>
      <c r="S464" s="622"/>
      <c r="T464" s="43" t="s">
        <v>23</v>
      </c>
      <c r="U464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66.666666666666671</v>
      </c>
      <c r="V464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67</v>
      </c>
      <c r="W464" s="43"/>
      <c r="X464" s="68"/>
      <c r="Y464" s="68"/>
    </row>
    <row r="465" spans="1:28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41</v>
      </c>
      <c r="N465" s="621"/>
      <c r="O465" s="621"/>
      <c r="P465" s="621"/>
      <c r="Q465" s="621"/>
      <c r="R465" s="621"/>
      <c r="S465" s="622"/>
      <c r="T465" s="46" t="s">
        <v>54</v>
      </c>
      <c r="U465" s="43"/>
      <c r="V465" s="43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1.4572499999999999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74</v>
      </c>
      <c r="C467" s="624" t="s">
        <v>104</v>
      </c>
      <c r="D467" s="624" t="s">
        <v>104</v>
      </c>
      <c r="E467" s="624" t="s">
        <v>104</v>
      </c>
      <c r="F467" s="624" t="s">
        <v>104</v>
      </c>
      <c r="G467" s="624" t="s">
        <v>237</v>
      </c>
      <c r="H467" s="624" t="s">
        <v>237</v>
      </c>
      <c r="I467" s="624" t="s">
        <v>237</v>
      </c>
      <c r="J467" s="624" t="s">
        <v>237</v>
      </c>
      <c r="K467" s="624" t="s">
        <v>237</v>
      </c>
      <c r="L467" s="624" t="s">
        <v>237</v>
      </c>
      <c r="M467" s="624" t="s">
        <v>425</v>
      </c>
      <c r="N467" s="624" t="s">
        <v>425</v>
      </c>
      <c r="O467" s="624" t="s">
        <v>472</v>
      </c>
      <c r="P467" s="624" t="s">
        <v>472</v>
      </c>
      <c r="Q467" s="72" t="s">
        <v>550</v>
      </c>
      <c r="R467" s="624" t="s">
        <v>592</v>
      </c>
      <c r="S467" s="624" t="s">
        <v>592</v>
      </c>
      <c r="T467" s="1"/>
      <c r="Y467" s="61"/>
      <c r="AB467" s="1"/>
    </row>
    <row r="468" spans="1:28" ht="14.25" customHeight="1" thickTop="1" x14ac:dyDescent="0.2">
      <c r="A468" s="625" t="s">
        <v>10</v>
      </c>
      <c r="B468" s="624" t="s">
        <v>74</v>
      </c>
      <c r="C468" s="624" t="s">
        <v>105</v>
      </c>
      <c r="D468" s="624" t="s">
        <v>112</v>
      </c>
      <c r="E468" s="624" t="s">
        <v>104</v>
      </c>
      <c r="F468" s="624" t="s">
        <v>228</v>
      </c>
      <c r="G468" s="624" t="s">
        <v>238</v>
      </c>
      <c r="H468" s="624" t="s">
        <v>245</v>
      </c>
      <c r="I468" s="624" t="s">
        <v>262</v>
      </c>
      <c r="J468" s="624" t="s">
        <v>318</v>
      </c>
      <c r="K468" s="624" t="s">
        <v>394</v>
      </c>
      <c r="L468" s="624" t="s">
        <v>412</v>
      </c>
      <c r="M468" s="624" t="s">
        <v>426</v>
      </c>
      <c r="N468" s="624" t="s">
        <v>449</v>
      </c>
      <c r="O468" s="624" t="s">
        <v>473</v>
      </c>
      <c r="P468" s="624" t="s">
        <v>526</v>
      </c>
      <c r="Q468" s="624" t="s">
        <v>550</v>
      </c>
      <c r="R468" s="624" t="s">
        <v>593</v>
      </c>
      <c r="S468" s="624" t="s">
        <v>610</v>
      </c>
      <c r="T468" s="1"/>
      <c r="Y468" s="61"/>
      <c r="AB468" s="1"/>
    </row>
    <row r="469" spans="1:28" ht="13.5" thickBot="1" x14ac:dyDescent="0.25">
      <c r="A469" s="626"/>
      <c r="B469" s="624"/>
      <c r="C469" s="624"/>
      <c r="D469" s="624"/>
      <c r="E469" s="624"/>
      <c r="F469" s="624"/>
      <c r="G469" s="624"/>
      <c r="H469" s="624"/>
      <c r="I469" s="624"/>
      <c r="J469" s="624"/>
      <c r="K469" s="624"/>
      <c r="L469" s="624"/>
      <c r="M469" s="624"/>
      <c r="N469" s="624"/>
      <c r="O469" s="624"/>
      <c r="P469" s="624"/>
      <c r="Q469" s="624"/>
      <c r="R469" s="624"/>
      <c r="S469" s="624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0</v>
      </c>
      <c r="C470" s="53">
        <f>IFERROR(V46*1,"0")+IFERROR(V47*1,"0")</f>
        <v>0</v>
      </c>
      <c r="D470" s="53">
        <f>IFERROR(V52*1,"0")+IFERROR(V53*1,"0")+IFERROR(V54*1,"0")</f>
        <v>0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53">
        <f>IFERROR(V120*1,"0")+IFERROR(V121*1,"0")+IFERROR(V122*1,"0")+IFERROR(V123*1,"0")</f>
        <v>0</v>
      </c>
      <c r="G470" s="53">
        <f>IFERROR(V129*1,"0")+IFERROR(V130*1,"0")+IFERROR(V131*1,"0")</f>
        <v>0</v>
      </c>
      <c r="H470" s="53">
        <f>IFERROR(V136*1,"0")+IFERROR(V137*1,"0")+IFERROR(V138*1,"0")+IFERROR(V139*1,"0")+IFERROR(V140*1,"0")+IFERROR(V141*1,"0")+IFERROR(V142*1,"0")+IFERROR(V143*1,"0")</f>
        <v>0</v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53">
        <f>IFERROR(V249*1,"0")+IFERROR(V250*1,"0")+IFERROR(V251*1,"0")+IFERROR(V252*1,"0")+IFERROR(V253*1,"0")+IFERROR(V254*1,"0")+IFERROR(V255*1,"0")+IFERROR(V259*1,"0")+IFERROR(V260*1,"0")</f>
        <v>0</v>
      </c>
      <c r="L470" s="53">
        <f>IFERROR(V265*1,"0")+IFERROR(V269*1,"0")+IFERROR(V270*1,"0")+IFERROR(V271*1,"0")+IFERROR(V275*1,"0")+IFERROR(V279*1,"0")</f>
        <v>0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1005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0</v>
      </c>
      <c r="T470" s="1"/>
      <c r="Y470" s="61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613</v>
      </c>
      <c r="H1" s="9"/>
    </row>
    <row r="3" spans="2:8" x14ac:dyDescent="0.2">
      <c r="B3" s="54" t="s">
        <v>614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616</v>
      </c>
      <c r="C6" s="54" t="s">
        <v>617</v>
      </c>
      <c r="D6" s="54" t="s">
        <v>618</v>
      </c>
      <c r="E6" s="54" t="s">
        <v>48</v>
      </c>
    </row>
    <row r="7" spans="2:8" x14ac:dyDescent="0.2">
      <c r="B7" s="54" t="s">
        <v>619</v>
      </c>
      <c r="C7" s="54" t="s">
        <v>620</v>
      </c>
      <c r="D7" s="54" t="s">
        <v>621</v>
      </c>
      <c r="E7" s="54" t="s">
        <v>48</v>
      </c>
    </row>
    <row r="8" spans="2:8" x14ac:dyDescent="0.2">
      <c r="B8" s="54" t="s">
        <v>622</v>
      </c>
      <c r="C8" s="54" t="s">
        <v>623</v>
      </c>
      <c r="D8" s="54" t="s">
        <v>624</v>
      </c>
      <c r="E8" s="54" t="s">
        <v>48</v>
      </c>
    </row>
    <row r="9" spans="2:8" x14ac:dyDescent="0.2">
      <c r="B9" s="54" t="s">
        <v>625</v>
      </c>
      <c r="C9" s="54" t="s">
        <v>626</v>
      </c>
      <c r="D9" s="54" t="s">
        <v>627</v>
      </c>
      <c r="E9" s="54" t="s">
        <v>48</v>
      </c>
    </row>
    <row r="11" spans="2:8" x14ac:dyDescent="0.2">
      <c r="B11" s="54" t="s">
        <v>628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629</v>
      </c>
      <c r="C13" s="54" t="s">
        <v>620</v>
      </c>
      <c r="D13" s="54" t="s">
        <v>48</v>
      </c>
      <c r="E13" s="54" t="s">
        <v>48</v>
      </c>
    </row>
    <row r="15" spans="2:8" x14ac:dyDescent="0.2">
      <c r="B15" s="54" t="s">
        <v>630</v>
      </c>
      <c r="C15" s="54" t="s">
        <v>623</v>
      </c>
      <c r="D15" s="54" t="s">
        <v>48</v>
      </c>
      <c r="E15" s="54" t="s">
        <v>48</v>
      </c>
    </row>
    <row r="17" spans="2:5" x14ac:dyDescent="0.2">
      <c r="B17" s="54" t="s">
        <v>631</v>
      </c>
      <c r="C17" s="54" t="s">
        <v>626</v>
      </c>
      <c r="D17" s="54" t="s">
        <v>48</v>
      </c>
      <c r="E17" s="54" t="s">
        <v>48</v>
      </c>
    </row>
    <row r="19" spans="2:5" x14ac:dyDescent="0.2">
      <c r="B19" s="54" t="s">
        <v>632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637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640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642</v>
      </c>
      <c r="C29" s="54" t="s">
        <v>48</v>
      </c>
      <c r="D29" s="54" t="s">
        <v>48</v>
      </c>
      <c r="E29" s="54" t="s">
        <v>48</v>
      </c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2023-09-29T14:03:56Z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