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кодинг\"/>
    </mc:Choice>
  </mc:AlternateContent>
  <xr:revisionPtr revIDLastSave="0" documentId="13_ncr:1_{F948DBA5-BB07-4B13-88D9-11816E9CBF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0" i="1"/>
  <c r="U419" i="1"/>
  <c r="V418" i="1"/>
  <c r="W418" i="1" s="1"/>
  <c r="V417" i="1"/>
  <c r="W417" i="1" s="1"/>
  <c r="V416" i="1"/>
  <c r="U414" i="1"/>
  <c r="U413" i="1"/>
  <c r="V412" i="1"/>
  <c r="W412" i="1" s="1"/>
  <c r="V411" i="1"/>
  <c r="U409" i="1"/>
  <c r="U408" i="1"/>
  <c r="V407" i="1"/>
  <c r="W407" i="1" s="1"/>
  <c r="V406" i="1"/>
  <c r="U404" i="1"/>
  <c r="U403" i="1"/>
  <c r="V402" i="1"/>
  <c r="W402" i="1" s="1"/>
  <c r="V401" i="1"/>
  <c r="U397" i="1"/>
  <c r="U396" i="1"/>
  <c r="V395" i="1"/>
  <c r="W395" i="1" s="1"/>
  <c r="V394" i="1"/>
  <c r="U392" i="1"/>
  <c r="U391" i="1"/>
  <c r="V390" i="1"/>
  <c r="W390" i="1" s="1"/>
  <c r="V389" i="1"/>
  <c r="W389" i="1" s="1"/>
  <c r="V388" i="1"/>
  <c r="W388" i="1" s="1"/>
  <c r="M388" i="1"/>
  <c r="V387" i="1"/>
  <c r="W387" i="1" s="1"/>
  <c r="V386" i="1"/>
  <c r="W386" i="1" s="1"/>
  <c r="V385" i="1"/>
  <c r="W385" i="1" s="1"/>
  <c r="U383" i="1"/>
  <c r="U382" i="1"/>
  <c r="V381" i="1"/>
  <c r="W381" i="1" s="1"/>
  <c r="V380" i="1"/>
  <c r="U378" i="1"/>
  <c r="U377" i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M371" i="1"/>
  <c r="V370" i="1"/>
  <c r="W370" i="1" s="1"/>
  <c r="V369" i="1"/>
  <c r="W369" i="1" s="1"/>
  <c r="M369" i="1"/>
  <c r="V368" i="1"/>
  <c r="W368" i="1" s="1"/>
  <c r="V367" i="1"/>
  <c r="W367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U354" i="1"/>
  <c r="V353" i="1"/>
  <c r="W353" i="1" s="1"/>
  <c r="V352" i="1"/>
  <c r="U349" i="1"/>
  <c r="U348" i="1"/>
  <c r="V347" i="1"/>
  <c r="U345" i="1"/>
  <c r="U344" i="1"/>
  <c r="V343" i="1"/>
  <c r="W343" i="1" s="1"/>
  <c r="M343" i="1"/>
  <c r="V342" i="1"/>
  <c r="W342" i="1" s="1"/>
  <c r="V341" i="1"/>
  <c r="W341" i="1" s="1"/>
  <c r="V340" i="1"/>
  <c r="U338" i="1"/>
  <c r="U337" i="1"/>
  <c r="V336" i="1"/>
  <c r="W336" i="1" s="1"/>
  <c r="V335" i="1"/>
  <c r="W335" i="1" s="1"/>
  <c r="V334" i="1"/>
  <c r="W334" i="1" s="1"/>
  <c r="V333" i="1"/>
  <c r="W333" i="1" s="1"/>
  <c r="V332" i="1"/>
  <c r="W332" i="1" s="1"/>
  <c r="V331" i="1"/>
  <c r="W331" i="1" s="1"/>
  <c r="V330" i="1"/>
  <c r="U328" i="1"/>
  <c r="U327" i="1"/>
  <c r="V326" i="1"/>
  <c r="W326" i="1" s="1"/>
  <c r="V325" i="1"/>
  <c r="U321" i="1"/>
  <c r="U320" i="1"/>
  <c r="V319" i="1"/>
  <c r="W319" i="1" s="1"/>
  <c r="V318" i="1"/>
  <c r="U316" i="1"/>
  <c r="U315" i="1"/>
  <c r="V314" i="1"/>
  <c r="W314" i="1" s="1"/>
  <c r="V313" i="1"/>
  <c r="W313" i="1" s="1"/>
  <c r="V312" i="1"/>
  <c r="W312" i="1" s="1"/>
  <c r="V311" i="1"/>
  <c r="U309" i="1"/>
  <c r="U308" i="1"/>
  <c r="V307" i="1"/>
  <c r="W307" i="1" s="1"/>
  <c r="V306" i="1"/>
  <c r="U304" i="1"/>
  <c r="U303" i="1"/>
  <c r="V302" i="1"/>
  <c r="W302" i="1" s="1"/>
  <c r="V301" i="1"/>
  <c r="W301" i="1" s="1"/>
  <c r="V300" i="1"/>
  <c r="W300" i="1" s="1"/>
  <c r="V299" i="1"/>
  <c r="U296" i="1"/>
  <c r="U295" i="1"/>
  <c r="V294" i="1"/>
  <c r="V296" i="1" s="1"/>
  <c r="U292" i="1"/>
  <c r="U291" i="1"/>
  <c r="V290" i="1"/>
  <c r="U288" i="1"/>
  <c r="U287" i="1"/>
  <c r="V286" i="1"/>
  <c r="W286" i="1" s="1"/>
  <c r="V285" i="1"/>
  <c r="U283" i="1"/>
  <c r="U282" i="1"/>
  <c r="V281" i="1"/>
  <c r="W281" i="1" s="1"/>
  <c r="V280" i="1"/>
  <c r="U278" i="1"/>
  <c r="U277" i="1"/>
  <c r="V276" i="1"/>
  <c r="W276" i="1" s="1"/>
  <c r="V275" i="1"/>
  <c r="W275" i="1" s="1"/>
  <c r="V274" i="1"/>
  <c r="W274" i="1" s="1"/>
  <c r="V273" i="1"/>
  <c r="W273" i="1" s="1"/>
  <c r="V272" i="1"/>
  <c r="W272" i="1" s="1"/>
  <c r="V271" i="1"/>
  <c r="W271" i="1" s="1"/>
  <c r="V270" i="1"/>
  <c r="W270" i="1" s="1"/>
  <c r="V269" i="1"/>
  <c r="V278" i="1" s="1"/>
  <c r="U265" i="1"/>
  <c r="U264" i="1"/>
  <c r="V263" i="1"/>
  <c r="U261" i="1"/>
  <c r="U260" i="1"/>
  <c r="V259" i="1"/>
  <c r="V261" i="1" s="1"/>
  <c r="U257" i="1"/>
  <c r="U256" i="1"/>
  <c r="V255" i="1"/>
  <c r="V257" i="1" s="1"/>
  <c r="M255" i="1"/>
  <c r="U253" i="1"/>
  <c r="U252" i="1"/>
  <c r="V251" i="1"/>
  <c r="W251" i="1" s="1"/>
  <c r="V250" i="1"/>
  <c r="W250" i="1" s="1"/>
  <c r="V249" i="1"/>
  <c r="U247" i="1"/>
  <c r="U246" i="1"/>
  <c r="V245" i="1"/>
  <c r="W245" i="1" s="1"/>
  <c r="V244" i="1"/>
  <c r="U241" i="1"/>
  <c r="U240" i="1"/>
  <c r="V239" i="1"/>
  <c r="W239" i="1" s="1"/>
  <c r="V238" i="1"/>
  <c r="U236" i="1"/>
  <c r="U235" i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U225" i="1"/>
  <c r="U224" i="1"/>
  <c r="V223" i="1"/>
  <c r="W223" i="1" s="1"/>
  <c r="V222" i="1"/>
  <c r="W222" i="1" s="1"/>
  <c r="V221" i="1"/>
  <c r="W221" i="1" s="1"/>
  <c r="V220" i="1"/>
  <c r="U218" i="1"/>
  <c r="U217" i="1"/>
  <c r="V216" i="1"/>
  <c r="W216" i="1" s="1"/>
  <c r="V215" i="1"/>
  <c r="W215" i="1" s="1"/>
  <c r="V214" i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U175" i="1"/>
  <c r="V174" i="1"/>
  <c r="W174" i="1" s="1"/>
  <c r="V173" i="1"/>
  <c r="W173" i="1" s="1"/>
  <c r="V172" i="1"/>
  <c r="W172" i="1" s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U157" i="1"/>
  <c r="U156" i="1"/>
  <c r="V155" i="1"/>
  <c r="U153" i="1"/>
  <c r="U152" i="1"/>
  <c r="V151" i="1"/>
  <c r="W151" i="1" s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V152" i="1" s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V46" i="1" s="1"/>
  <c r="U42" i="1"/>
  <c r="U41" i="1"/>
  <c r="V40" i="1"/>
  <c r="V41" i="1" s="1"/>
  <c r="U38" i="1"/>
  <c r="U37" i="1"/>
  <c r="V36" i="1"/>
  <c r="W36" i="1" s="1"/>
  <c r="V35" i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23" i="1"/>
  <c r="V22" i="1"/>
  <c r="V23" i="1" s="1"/>
  <c r="H10" i="1"/>
  <c r="A9" i="1"/>
  <c r="F10" i="1" s="1"/>
  <c r="D7" i="1"/>
  <c r="N6" i="1"/>
  <c r="M2" i="1"/>
  <c r="V176" i="1" l="1"/>
  <c r="V338" i="1"/>
  <c r="F431" i="1"/>
  <c r="V218" i="1"/>
  <c r="V246" i="1"/>
  <c r="W330" i="1"/>
  <c r="W337" i="1" s="1"/>
  <c r="V337" i="1"/>
  <c r="V344" i="1"/>
  <c r="V354" i="1"/>
  <c r="V397" i="1"/>
  <c r="V420" i="1"/>
  <c r="W22" i="1"/>
  <c r="W23" i="1" s="1"/>
  <c r="V32" i="1"/>
  <c r="V38" i="1"/>
  <c r="D431" i="1"/>
  <c r="V111" i="1"/>
  <c r="W121" i="1"/>
  <c r="W125" i="1" s="1"/>
  <c r="V125" i="1"/>
  <c r="W137" i="1"/>
  <c r="W152" i="1" s="1"/>
  <c r="W159" i="1"/>
  <c r="V175" i="1"/>
  <c r="W214" i="1"/>
  <c r="W217" i="1" s="1"/>
  <c r="V217" i="1"/>
  <c r="V225" i="1"/>
  <c r="W244" i="1"/>
  <c r="W246" i="1" s="1"/>
  <c r="V253" i="1"/>
  <c r="W259" i="1"/>
  <c r="W260" i="1" s="1"/>
  <c r="V260" i="1"/>
  <c r="W269" i="1"/>
  <c r="W277" i="1" s="1"/>
  <c r="V277" i="1"/>
  <c r="V283" i="1"/>
  <c r="V288" i="1"/>
  <c r="V309" i="1"/>
  <c r="W416" i="1"/>
  <c r="W419" i="1" s="1"/>
  <c r="V419" i="1"/>
  <c r="I431" i="1"/>
  <c r="U424" i="1"/>
  <c r="W391" i="1"/>
  <c r="W56" i="1"/>
  <c r="W59" i="1" s="1"/>
  <c r="V59" i="1"/>
  <c r="E431" i="1"/>
  <c r="V89" i="1"/>
  <c r="W306" i="1"/>
  <c r="W308" i="1" s="1"/>
  <c r="V308" i="1"/>
  <c r="V316" i="1"/>
  <c r="V321" i="1"/>
  <c r="W352" i="1"/>
  <c r="W354" i="1" s="1"/>
  <c r="W394" i="1"/>
  <c r="W396" i="1" s="1"/>
  <c r="V396" i="1"/>
  <c r="V404" i="1"/>
  <c r="V409" i="1"/>
  <c r="W175" i="1"/>
  <c r="U421" i="1"/>
  <c r="W35" i="1"/>
  <c r="W37" i="1" s="1"/>
  <c r="V37" i="1"/>
  <c r="W44" i="1"/>
  <c r="W45" i="1" s="1"/>
  <c r="V45" i="1"/>
  <c r="C431" i="1"/>
  <c r="W82" i="1"/>
  <c r="W88" i="1" s="1"/>
  <c r="V88" i="1"/>
  <c r="V100" i="1"/>
  <c r="W103" i="1"/>
  <c r="W110" i="1" s="1"/>
  <c r="V110" i="1"/>
  <c r="V117" i="1"/>
  <c r="V212" i="1"/>
  <c r="W228" i="1"/>
  <c r="W235" i="1" s="1"/>
  <c r="V235" i="1"/>
  <c r="V241" i="1"/>
  <c r="W285" i="1"/>
  <c r="W287" i="1" s="1"/>
  <c r="V287" i="1"/>
  <c r="W294" i="1"/>
  <c r="W295" i="1" s="1"/>
  <c r="V295" i="1"/>
  <c r="W318" i="1"/>
  <c r="W320" i="1" s="1"/>
  <c r="V320" i="1"/>
  <c r="N431" i="1"/>
  <c r="V378" i="1"/>
  <c r="W406" i="1"/>
  <c r="W408" i="1" s="1"/>
  <c r="V408" i="1"/>
  <c r="H9" i="1"/>
  <c r="A10" i="1"/>
  <c r="V33" i="1"/>
  <c r="V42" i="1"/>
  <c r="V53" i="1"/>
  <c r="V80" i="1"/>
  <c r="V101" i="1"/>
  <c r="V118" i="1"/>
  <c r="G431" i="1"/>
  <c r="V133" i="1"/>
  <c r="V134" i="1"/>
  <c r="V156" i="1"/>
  <c r="W155" i="1"/>
  <c r="W156" i="1" s="1"/>
  <c r="V157" i="1"/>
  <c r="V203" i="1"/>
  <c r="V202" i="1"/>
  <c r="W178" i="1"/>
  <c r="W202" i="1" s="1"/>
  <c r="F9" i="1"/>
  <c r="J9" i="1"/>
  <c r="B431" i="1"/>
  <c r="V423" i="1"/>
  <c r="V422" i="1"/>
  <c r="U425" i="1"/>
  <c r="V24" i="1"/>
  <c r="W26" i="1"/>
  <c r="W32" i="1" s="1"/>
  <c r="W40" i="1"/>
  <c r="W41" i="1" s="1"/>
  <c r="W50" i="1"/>
  <c r="W52" i="1" s="1"/>
  <c r="V52" i="1"/>
  <c r="V60" i="1"/>
  <c r="W63" i="1"/>
  <c r="W79" i="1" s="1"/>
  <c r="V79" i="1"/>
  <c r="W91" i="1"/>
  <c r="W100" i="1" s="1"/>
  <c r="W113" i="1"/>
  <c r="W117" i="1" s="1"/>
  <c r="V126" i="1"/>
  <c r="W130" i="1"/>
  <c r="W133" i="1" s="1"/>
  <c r="H431" i="1"/>
  <c r="V153" i="1"/>
  <c r="W205" i="1"/>
  <c r="W211" i="1" s="1"/>
  <c r="V211" i="1"/>
  <c r="W220" i="1"/>
  <c r="W224" i="1" s="1"/>
  <c r="V224" i="1"/>
  <c r="V236" i="1"/>
  <c r="W238" i="1"/>
  <c r="W240" i="1" s="1"/>
  <c r="V240" i="1"/>
  <c r="J431" i="1"/>
  <c r="V247" i="1"/>
  <c r="W249" i="1"/>
  <c r="W252" i="1" s="1"/>
  <c r="V252" i="1"/>
  <c r="W255" i="1"/>
  <c r="W256" i="1" s="1"/>
  <c r="V256" i="1"/>
  <c r="V291" i="1"/>
  <c r="W290" i="1"/>
  <c r="W291" i="1" s="1"/>
  <c r="V292" i="1"/>
  <c r="L431" i="1"/>
  <c r="V303" i="1"/>
  <c r="W299" i="1"/>
  <c r="W303" i="1" s="1"/>
  <c r="V327" i="1"/>
  <c r="W325" i="1"/>
  <c r="W327" i="1" s="1"/>
  <c r="V348" i="1"/>
  <c r="W347" i="1"/>
  <c r="W348" i="1" s="1"/>
  <c r="V349" i="1"/>
  <c r="V362" i="1"/>
  <c r="W357" i="1"/>
  <c r="W362" i="1" s="1"/>
  <c r="V363" i="1"/>
  <c r="W377" i="1"/>
  <c r="V377" i="1"/>
  <c r="V382" i="1"/>
  <c r="W380" i="1"/>
  <c r="W382" i="1" s="1"/>
  <c r="V391" i="1"/>
  <c r="V413" i="1"/>
  <c r="W411" i="1"/>
  <c r="W413" i="1" s="1"/>
  <c r="M431" i="1"/>
  <c r="V264" i="1"/>
  <c r="W263" i="1"/>
  <c r="W264" i="1" s="1"/>
  <c r="V265" i="1"/>
  <c r="V282" i="1"/>
  <c r="W280" i="1"/>
  <c r="W282" i="1" s="1"/>
  <c r="V304" i="1"/>
  <c r="V315" i="1"/>
  <c r="W311" i="1"/>
  <c r="W315" i="1" s="1"/>
  <c r="V328" i="1"/>
  <c r="V345" i="1"/>
  <c r="W340" i="1"/>
  <c r="W344" i="1" s="1"/>
  <c r="V383" i="1"/>
  <c r="V392" i="1"/>
  <c r="P431" i="1"/>
  <c r="V403" i="1"/>
  <c r="W401" i="1"/>
  <c r="W403" i="1" s="1"/>
  <c r="V414" i="1"/>
  <c r="K431" i="1"/>
  <c r="O431" i="1"/>
  <c r="V355" i="1"/>
  <c r="W426" i="1" l="1"/>
  <c r="V425" i="1"/>
  <c r="V424" i="1"/>
  <c r="V421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<sst xmlns="http://schemas.openxmlformats.org/spreadsheetml/2006/main" count="1575" uniqueCount="810">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</sst>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4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/>
      <c r="I5" s="379"/>
      <c r="J5" s="379"/>
      <c r="K5" s="377"/>
      <c r="M5" s="25" t="s">
        <v>10</v>
      </c>
      <c r="N5" s="372">
        <v>45116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14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Воскресенье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0.33333333333333331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30</v>
      </c>
      <c r="V64" s="66">
        <f t="shared" si="2"/>
        <v>32.400000000000006</v>
      </c>
      <c r="W64" s="37">
        <f>IFERROR(IF(V64=0,"",ROUNDUP(V64/H64,0)*0.02175),"")</f>
        <v>6.5250000000000002E-2</v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2.7777777777777777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3.0000000000000004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6.5250000000000002E-2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30</v>
      </c>
      <c r="V80" s="67">
        <f>IFERROR(SUM(V63:V78),"0")</f>
        <v>32.400000000000006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30</v>
      </c>
      <c r="V82" s="66">
        <f t="shared" ref="V82:V87" si="4">IFERROR(IF(U82="",0,CEILING((U82/$H82),1)*$H82),"")</f>
        <v>32.400000000000006</v>
      </c>
      <c r="W82" s="37">
        <f>IFERROR(IF(V82=0,"",ROUNDUP(V82/H82,0)*0.02175),"")</f>
        <v>6.5250000000000002E-2</v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2.7777777777777777</v>
      </c>
      <c r="V88" s="67">
        <f>IFERROR(V82/H82,"0")+IFERROR(V83/H83,"0")+IFERROR(V84/H84,"0")+IFERROR(V85/H85,"0")+IFERROR(V86/H86,"0")+IFERROR(V87/H87,"0")</f>
        <v>3.0000000000000004</v>
      </c>
      <c r="W88" s="67">
        <f>IFERROR(IF(W82="",0,W82),"0")+IFERROR(IF(W83="",0,W83),"0")+IFERROR(IF(W84="",0,W84),"0")+IFERROR(IF(W85="",0,W85),"0")+IFERROR(IF(W86="",0,W86),"0")+IFERROR(IF(W87="",0,W87),"0")</f>
        <v>6.5250000000000002E-2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30</v>
      </c>
      <c r="V89" s="67">
        <f>IFERROR(SUM(V82:V87),"0")</f>
        <v>32.400000000000006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25</v>
      </c>
      <c r="V103" s="66">
        <f t="shared" ref="V103:V109" si="6">IFERROR(IF(U103="",0,CEILING((U103/$H103),1)*$H103),"")</f>
        <v>32.4</v>
      </c>
      <c r="W103" s="37">
        <f>IFERROR(IF(V103=0,"",ROUNDUP(V103/H103,0)*0.02175),"")</f>
        <v>8.6999999999999994E-2</v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3.0864197530864197</v>
      </c>
      <c r="V110" s="67">
        <f>IFERROR(V103/H103,"0")+IFERROR(V104/H104,"0")+IFERROR(V105/H105,"0")+IFERROR(V106/H106,"0")+IFERROR(V107/H107,"0")+IFERROR(V108/H108,"0")+IFERROR(V109/H109,"0")</f>
        <v>4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8.6999999999999994E-2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25</v>
      </c>
      <c r="V111" s="67">
        <f>IFERROR(SUM(V103:V109),"0")</f>
        <v>32.4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70</v>
      </c>
      <c r="V121" s="66">
        <f>IFERROR(IF(U121="",0,CEILING((U121/$H121),1)*$H121),"")</f>
        <v>72.899999999999991</v>
      </c>
      <c r="W121" s="37">
        <f>IFERROR(IF(V121=0,"",ROUNDUP(V121/H121,0)*0.02175),"")</f>
        <v>0.19574999999999998</v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8.6419753086419764</v>
      </c>
      <c r="V125" s="67">
        <f>IFERROR(V121/H121,"0")+IFERROR(V122/H122,"0")+IFERROR(V123/H123,"0")+IFERROR(V124/H124,"0")</f>
        <v>9</v>
      </c>
      <c r="W125" s="67">
        <f>IFERROR(IF(W121="",0,W121),"0")+IFERROR(IF(W122="",0,W122),"0")+IFERROR(IF(W123="",0,W123),"0")+IFERROR(IF(W124="",0,W124),"0")</f>
        <v>0.19574999999999998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70</v>
      </c>
      <c r="V126" s="67">
        <f>IFERROR(SUM(V121:V124),"0")</f>
        <v>72.899999999999991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20</v>
      </c>
      <c r="V139" s="66">
        <f t="shared" si="7"/>
        <v>21.6</v>
      </c>
      <c r="W139" s="37">
        <f>IFERROR(IF(V139=0,"",ROUNDUP(V139/H139,0)*0.02039),"")</f>
        <v>4.0779999999999997E-2</v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1.8518518518518516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2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4.0779999999999997E-2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20</v>
      </c>
      <c r="V153" s="67">
        <f>IFERROR(SUM(V137:V151),"0")</f>
        <v>21.6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50</v>
      </c>
      <c r="V164" s="66">
        <f t="shared" si="8"/>
        <v>50.400000000000006</v>
      </c>
      <c r="W164" s="37">
        <f>IFERROR(IF(V164=0,"",ROUNDUP(V164/H164,0)*0.00753),"")</f>
        <v>9.0359999999999996E-2</v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11.904761904761905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12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9.0359999999999996E-2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50</v>
      </c>
      <c r="V176" s="67">
        <f>IFERROR(SUM(V159:V174),"0")</f>
        <v>50.400000000000006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400</v>
      </c>
      <c r="V183" s="66">
        <f t="shared" si="9"/>
        <v>405</v>
      </c>
      <c r="W183" s="37">
        <f>IFERROR(IF(V183=0,"",ROUNDUP(V183/H183,0)*0.02175),"")</f>
        <v>1.0874999999999999</v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49.382716049382715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50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1.0874999999999999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400</v>
      </c>
      <c r="V203" s="67">
        <f>IFERROR(SUM(V178:V201),"0")</f>
        <v>405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0</v>
      </c>
      <c r="V205" s="66">
        <f t="shared" ref="V205:V210" si="11">IFERROR(IF(U205="",0,CEILING((U205/$H205),1)*$H205),"")</f>
        <v>0</v>
      </c>
      <c r="W205" s="37" t="str">
        <f>IFERROR(IF(V205=0,"",ROUNDUP(V205/H205,0)*0.02175),"")</f>
        <v/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50</v>
      </c>
      <c r="V206" s="66">
        <f t="shared" si="11"/>
        <v>54.6</v>
      </c>
      <c r="W206" s="37">
        <f>IFERROR(IF(V206=0,"",ROUNDUP(V206/H206,0)*0.02175),"")</f>
        <v>0.15225</v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20</v>
      </c>
      <c r="V207" s="66">
        <f t="shared" si="11"/>
        <v>25.200000000000003</v>
      </c>
      <c r="W207" s="37">
        <f>IFERROR(IF(V207=0,"",ROUNDUP(V207/H207,0)*0.02175),"")</f>
        <v>6.5250000000000002E-2</v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8.791208791208792</v>
      </c>
      <c r="V211" s="67">
        <f>IFERROR(V205/H205,"0")+IFERROR(V206/H206,"0")+IFERROR(V207/H207,"0")+IFERROR(V208/H208,"0")+IFERROR(V209/H209,"0")+IFERROR(V210/H210,"0")</f>
        <v>10</v>
      </c>
      <c r="W211" s="67">
        <f>IFERROR(IF(W205="",0,W205),"0")+IFERROR(IF(W206="",0,W206),"0")+IFERROR(IF(W207="",0,W207),"0")+IFERROR(IF(W208="",0,W208),"0")+IFERROR(IF(W209="",0,W209),"0")+IFERROR(IF(W210="",0,W210),"0")</f>
        <v>0.2175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70</v>
      </c>
      <c r="V212" s="67">
        <f>IFERROR(SUM(V205:V210),"0")</f>
        <v>79.800000000000011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10</v>
      </c>
      <c r="V233" s="66">
        <f t="shared" si="12"/>
        <v>10</v>
      </c>
      <c r="W233" s="37">
        <f>IFERROR(IF(V233=0,"",ROUNDUP(V233/H233,0)*0.00937),"")</f>
        <v>1.874E-2</v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2</v>
      </c>
      <c r="V235" s="67">
        <f>IFERROR(V228/H228,"0")+IFERROR(V229/H229,"0")+IFERROR(V230/H230,"0")+IFERROR(V231/H231,"0")+IFERROR(V232/H232,"0")+IFERROR(V233/H233,"0")+IFERROR(V234/H234,"0")</f>
        <v>2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1.874E-2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10</v>
      </c>
      <c r="V236" s="67">
        <f>IFERROR(SUM(V228:V234),"0")</f>
        <v>10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500</v>
      </c>
      <c r="V269" s="66">
        <f t="shared" ref="V269:V276" si="13">IFERROR(IF(U269="",0,CEILING((U269/$H269),1)*$H269),"")</f>
        <v>510</v>
      </c>
      <c r="W269" s="37">
        <f>IFERROR(IF(V269=0,"",ROUNDUP(V269/H269,0)*0.02175),"")</f>
        <v>0.73949999999999994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100</v>
      </c>
      <c r="V272" s="66">
        <f t="shared" si="13"/>
        <v>105</v>
      </c>
      <c r="W272" s="37">
        <f>IFERROR(IF(V272=0,"",ROUNDUP(V272/H272,0)*0.02175),"")</f>
        <v>0.15225</v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90</v>
      </c>
      <c r="V274" s="66">
        <f t="shared" si="13"/>
        <v>90</v>
      </c>
      <c r="W274" s="37">
        <f>IFERROR(IF(V274=0,"",ROUNDUP(V274/H274,0)*0.02175),"")</f>
        <v>0.1305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46</v>
      </c>
      <c r="V277" s="67">
        <f>IFERROR(V269/H269,"0")+IFERROR(V270/H270,"0")+IFERROR(V271/H271,"0")+IFERROR(V272/H272,"0")+IFERROR(V273/H273,"0")+IFERROR(V274/H274,"0")+IFERROR(V275/H275,"0")+IFERROR(V276/H276,"0")</f>
        <v>47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1.0222499999999999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690</v>
      </c>
      <c r="V278" s="67">
        <f>IFERROR(SUM(V269:V276),"0")</f>
        <v>705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400</v>
      </c>
      <c r="V280" s="66">
        <f>IFERROR(IF(U280="",0,CEILING((U280/$H280),1)*$H280),"")</f>
        <v>405</v>
      </c>
      <c r="W280" s="37">
        <f>IFERROR(IF(V280=0,"",ROUNDUP(V280/H280,0)*0.02175),"")</f>
        <v>0.58724999999999994</v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26.666666666666668</v>
      </c>
      <c r="V282" s="67">
        <f>IFERROR(V280/H280,"0")+IFERROR(V281/H281,"0")</f>
        <v>27</v>
      </c>
      <c r="W282" s="67">
        <f>IFERROR(IF(W280="",0,W280),"0")+IFERROR(IF(W281="",0,W281),"0")</f>
        <v>0.58724999999999994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400</v>
      </c>
      <c r="V283" s="67">
        <f>IFERROR(SUM(V280:V281),"0")</f>
        <v>405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450</v>
      </c>
      <c r="V313" s="66">
        <f>IFERROR(IF(U313="",0,CEILING((U313/$H313),1)*$H313),"")</f>
        <v>452.4</v>
      </c>
      <c r="W313" s="37">
        <f>IFERROR(IF(V313=0,"",ROUNDUP(V313/H313,0)*0.02175),"")</f>
        <v>1.2614999999999998</v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57.692307692307693</v>
      </c>
      <c r="V315" s="67">
        <f>IFERROR(V311/H311,"0")+IFERROR(V312/H312,"0")+IFERROR(V313/H313,"0")+IFERROR(V314/H314,"0")</f>
        <v>58</v>
      </c>
      <c r="W315" s="67">
        <f>IFERROR(IF(W311="",0,W311),"0")+IFERROR(IF(W312="",0,W312),"0")+IFERROR(IF(W313="",0,W313),"0")+IFERROR(IF(W314="",0,W314),"0")</f>
        <v>1.2614999999999998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450</v>
      </c>
      <c r="V316" s="67">
        <f>IFERROR(SUM(V311:V314),"0")</f>
        <v>452.4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10</v>
      </c>
      <c r="V330" s="66">
        <f t="shared" ref="V330:V336" si="14">IFERROR(IF(U330="",0,CEILING((U330/$H330),1)*$H330),"")</f>
        <v>12.600000000000001</v>
      </c>
      <c r="W330" s="37">
        <f>IFERROR(IF(V330=0,"",ROUNDUP(V330/H330,0)*0.00753),"")</f>
        <v>2.2589999999999999E-2</v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10</v>
      </c>
      <c r="V331" s="66">
        <f t="shared" si="14"/>
        <v>12.600000000000001</v>
      </c>
      <c r="W331" s="37">
        <f>IFERROR(IF(V331=0,"",ROUNDUP(V331/H331,0)*0.00753),"")</f>
        <v>2.2589999999999999E-2</v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40</v>
      </c>
      <c r="V332" s="66">
        <f t="shared" si="14"/>
        <v>42</v>
      </c>
      <c r="W332" s="37">
        <f>IFERROR(IF(V332=0,"",ROUNDUP(V332/H332,0)*0.00753),"")</f>
        <v>7.5300000000000006E-2</v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14.285714285714285</v>
      </c>
      <c r="V337" s="67">
        <f>IFERROR(V330/H330,"0")+IFERROR(V331/H331,"0")+IFERROR(V332/H332,"0")+IFERROR(V333/H333,"0")+IFERROR(V334/H334,"0")+IFERROR(V335/H335,"0")+IFERROR(V336/H336,"0")</f>
        <v>16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0.12048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60</v>
      </c>
      <c r="V338" s="67">
        <f>IFERROR(SUM(V330:V336),"0")</f>
        <v>67.2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150</v>
      </c>
      <c r="V369" s="66">
        <f t="shared" si="15"/>
        <v>153.12</v>
      </c>
      <c r="W369" s="37">
        <f>IFERROR(IF(V369=0,"",ROUNDUP(V369/H369,0)*0.01196),"")</f>
        <v>0.34683999999999998</v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50</v>
      </c>
      <c r="V371" s="66">
        <f t="shared" si="15"/>
        <v>52.800000000000004</v>
      </c>
      <c r="W371" s="37">
        <f>IFERROR(IF(V371=0,"",ROUNDUP(V371/H371,0)*0.01196),"")</f>
        <v>0.1196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37.878787878787875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39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0.46643999999999997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200</v>
      </c>
      <c r="V378" s="67">
        <f>IFERROR(SUM(V367:V376),"0")</f>
        <v>205.92000000000002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100</v>
      </c>
      <c r="V380" s="66">
        <f>IFERROR(IF(U380="",0,CEILING((U380/$H380),1)*$H380),"")</f>
        <v>100.32000000000001</v>
      </c>
      <c r="W380" s="37">
        <f>IFERROR(IF(V380=0,"",ROUNDUP(V380/H380,0)*0.01196),"")</f>
        <v>0.22724</v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18.939393939393938</v>
      </c>
      <c r="V382" s="67">
        <f>IFERROR(V380/H380,"0")+IFERROR(V381/H381,"0")</f>
        <v>19</v>
      </c>
      <c r="W382" s="67">
        <f>IFERROR(IF(W380="",0,W380),"0")+IFERROR(IF(W381="",0,W381),"0")</f>
        <v>0.22724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100</v>
      </c>
      <c r="V383" s="67">
        <f>IFERROR(SUM(V380:V381),"0")</f>
        <v>100.32000000000001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20</v>
      </c>
      <c r="V388" s="66">
        <f t="shared" si="16"/>
        <v>21.12</v>
      </c>
      <c r="W388" s="37">
        <f>IFERROR(IF(V388=0,"",ROUNDUP(V388/H388,0)*0.01196),"")</f>
        <v>4.7840000000000001E-2</v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20</v>
      </c>
      <c r="V389" s="66">
        <f t="shared" si="16"/>
        <v>21.12</v>
      </c>
      <c r="W389" s="37">
        <f>IFERROR(IF(V389=0,"",ROUNDUP(V389/H389,0)*0.01196),"")</f>
        <v>4.7840000000000001E-2</v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20</v>
      </c>
      <c r="V390" s="66">
        <f t="shared" si="16"/>
        <v>21.12</v>
      </c>
      <c r="W390" s="37">
        <f>IFERROR(IF(V390=0,"",ROUNDUP(V390/H390,0)*0.01196),"")</f>
        <v>4.7840000000000001E-2</v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11.363636363636363</v>
      </c>
      <c r="V391" s="67">
        <f>IFERROR(V385/H385,"0")+IFERROR(V386/H386,"0")+IFERROR(V387/H387,"0")+IFERROR(V388/H388,"0")+IFERROR(V389/H389,"0")+IFERROR(V390/H390,"0")</f>
        <v>12</v>
      </c>
      <c r="W391" s="67">
        <f>IFERROR(IF(W385="",0,W385),"0")+IFERROR(IF(W386="",0,W386),"0")+IFERROR(IF(W387="",0,W387),"0")+IFERROR(IF(W388="",0,W388),"0")+IFERROR(IF(W389="",0,W389),"0")+IFERROR(IF(W390="",0,W390),"0")</f>
        <v>0.14352000000000001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60</v>
      </c>
      <c r="V392" s="67">
        <f>IFERROR(SUM(V385:V390),"0")</f>
        <v>63.36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70</v>
      </c>
      <c r="V402" s="66">
        <f>IFERROR(IF(U402="",0,CEILING((U402/$H402),1)*$H402),"")</f>
        <v>72</v>
      </c>
      <c r="W402" s="37">
        <f>IFERROR(IF(V402=0,"",ROUNDUP(V402/H402,0)*0.02175),"")</f>
        <v>0.1305</v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5.833333333333333</v>
      </c>
      <c r="V403" s="67">
        <f>IFERROR(V401/H401,"0")+IFERROR(V402/H402,"0")</f>
        <v>6</v>
      </c>
      <c r="W403" s="67">
        <f>IFERROR(IF(W401="",0,W401),"0")+IFERROR(IF(W402="",0,W402),"0")</f>
        <v>0.1305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70</v>
      </c>
      <c r="V404" s="67">
        <f>IFERROR(SUM(V401:V402),"0")</f>
        <v>72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100</v>
      </c>
      <c r="V412" s="66">
        <f>IFERROR(IF(U412="",0,CEILING((U412/$H412),1)*$H412),"")</f>
        <v>102.05999999999999</v>
      </c>
      <c r="W412" s="37">
        <f>IFERROR(IF(V412=0,"",ROUNDUP(V412/H412,0)*0.00753),"")</f>
        <v>0.20331000000000002</v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26.455026455026456</v>
      </c>
      <c r="V413" s="67">
        <f>IFERROR(V411/H411,"0")+IFERROR(V412/H412,"0")</f>
        <v>27</v>
      </c>
      <c r="W413" s="67">
        <f>IFERROR(IF(W411="",0,W411),"0")+IFERROR(IF(W412="",0,W412),"0")</f>
        <v>0.20331000000000002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100</v>
      </c>
      <c r="V414" s="67">
        <f>IFERROR(SUM(V411:V412),"0")</f>
        <v>102.05999999999999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0</v>
      </c>
      <c r="V419" s="67">
        <f>IFERROR(V416/H416,"0")+IFERROR(V417/H417,"0")+IFERROR(V418/H418,"0")</f>
        <v>0</v>
      </c>
      <c r="W419" s="67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0</v>
      </c>
      <c r="V420" s="67">
        <f>IFERROR(SUM(V416:V418),"0")</f>
        <v>0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2835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2910.1600000000003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2986.135491175492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3065.43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6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6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3136.135491175492</v>
      </c>
      <c r="V424" s="67">
        <f>GrossWeightTotalR+PalletQtyTotalR*25</f>
        <v>3215.43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336.32935582935579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346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6.0306199999999981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97.200000000000017</v>
      </c>
      <c r="F431" s="47">
        <f>IFERROR(V121*1,"0")+IFERROR(V122*1,"0")+IFERROR(V123*1,"0")+IFERROR(V124*1,"0")</f>
        <v>72.899999999999991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556.80000000000007</v>
      </c>
      <c r="I431" s="47">
        <f>IFERROR(V228*1,"0")+IFERROR(V229*1,"0")+IFERROR(V230*1,"0")+IFERROR(V231*1,"0")+IFERROR(V232*1,"0")+IFERROR(V233*1,"0")+IFERROR(V234*1,"0")+IFERROR(V238*1,"0")+IFERROR(V239*1,"0")</f>
        <v>10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1110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452.4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67.2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369.6</v>
      </c>
      <c r="P431" s="47">
        <f>IFERROR(V401*1,"0")+IFERROR(V402*1,"0")+IFERROR(V406*1,"0")+IFERROR(V407*1,"0")+IFERROR(V411*1,"0")+IFERROR(V412*1,"0")+IFERROR(V416*1,"0")+IFERROR(V417*1,"0")+IFERROR(V418*1,"0")</f>
        <v>174.06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2023-07-11T08:11:00Z</dcterms:modified>
</cp:coreProperties>
</file>