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7,23\19,07,23 ДНР\"/>
    </mc:Choice>
  </mc:AlternateContent>
  <xr:revisionPtr revIDLastSave="0" documentId="13_ncr:1_{9555CA1A-6F7E-4DE8-8A68-7A2AB869C4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18" i="1"/>
  <c r="U417" i="1"/>
  <c r="V416" i="1"/>
  <c r="W416" i="1" s="1"/>
  <c r="V415" i="1"/>
  <c r="W415" i="1" s="1"/>
  <c r="V414" i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U353" i="1"/>
  <c r="U352" i="1"/>
  <c r="V351" i="1"/>
  <c r="W351" i="1" s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M340" i="1"/>
  <c r="V339" i="1"/>
  <c r="W339" i="1" s="1"/>
  <c r="V338" i="1"/>
  <c r="W338" i="1" s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M331" i="1"/>
  <c r="V330" i="1"/>
  <c r="W330" i="1" s="1"/>
  <c r="M330" i="1"/>
  <c r="V329" i="1"/>
  <c r="W329" i="1" s="1"/>
  <c r="M329" i="1"/>
  <c r="V328" i="1"/>
  <c r="V336" i="1" s="1"/>
  <c r="M328" i="1"/>
  <c r="U326" i="1"/>
  <c r="U325" i="1"/>
  <c r="V324" i="1"/>
  <c r="W324" i="1" s="1"/>
  <c r="V323" i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M262" i="1"/>
  <c r="U260" i="1"/>
  <c r="U259" i="1"/>
  <c r="V258" i="1"/>
  <c r="M258" i="1"/>
  <c r="U256" i="1"/>
  <c r="U255" i="1"/>
  <c r="V254" i="1"/>
  <c r="M254" i="1"/>
  <c r="U252" i="1"/>
  <c r="U251" i="1"/>
  <c r="V250" i="1"/>
  <c r="W250" i="1" s="1"/>
  <c r="M250" i="1"/>
  <c r="V249" i="1"/>
  <c r="W249" i="1" s="1"/>
  <c r="M249" i="1"/>
  <c r="V248" i="1"/>
  <c r="M248" i="1"/>
  <c r="U246" i="1"/>
  <c r="U245" i="1"/>
  <c r="V244" i="1"/>
  <c r="W244" i="1" s="1"/>
  <c r="M244" i="1"/>
  <c r="V243" i="1"/>
  <c r="W243" i="1" s="1"/>
  <c r="W245" i="1" s="1"/>
  <c r="M243" i="1"/>
  <c r="U240" i="1"/>
  <c r="U239" i="1"/>
  <c r="V238" i="1"/>
  <c r="W238" i="1" s="1"/>
  <c r="M238" i="1"/>
  <c r="V237" i="1"/>
  <c r="V239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4" i="1"/>
  <c r="U223" i="1"/>
  <c r="V222" i="1"/>
  <c r="W222" i="1" s="1"/>
  <c r="M222" i="1"/>
  <c r="V221" i="1"/>
  <c r="W221" i="1" s="1"/>
  <c r="V220" i="1"/>
  <c r="W220" i="1" s="1"/>
  <c r="V219" i="1"/>
  <c r="W219" i="1" s="1"/>
  <c r="M219" i="1"/>
  <c r="U217" i="1"/>
  <c r="U216" i="1"/>
  <c r="V215" i="1"/>
  <c r="W215" i="1" s="1"/>
  <c r="M215" i="1"/>
  <c r="V214" i="1"/>
  <c r="W214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V204" i="1"/>
  <c r="V211" i="1" s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W161" i="1" s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U134" i="1"/>
  <c r="U133" i="1"/>
  <c r="V132" i="1"/>
  <c r="W132" i="1" s="1"/>
  <c r="M132" i="1"/>
  <c r="V131" i="1"/>
  <c r="W131" i="1" s="1"/>
  <c r="M131" i="1"/>
  <c r="V130" i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V118" i="1" s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V82" i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H10" i="1"/>
  <c r="A9" i="1"/>
  <c r="H9" i="1" s="1"/>
  <c r="D7" i="1"/>
  <c r="N6" i="1"/>
  <c r="M2" i="1"/>
  <c r="V418" i="1" l="1"/>
  <c r="V159" i="1"/>
  <c r="W22" i="1"/>
  <c r="W23" i="1" s="1"/>
  <c r="W156" i="1"/>
  <c r="W158" i="1" s="1"/>
  <c r="V158" i="1"/>
  <c r="W414" i="1"/>
  <c r="W417" i="1" s="1"/>
  <c r="V417" i="1"/>
  <c r="W125" i="1"/>
  <c r="V326" i="1"/>
  <c r="V407" i="1"/>
  <c r="W223" i="1"/>
  <c r="W32" i="1"/>
  <c r="W100" i="1"/>
  <c r="W153" i="1"/>
  <c r="W177" i="1"/>
  <c r="V210" i="1"/>
  <c r="W360" i="1"/>
  <c r="U423" i="1"/>
  <c r="W113" i="1"/>
  <c r="V177" i="1"/>
  <c r="V202" i="1"/>
  <c r="W204" i="1"/>
  <c r="V286" i="1"/>
  <c r="W317" i="1"/>
  <c r="W318" i="1" s="1"/>
  <c r="V318" i="1"/>
  <c r="W323" i="1"/>
  <c r="W325" i="1" s="1"/>
  <c r="V325" i="1"/>
  <c r="W328" i="1"/>
  <c r="W404" i="1"/>
  <c r="W406" i="1" s="1"/>
  <c r="V406" i="1"/>
  <c r="W59" i="1"/>
  <c r="U419" i="1"/>
  <c r="U422" i="1"/>
  <c r="V32" i="1"/>
  <c r="V38" i="1"/>
  <c r="V41" i="1"/>
  <c r="W40" i="1"/>
  <c r="W41" i="1" s="1"/>
  <c r="V42" i="1"/>
  <c r="V45" i="1"/>
  <c r="W44" i="1"/>
  <c r="W45" i="1" s="1"/>
  <c r="V46" i="1"/>
  <c r="C429" i="1"/>
  <c r="V53" i="1"/>
  <c r="W50" i="1"/>
  <c r="W52" i="1" s="1"/>
  <c r="V60" i="1"/>
  <c r="V79" i="1"/>
  <c r="W63" i="1"/>
  <c r="W79" i="1" s="1"/>
  <c r="E429" i="1"/>
  <c r="V88" i="1"/>
  <c r="V100" i="1"/>
  <c r="V111" i="1"/>
  <c r="W103" i="1"/>
  <c r="W110" i="1" s="1"/>
  <c r="V126" i="1"/>
  <c r="G429" i="1"/>
  <c r="V133" i="1"/>
  <c r="W130" i="1"/>
  <c r="W133" i="1" s="1"/>
  <c r="V217" i="1"/>
  <c r="W213" i="1"/>
  <c r="W216" i="1" s="1"/>
  <c r="V216" i="1"/>
  <c r="V224" i="1"/>
  <c r="V234" i="1"/>
  <c r="W227" i="1"/>
  <c r="W234" i="1" s="1"/>
  <c r="I429" i="1"/>
  <c r="V246" i="1"/>
  <c r="V251" i="1"/>
  <c r="W248" i="1"/>
  <c r="W251" i="1" s="1"/>
  <c r="V303" i="1"/>
  <c r="V308" i="1"/>
  <c r="W305" i="1"/>
  <c r="W307" i="1" s="1"/>
  <c r="V307" i="1"/>
  <c r="V361" i="1"/>
  <c r="V375" i="1"/>
  <c r="W365" i="1"/>
  <c r="W375" i="1" s="1"/>
  <c r="O429" i="1"/>
  <c r="V376" i="1"/>
  <c r="W379" i="1"/>
  <c r="V381" i="1"/>
  <c r="F10" i="1"/>
  <c r="J9" i="1"/>
  <c r="F9" i="1"/>
  <c r="A10" i="1"/>
  <c r="V33" i="1"/>
  <c r="V37" i="1"/>
  <c r="V52" i="1"/>
  <c r="V80" i="1"/>
  <c r="V89" i="1"/>
  <c r="W82" i="1"/>
  <c r="W88" i="1" s="1"/>
  <c r="V101" i="1"/>
  <c r="V110" i="1"/>
  <c r="W117" i="1"/>
  <c r="V117" i="1"/>
  <c r="V134" i="1"/>
  <c r="V154" i="1"/>
  <c r="V178" i="1"/>
  <c r="W201" i="1"/>
  <c r="V201" i="1"/>
  <c r="W210" i="1"/>
  <c r="V223" i="1"/>
  <c r="V235" i="1"/>
  <c r="V240" i="1"/>
  <c r="W237" i="1"/>
  <c r="W239" i="1" s="1"/>
  <c r="V252" i="1"/>
  <c r="V255" i="1"/>
  <c r="W254" i="1"/>
  <c r="W255" i="1" s="1"/>
  <c r="V256" i="1"/>
  <c r="V259" i="1"/>
  <c r="W258" i="1"/>
  <c r="W259" i="1" s="1"/>
  <c r="V260" i="1"/>
  <c r="V263" i="1"/>
  <c r="W262" i="1"/>
  <c r="W263" i="1" s="1"/>
  <c r="V264" i="1"/>
  <c r="V276" i="1"/>
  <c r="K429" i="1"/>
  <c r="W268" i="1"/>
  <c r="W276" i="1" s="1"/>
  <c r="V277" i="1"/>
  <c r="V282" i="1"/>
  <c r="W279" i="1"/>
  <c r="W281" i="1" s="1"/>
  <c r="V281" i="1"/>
  <c r="W331" i="1"/>
  <c r="W335" i="1" s="1"/>
  <c r="M429" i="1"/>
  <c r="V335" i="1"/>
  <c r="W340" i="1"/>
  <c r="W342" i="1" s="1"/>
  <c r="V342" i="1"/>
  <c r="V389" i="1"/>
  <c r="W383" i="1"/>
  <c r="W389" i="1" s="1"/>
  <c r="V390" i="1"/>
  <c r="V395" i="1"/>
  <c r="W392" i="1"/>
  <c r="W394" i="1" s="1"/>
  <c r="V402" i="1"/>
  <c r="V411" i="1"/>
  <c r="W409" i="1"/>
  <c r="W411" i="1" s="1"/>
  <c r="B429" i="1"/>
  <c r="V421" i="1"/>
  <c r="V420" i="1"/>
  <c r="V24" i="1"/>
  <c r="D429" i="1"/>
  <c r="V59" i="1"/>
  <c r="F429" i="1"/>
  <c r="V125" i="1"/>
  <c r="H429" i="1"/>
  <c r="V153" i="1"/>
  <c r="J429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3" i="1"/>
  <c r="V346" i="1"/>
  <c r="W345" i="1"/>
  <c r="W346" i="1" s="1"/>
  <c r="V347" i="1"/>
  <c r="N429" i="1"/>
  <c r="V353" i="1"/>
  <c r="W350" i="1"/>
  <c r="W352" i="1" s="1"/>
  <c r="V360" i="1"/>
  <c r="V380" i="1"/>
  <c r="W378" i="1"/>
  <c r="W380" i="1" s="1"/>
  <c r="V394" i="1"/>
  <c r="P429" i="1"/>
  <c r="V401" i="1"/>
  <c r="W399" i="1"/>
  <c r="W401" i="1" s="1"/>
  <c r="V412" i="1"/>
  <c r="V422" i="1" l="1"/>
  <c r="V423" i="1"/>
  <c r="W424" i="1"/>
  <c r="C432" i="1"/>
  <c r="V419" i="1"/>
  <c r="A432" i="1" s="1"/>
  <c r="B43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<sst xmlns="http://schemas.openxmlformats.org/spreadsheetml/2006/main" count="1627" uniqueCount="671">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</sst>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U425" sqref="U42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45123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Воскресенье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0.33333333333333331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120</v>
      </c>
      <c r="V64" s="294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11.111111111111111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12.000000000000002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0.26100000000000001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120</v>
      </c>
      <c r="V80" s="295">
        <f>IFERROR(SUM(V63:V78),"0")</f>
        <v>129.60000000000002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50</v>
      </c>
      <c r="V181" s="294">
        <f t="shared" si="9"/>
        <v>56.699999999999996</v>
      </c>
      <c r="W181" s="37">
        <f>IFERROR(IF(V181=0,"",ROUNDUP(V181/H181,0)*0.02175),"")</f>
        <v>0.15225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6.1728395061728394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0.15225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50</v>
      </c>
      <c r="V202" s="295">
        <f>IFERROR(SUM(V180:V200),"0")</f>
        <v>56.699999999999996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100</v>
      </c>
      <c r="V227" s="294">
        <f t="shared" ref="V227:V233" si="12">IFERROR(IF(U227="",0,CEILING((U227/$H227),1)*$H227),"")</f>
        <v>108</v>
      </c>
      <c r="W227" s="37">
        <f>IFERROR(IF(V227=0,"",ROUNDUP(V227/H227,0)*0.02175),"")</f>
        <v>0.21749999999999997</v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9.2592592592592595</v>
      </c>
      <c r="V234" s="295">
        <f>IFERROR(V227/H227,"0")+IFERROR(V228/H228,"0")+IFERROR(V229/H229,"0")+IFERROR(V230/H230,"0")+IFERROR(V231/H231,"0")+IFERROR(V232/H232,"0")+IFERROR(V233/H233,"0")</f>
        <v>10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0.21749999999999997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100</v>
      </c>
      <c r="V235" s="295">
        <f>IFERROR(SUM(V227:V233),"0")</f>
        <v>108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112</v>
      </c>
      <c r="V243" s="294">
        <f>IFERROR(IF(U243="",0,CEILING((U243/$H243),1)*$H243),"")</f>
        <v>112.56</v>
      </c>
      <c r="W243" s="37">
        <f>IFERROR(IF(V243=0,"",ROUNDUP(V243/H243,0)*0.00753),"")</f>
        <v>0.50451000000000001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66.666666666666671</v>
      </c>
      <c r="V245" s="295">
        <f>IFERROR(V243/H243,"0")+IFERROR(V244/H244,"0")</f>
        <v>67</v>
      </c>
      <c r="W245" s="295">
        <f>IFERROR(IF(W243="",0,W243),"0")+IFERROR(IF(W244="",0,W244),"0")</f>
        <v>0.50451000000000001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112</v>
      </c>
      <c r="V246" s="295">
        <f>IFERROR(SUM(V243:V244),"0")</f>
        <v>112.56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126</v>
      </c>
      <c r="V250" s="294">
        <f>IFERROR(IF(U250="",0,CEILING((U250/$H250),1)*$H250),"")</f>
        <v>126</v>
      </c>
      <c r="W250" s="37">
        <f>IFERROR(IF(V250=0,"",ROUNDUP(V250/H250,0)*0.00753),"")</f>
        <v>0.3765</v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50</v>
      </c>
      <c r="V251" s="295">
        <f>IFERROR(V248/H248,"0")+IFERROR(V249/H249,"0")+IFERROR(V250/H250,"0")</f>
        <v>50</v>
      </c>
      <c r="W251" s="295">
        <f>IFERROR(IF(W248="",0,W248),"0")+IFERROR(IF(W249="",0,W249),"0")+IFERROR(IF(W250="",0,W250),"0")</f>
        <v>0.3765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126</v>
      </c>
      <c r="V252" s="295">
        <f>IFERROR(SUM(V248:V250),"0")</f>
        <v>126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2200</v>
      </c>
      <c r="V312" s="294">
        <f>IFERROR(IF(U312="",0,CEILING((U312/$H312),1)*$H312),"")</f>
        <v>2207.4</v>
      </c>
      <c r="W312" s="37">
        <f>IFERROR(IF(V312=0,"",ROUNDUP(V312/H312,0)*0.02175),"")</f>
        <v>6.1552499999999997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282.05128205128204</v>
      </c>
      <c r="V314" s="295">
        <f>IFERROR(V310/H310,"0")+IFERROR(V311/H311,"0")+IFERROR(V312/H312,"0")+IFERROR(V313/H313,"0")</f>
        <v>283</v>
      </c>
      <c r="W314" s="295">
        <f>IFERROR(IF(W310="",0,W310),"0")+IFERROR(IF(W311="",0,W311),"0")+IFERROR(IF(W312="",0,W312),"0")+IFERROR(IF(W313="",0,W313),"0")</f>
        <v>6.1552499999999997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2200</v>
      </c>
      <c r="V315" s="295">
        <f>IFERROR(SUM(V310:V313),"0")</f>
        <v>2207.4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30</v>
      </c>
      <c r="V328" s="294">
        <f t="shared" ref="V328:V334" si="14">IFERROR(IF(U328="",0,CEILING((U328/$H328),1)*$H328),"")</f>
        <v>33.6</v>
      </c>
      <c r="W328" s="37">
        <f>IFERROR(IF(V328=0,"",ROUNDUP(V328/H328,0)*0.00753),"")</f>
        <v>6.0240000000000002E-2</v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7.1428571428571423</v>
      </c>
      <c r="V335" s="295">
        <f>IFERROR(V328/H328,"0")+IFERROR(V329/H329,"0")+IFERROR(V330/H330,"0")+IFERROR(V331/H331,"0")+IFERROR(V332/H332,"0")+IFERROR(V333/H333,"0")+IFERROR(V334/H334,"0")</f>
        <v>8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6.0240000000000002E-2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30</v>
      </c>
      <c r="V336" s="295">
        <f>IFERROR(SUM(V328:V334),"0")</f>
        <v>33.6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2738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2773.86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2986.2753357753363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3024.4180000000001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7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3161.2753357753363</v>
      </c>
      <c r="V422" s="295">
        <f>GrossWeightTotalR+PalletQtyTotalR*25</f>
        <v>3199.4180000000001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432.40401573734908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437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7.7272499999999997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129.60000000000002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56.699999999999996</v>
      </c>
      <c r="I429" s="47">
        <f>IFERROR(V227*1,"0")+IFERROR(V228*1,"0")+IFERROR(V229*1,"0")+IFERROR(V230*1,"0")+IFERROR(V231*1,"0")+IFERROR(V232*1,"0")+IFERROR(V233*1,"0")+IFERROR(V237*1,"0")+IFERROR(V238*1,"0")</f>
        <v>108</v>
      </c>
      <c r="J429" s="47">
        <f>IFERROR(V243*1,"0")+IFERROR(V244*1,"0")+IFERROR(V248*1,"0")+IFERROR(V249*1,"0")+IFERROR(V250*1,"0")+IFERROR(V254*1,"0")+IFERROR(V258*1,"0")+IFERROR(V262*1,"0")</f>
        <v>238.56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2207.4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33.6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2023-07-19T09:03:36Z</dcterms:modified>
</cp:coreProperties>
</file>