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7,23\19,07,23 ДНР\"/>
    </mc:Choice>
  </mc:AlternateContent>
  <xr:revisionPtr revIDLastSave="0" documentId="13_ncr:1_{968A05A6-2161-4317-AE34-9AD93E0055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18" i="1"/>
  <c r="V417" i="1"/>
  <c r="U417" i="1"/>
  <c r="W416" i="1"/>
  <c r="V416" i="1"/>
  <c r="W415" i="1"/>
  <c r="V415" i="1"/>
  <c r="W414" i="1"/>
  <c r="W417" i="1" s="1"/>
  <c r="V414" i="1"/>
  <c r="V418" i="1" s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V394" i="1" s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M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M249" i="1"/>
  <c r="V248" i="1"/>
  <c r="W248" i="1" s="1"/>
  <c r="M248" i="1"/>
  <c r="U246" i="1"/>
  <c r="U245" i="1"/>
  <c r="V244" i="1"/>
  <c r="W244" i="1" s="1"/>
  <c r="M244" i="1"/>
  <c r="V243" i="1"/>
  <c r="J429" i="1" s="1"/>
  <c r="M243" i="1"/>
  <c r="U240" i="1"/>
  <c r="U239" i="1"/>
  <c r="V238" i="1"/>
  <c r="M238" i="1"/>
  <c r="V237" i="1"/>
  <c r="W237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M215" i="1"/>
  <c r="V214" i="1"/>
  <c r="W214" i="1" s="1"/>
  <c r="V213" i="1"/>
  <c r="W213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G429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M84" i="1"/>
  <c r="V83" i="1"/>
  <c r="W83" i="1" s="1"/>
  <c r="V82" i="1"/>
  <c r="W82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M51" i="1"/>
  <c r="V50" i="1"/>
  <c r="C429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F10" i="1"/>
  <c r="J9" i="1"/>
  <c r="F9" i="1"/>
  <c r="A9" i="1"/>
  <c r="A10" i="1" s="1"/>
  <c r="D7" i="1"/>
  <c r="N6" i="1"/>
  <c r="M2" i="1"/>
  <c r="V37" i="1" l="1"/>
  <c r="V33" i="1"/>
  <c r="D429" i="1"/>
  <c r="V240" i="1"/>
  <c r="V177" i="1"/>
  <c r="V211" i="1"/>
  <c r="V234" i="1"/>
  <c r="W254" i="1"/>
  <c r="W255" i="1" s="1"/>
  <c r="V255" i="1"/>
  <c r="W258" i="1"/>
  <c r="W259" i="1" s="1"/>
  <c r="V259" i="1"/>
  <c r="W262" i="1"/>
  <c r="W263" i="1" s="1"/>
  <c r="V263" i="1"/>
  <c r="V303" i="1"/>
  <c r="W317" i="1"/>
  <c r="W318" i="1" s="1"/>
  <c r="V318" i="1"/>
  <c r="W323" i="1"/>
  <c r="W325" i="1" s="1"/>
  <c r="V325" i="1"/>
  <c r="E429" i="1"/>
  <c r="V89" i="1"/>
  <c r="V101" i="1"/>
  <c r="V111" i="1"/>
  <c r="V202" i="1"/>
  <c r="V217" i="1"/>
  <c r="V223" i="1"/>
  <c r="V251" i="1"/>
  <c r="V381" i="1"/>
  <c r="V402" i="1"/>
  <c r="V407" i="1"/>
  <c r="U419" i="1"/>
  <c r="U422" i="1"/>
  <c r="W335" i="1"/>
  <c r="U423" i="1"/>
  <c r="W40" i="1"/>
  <c r="W41" i="1" s="1"/>
  <c r="V41" i="1"/>
  <c r="W44" i="1"/>
  <c r="W45" i="1" s="1"/>
  <c r="V45" i="1"/>
  <c r="W50" i="1"/>
  <c r="V53" i="1"/>
  <c r="W63" i="1"/>
  <c r="V79" i="1"/>
  <c r="V88" i="1"/>
  <c r="V110" i="1"/>
  <c r="V118" i="1"/>
  <c r="W130" i="1"/>
  <c r="V133" i="1"/>
  <c r="H429" i="1"/>
  <c r="V159" i="1"/>
  <c r="V216" i="1"/>
  <c r="I429" i="1"/>
  <c r="V239" i="1"/>
  <c r="V252" i="1"/>
  <c r="V343" i="1"/>
  <c r="V342" i="1"/>
  <c r="W355" i="1"/>
  <c r="W360" i="1" s="1"/>
  <c r="W404" i="1"/>
  <c r="W406" i="1" s="1"/>
  <c r="V406" i="1"/>
  <c r="W276" i="1"/>
  <c r="H9" i="1"/>
  <c r="W22" i="1"/>
  <c r="W23" i="1" s="1"/>
  <c r="W26" i="1"/>
  <c r="W32" i="1" s="1"/>
  <c r="V32" i="1"/>
  <c r="W35" i="1"/>
  <c r="W37" i="1" s="1"/>
  <c r="V38" i="1"/>
  <c r="W51" i="1"/>
  <c r="V52" i="1"/>
  <c r="W56" i="1"/>
  <c r="W59" i="1" s="1"/>
  <c r="V60" i="1"/>
  <c r="W64" i="1"/>
  <c r="V80" i="1"/>
  <c r="W84" i="1"/>
  <c r="W88" i="1" s="1"/>
  <c r="W91" i="1"/>
  <c r="W100" i="1" s="1"/>
  <c r="V100" i="1"/>
  <c r="W104" i="1"/>
  <c r="W110" i="1" s="1"/>
  <c r="W113" i="1"/>
  <c r="W117" i="1" s="1"/>
  <c r="V117" i="1"/>
  <c r="W121" i="1"/>
  <c r="W125" i="1" s="1"/>
  <c r="V126" i="1"/>
  <c r="W131" i="1"/>
  <c r="W133" i="1" s="1"/>
  <c r="V134" i="1"/>
  <c r="W137" i="1"/>
  <c r="W153" i="1" s="1"/>
  <c r="V154" i="1"/>
  <c r="W156" i="1"/>
  <c r="W158" i="1" s="1"/>
  <c r="V158" i="1"/>
  <c r="W161" i="1"/>
  <c r="W177" i="1" s="1"/>
  <c r="V178" i="1"/>
  <c r="W180" i="1"/>
  <c r="W201" i="1" s="1"/>
  <c r="V201" i="1"/>
  <c r="W204" i="1"/>
  <c r="W210" i="1" s="1"/>
  <c r="V210" i="1"/>
  <c r="W215" i="1"/>
  <c r="W216" i="1" s="1"/>
  <c r="W219" i="1"/>
  <c r="W223" i="1" s="1"/>
  <c r="V224" i="1"/>
  <c r="W228" i="1"/>
  <c r="W234" i="1" s="1"/>
  <c r="V235" i="1"/>
  <c r="W238" i="1"/>
  <c r="W239" i="1" s="1"/>
  <c r="W243" i="1"/>
  <c r="W245" i="1" s="1"/>
  <c r="V246" i="1"/>
  <c r="W249" i="1"/>
  <c r="W251" i="1" s="1"/>
  <c r="V276" i="1"/>
  <c r="V277" i="1"/>
  <c r="V282" i="1"/>
  <c r="W279" i="1"/>
  <c r="W281" i="1" s="1"/>
  <c r="V286" i="1"/>
  <c r="V308" i="1"/>
  <c r="W305" i="1"/>
  <c r="W307" i="1" s="1"/>
  <c r="V336" i="1"/>
  <c r="V335" i="1"/>
  <c r="W342" i="1"/>
  <c r="V361" i="1"/>
  <c r="V375" i="1"/>
  <c r="W365" i="1"/>
  <c r="W375" i="1" s="1"/>
  <c r="V389" i="1"/>
  <c r="W383" i="1"/>
  <c r="W389" i="1" s="1"/>
  <c r="V390" i="1"/>
  <c r="V395" i="1"/>
  <c r="W392" i="1"/>
  <c r="W394" i="1" s="1"/>
  <c r="V411" i="1"/>
  <c r="W409" i="1"/>
  <c r="W411" i="1" s="1"/>
  <c r="M429" i="1"/>
  <c r="B429" i="1"/>
  <c r="V421" i="1"/>
  <c r="V420" i="1"/>
  <c r="V24" i="1"/>
  <c r="V59" i="1"/>
  <c r="V125" i="1"/>
  <c r="V153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6" i="1"/>
  <c r="W345" i="1"/>
  <c r="W346" i="1" s="1"/>
  <c r="V347" i="1"/>
  <c r="N429" i="1"/>
  <c r="V353" i="1"/>
  <c r="W350" i="1"/>
  <c r="W352" i="1" s="1"/>
  <c r="V376" i="1"/>
  <c r="V380" i="1"/>
  <c r="W378" i="1"/>
  <c r="W380" i="1" s="1"/>
  <c r="P429" i="1"/>
  <c r="V401" i="1"/>
  <c r="W399" i="1"/>
  <c r="W401" i="1" s="1"/>
  <c r="V412" i="1"/>
  <c r="K429" i="1"/>
  <c r="O429" i="1"/>
  <c r="W79" i="1" l="1"/>
  <c r="W52" i="1"/>
  <c r="V423" i="1"/>
  <c r="V419" i="1"/>
  <c r="V422" i="1"/>
  <c r="C432" i="1"/>
  <c r="A432" i="1"/>
  <c r="B432" i="1"/>
  <c r="W424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<sst xmlns="http://schemas.openxmlformats.org/spreadsheetml/2006/main" count="1627" uniqueCount="671">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</sst>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topLeftCell="A400" zoomScaleNormal="100" zoomScaleSheetLayoutView="100" workbookViewId="0">
      <selection activeCell="U426" sqref="U4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45123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Воскресенье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0.33333333333333331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500</v>
      </c>
      <c r="V56" s="294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46.296296296296291</v>
      </c>
      <c r="V59" s="295">
        <f>IFERROR(V56/H56,"0")+IFERROR(V57/H57,"0")+IFERROR(V58/H58,"0")</f>
        <v>47</v>
      </c>
      <c r="W59" s="295">
        <f>IFERROR(IF(W56="",0,W56),"0")+IFERROR(IF(W57="",0,W57),"0")+IFERROR(IF(W58="",0,W58),"0")</f>
        <v>1.0222499999999999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500</v>
      </c>
      <c r="V60" s="295">
        <f>IFERROR(SUM(V56:V58),"0")</f>
        <v>507.6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400</v>
      </c>
      <c r="V103" s="294">
        <f t="shared" ref="V103:V109" si="6">IFERROR(IF(U103="",0,CEILING((U103/$H103),1)*$H103),"")</f>
        <v>405</v>
      </c>
      <c r="W103" s="37">
        <f>IFERROR(IF(V103=0,"",ROUNDUP(V103/H103,0)*0.02175),"")</f>
        <v>1.0874999999999999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49.382716049382715</v>
      </c>
      <c r="V110" s="295">
        <f>IFERROR(V103/H103,"0")+IFERROR(V104/H104,"0")+IFERROR(V105/H105,"0")+IFERROR(V106/H106,"0")+IFERROR(V107/H107,"0")+IFERROR(V108/H108,"0")+IFERROR(V109/H109,"0")</f>
        <v>50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1.0874999999999999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400</v>
      </c>
      <c r="V111" s="295">
        <f>IFERROR(SUM(V103:V109),"0")</f>
        <v>405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60</v>
      </c>
      <c r="V197" s="294">
        <f t="shared" si="9"/>
        <v>60</v>
      </c>
      <c r="W197" s="37">
        <f t="shared" si="10"/>
        <v>0.18825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25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25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0.18825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60</v>
      </c>
      <c r="V202" s="295">
        <f>IFERROR(SUM(V180:V200),"0")</f>
        <v>60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500</v>
      </c>
      <c r="V205" s="294">
        <f t="shared" si="11"/>
        <v>507</v>
      </c>
      <c r="W205" s="37">
        <f>IFERROR(IF(V205=0,"",ROUNDUP(V205/H205,0)*0.02175),"")</f>
        <v>1.4137499999999998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64.102564102564102</v>
      </c>
      <c r="V210" s="295">
        <f>IFERROR(V204/H204,"0")+IFERROR(V205/H205,"0")+IFERROR(V206/H206,"0")+IFERROR(V207/H207,"0")+IFERROR(V208/H208,"0")+IFERROR(V209/H209,"0")</f>
        <v>65</v>
      </c>
      <c r="W210" s="295">
        <f>IFERROR(IF(W204="",0,W204),"0")+IFERROR(IF(W205="",0,W205),"0")+IFERROR(IF(W206="",0,W206),"0")+IFERROR(IF(W207="",0,W207),"0")+IFERROR(IF(W208="",0,W208),"0")+IFERROR(IF(W209="",0,W209),"0")</f>
        <v>1.4137499999999998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500</v>
      </c>
      <c r="V211" s="295">
        <f>IFERROR(SUM(V204:V209),"0")</f>
        <v>507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2700</v>
      </c>
      <c r="V269" s="294">
        <f t="shared" si="13"/>
        <v>2700</v>
      </c>
      <c r="W269" s="37">
        <f>IFERROR(IF(V269=0,"",ROUNDUP(V269/H269,0)*0.02175),"")</f>
        <v>3.9149999999999996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2000</v>
      </c>
      <c r="V270" s="294">
        <f t="shared" si="13"/>
        <v>2010</v>
      </c>
      <c r="W270" s="37">
        <f>IFERROR(IF(V270=0,"",ROUNDUP(V270/H270,0)*0.02175),"")</f>
        <v>2.9144999999999999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200</v>
      </c>
      <c r="V272" s="294">
        <f t="shared" si="13"/>
        <v>210</v>
      </c>
      <c r="W272" s="37">
        <f>IFERROR(IF(V272=0,"",ROUNDUP(V272/H272,0)*0.02175),"")</f>
        <v>0.30449999999999999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326.66666666666669</v>
      </c>
      <c r="V276" s="295">
        <f>IFERROR(V268/H268,"0")+IFERROR(V269/H269,"0")+IFERROR(V270/H270,"0")+IFERROR(V271/H271,"0")+IFERROR(V272/H272,"0")+IFERROR(V273/H273,"0")+IFERROR(V274/H274,"0")+IFERROR(V275/H275,"0")</f>
        <v>328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7.1339999999999995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4900</v>
      </c>
      <c r="V277" s="295">
        <f>IFERROR(SUM(V268:V275),"0")</f>
        <v>4920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100</v>
      </c>
      <c r="V299" s="294">
        <f>IFERROR(IF(U299="",0,CEILING((U299/$H299),1)*$H299),"")</f>
        <v>108</v>
      </c>
      <c r="W299" s="37">
        <f>IFERROR(IF(V299=0,"",ROUNDUP(V299/H299,0)*0.02175),"")</f>
        <v>0.21749999999999997</v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9.2592592592592595</v>
      </c>
      <c r="V302" s="295">
        <f>IFERROR(V298/H298,"0")+IFERROR(V299/H299,"0")+IFERROR(V300/H300,"0")+IFERROR(V301/H301,"0")</f>
        <v>10</v>
      </c>
      <c r="W302" s="295">
        <f>IFERROR(IF(W298="",0,W298),"0")+IFERROR(IF(W299="",0,W299),"0")+IFERROR(IF(W300="",0,W300),"0")+IFERROR(IF(W301="",0,W301),"0")</f>
        <v>0.21749999999999997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100</v>
      </c>
      <c r="V303" s="295">
        <f>IFERROR(SUM(V298:V301),"0")</f>
        <v>108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160</v>
      </c>
      <c r="V313" s="294">
        <f>IFERROR(IF(U313="",0,CEILING((U313/$H313),1)*$H313),"")</f>
        <v>160.79999999999998</v>
      </c>
      <c r="W313" s="37">
        <f>IFERROR(IF(V313=0,"",ROUNDUP(V313/H313,0)*0.00753),"")</f>
        <v>0.50451000000000001</v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66.666666666666671</v>
      </c>
      <c r="V314" s="295">
        <f>IFERROR(V310/H310,"0")+IFERROR(V311/H311,"0")+IFERROR(V312/H312,"0")+IFERROR(V313/H313,"0")</f>
        <v>67</v>
      </c>
      <c r="W314" s="295">
        <f>IFERROR(IF(W310="",0,W310),"0")+IFERROR(IF(W311="",0,W311),"0")+IFERROR(IF(W312="",0,W312),"0")+IFERROR(IF(W313="",0,W313),"0")</f>
        <v>0.50451000000000001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160</v>
      </c>
      <c r="V315" s="295">
        <f>IFERROR(SUM(V310:V313),"0")</f>
        <v>160.79999999999998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100</v>
      </c>
      <c r="V365" s="294">
        <f t="shared" ref="V365:V374" si="15">IFERROR(IF(U365="",0,CEILING((U365/$H365),1)*$H365),"")</f>
        <v>100.32000000000001</v>
      </c>
      <c r="W365" s="37">
        <f>IFERROR(IF(V365=0,"",ROUNDUP(V365/H365,0)*0.01196),"")</f>
        <v>0.22724</v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2200</v>
      </c>
      <c r="V366" s="294">
        <f t="shared" si="15"/>
        <v>2201.7600000000002</v>
      </c>
      <c r="W366" s="37">
        <f>IFERROR(IF(V366=0,"",ROUNDUP(V366/H366,0)*0.01196),"")</f>
        <v>4.9873200000000004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150</v>
      </c>
      <c r="V367" s="294">
        <f t="shared" si="15"/>
        <v>153.12</v>
      </c>
      <c r="W367" s="37">
        <f>IFERROR(IF(V367=0,"",ROUNDUP(V367/H367,0)*0.01196),"")</f>
        <v>0.34683999999999998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2000</v>
      </c>
      <c r="V368" s="294">
        <f t="shared" si="15"/>
        <v>2001.1200000000001</v>
      </c>
      <c r="W368" s="37">
        <f>IFERROR(IF(V368=0,"",ROUNDUP(V368/H368,0)*0.01196),"")</f>
        <v>4.5328400000000002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842.80303030303025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844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10.094240000000001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4450</v>
      </c>
      <c r="V376" s="295">
        <f>IFERROR(SUM(V365:V374),"0")</f>
        <v>4456.3200000000006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1000</v>
      </c>
      <c r="V378" s="294">
        <f>IFERROR(IF(U378="",0,CEILING((U378/$H378),1)*$H378),"")</f>
        <v>1003.2</v>
      </c>
      <c r="W378" s="37">
        <f>IFERROR(IF(V378=0,"",ROUNDUP(V378/H378,0)*0.01196),"")</f>
        <v>2.2724000000000002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189.39393939393938</v>
      </c>
      <c r="V380" s="295">
        <f>IFERROR(V378/H378,"0")+IFERROR(V379/H379,"0")</f>
        <v>190</v>
      </c>
      <c r="W380" s="295">
        <f>IFERROR(IF(W378="",0,W378),"0")+IFERROR(IF(W379="",0,W379),"0")</f>
        <v>2.2724000000000002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1000</v>
      </c>
      <c r="V381" s="295">
        <f>IFERROR(SUM(V378:V379),"0")</f>
        <v>1003.2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700</v>
      </c>
      <c r="V383" s="294">
        <f t="shared" ref="V383:V388" si="16">IFERROR(IF(U383="",0,CEILING((U383/$H383),1)*$H383),"")</f>
        <v>702.24</v>
      </c>
      <c r="W383" s="37">
        <f>IFERROR(IF(V383=0,"",ROUNDUP(V383/H383,0)*0.01196),"")</f>
        <v>1.5906800000000001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500</v>
      </c>
      <c r="V384" s="294">
        <f t="shared" si="16"/>
        <v>501.6</v>
      </c>
      <c r="W384" s="37">
        <f>IFERROR(IF(V384=0,"",ROUNDUP(V384/H384,0)*0.01196),"")</f>
        <v>1.1362000000000001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1000</v>
      </c>
      <c r="V385" s="294">
        <f t="shared" si="16"/>
        <v>1003.2</v>
      </c>
      <c r="W385" s="37">
        <f>IFERROR(IF(V385=0,"",ROUNDUP(V385/H385,0)*0.01196),"")</f>
        <v>2.2724000000000002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416.66666666666663</v>
      </c>
      <c r="V389" s="295">
        <f>IFERROR(V383/H383,"0")+IFERROR(V384/H384,"0")+IFERROR(V385/H385,"0")+IFERROR(V386/H386,"0")+IFERROR(V387/H387,"0")+IFERROR(V388/H388,"0")</f>
        <v>418</v>
      </c>
      <c r="W389" s="295">
        <f>IFERROR(IF(W383="",0,W383),"0")+IFERROR(IF(W384="",0,W384),"0")+IFERROR(IF(W385="",0,W385),"0")+IFERROR(IF(W386="",0,W386),"0")+IFERROR(IF(W387="",0,W387),"0")+IFERROR(IF(W388="",0,W388),"0")</f>
        <v>4.9992800000000006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2200</v>
      </c>
      <c r="V390" s="295">
        <f>IFERROR(SUM(V383:V388),"0")</f>
        <v>2207.04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1000</v>
      </c>
      <c r="V405" s="294">
        <f>IFERROR(IF(U405="",0,CEILING((U405/$H405),1)*$H405),"")</f>
        <v>1004.4000000000001</v>
      </c>
      <c r="W405" s="37">
        <f>IFERROR(IF(V405=0,"",ROUNDUP(V405/H405,0)*0.02175),"")</f>
        <v>2.0227499999999998</v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92.592592592592581</v>
      </c>
      <c r="V406" s="295">
        <f>IFERROR(V404/H404,"0")+IFERROR(V405/H405,"0")</f>
        <v>93</v>
      </c>
      <c r="W406" s="295">
        <f>IFERROR(IF(W404="",0,W404),"0")+IFERROR(IF(W405="",0,W405),"0")</f>
        <v>2.0227499999999998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1000</v>
      </c>
      <c r="V407" s="295">
        <f>IFERROR(SUM(V404:V405),"0")</f>
        <v>1004.4000000000001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100</v>
      </c>
      <c r="V414" s="294">
        <f>IFERROR(IF(U414="",0,CEILING((U414/$H414),1)*$H414),"")</f>
        <v>101.39999999999999</v>
      </c>
      <c r="W414" s="37">
        <f>IFERROR(IF(V414=0,"",ROUNDUP(V414/H414,0)*0.02175),"")</f>
        <v>0.28275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12.820512820512821</v>
      </c>
      <c r="V417" s="295">
        <f>IFERROR(V414/H414,"0")+IFERROR(V415/H415,"0")+IFERROR(V416/H416,"0")</f>
        <v>13</v>
      </c>
      <c r="W417" s="295">
        <f>IFERROR(IF(W414="",0,W414),"0")+IFERROR(IF(W415="",0,W415),"0")+IFERROR(IF(W416="",0,W416),"0")</f>
        <v>0.28275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100</v>
      </c>
      <c r="V418" s="295">
        <f>IFERROR(SUM(V414:V416),"0")</f>
        <v>101.39999999999999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15370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15440.760000000002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16216.471820771818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16290.939999999999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27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16891.471820771818</v>
      </c>
      <c r="V422" s="295">
        <f>GrossWeightTotalR+PalletQtyTotalR*25</f>
        <v>16965.939999999999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2141.6509108175774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2150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31.239180000000001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507.6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405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567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4920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268.79999999999995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7666.56</v>
      </c>
      <c r="P429" s="47">
        <f>IFERROR(V399*1,"0")+IFERROR(V400*1,"0")+IFERROR(V404*1,"0")+IFERROR(V405*1,"0")+IFERROR(V409*1,"0")+IFERROR(V410*1,"0")+IFERROR(V414*1,"0")+IFERROR(V415*1,"0")+IFERROR(V416*1,"0")</f>
        <v>1105.8000000000002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2023-07-19T09:04:27Z</dcterms:modified>
</cp:coreProperties>
</file>