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8,23 Сочи\"/>
    </mc:Choice>
  </mc:AlternateContent>
  <xr:revisionPtr revIDLastSave="0" documentId="13_ncr:1_{7A025105-B484-49FE-9506-C2309EF11A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1" l="1"/>
  <c r="U443" i="1"/>
  <c r="U441" i="1"/>
  <c r="U440" i="1"/>
  <c r="V439" i="1"/>
  <c r="W439" i="1" s="1"/>
  <c r="V438" i="1"/>
  <c r="W438" i="1" s="1"/>
  <c r="V437" i="1"/>
  <c r="V441" i="1" s="1"/>
  <c r="U435" i="1"/>
  <c r="U434" i="1"/>
  <c r="V433" i="1"/>
  <c r="W433" i="1" s="1"/>
  <c r="V432" i="1"/>
  <c r="U430" i="1"/>
  <c r="U429" i="1"/>
  <c r="V428" i="1"/>
  <c r="W428" i="1" s="1"/>
  <c r="V427" i="1"/>
  <c r="U425" i="1"/>
  <c r="U424" i="1"/>
  <c r="V423" i="1"/>
  <c r="W423" i="1" s="1"/>
  <c r="V422" i="1"/>
  <c r="U418" i="1"/>
  <c r="U417" i="1"/>
  <c r="V416" i="1"/>
  <c r="W416" i="1" s="1"/>
  <c r="M416" i="1"/>
  <c r="V415" i="1"/>
  <c r="V417" i="1" s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U400" i="1"/>
  <c r="V399" i="1"/>
  <c r="W399" i="1" s="1"/>
  <c r="V398" i="1"/>
  <c r="M398" i="1"/>
  <c r="U396" i="1"/>
  <c r="U395" i="1"/>
  <c r="V394" i="1"/>
  <c r="W394" i="1" s="1"/>
  <c r="V393" i="1"/>
  <c r="W393" i="1" s="1"/>
  <c r="M393" i="1"/>
  <c r="V392" i="1"/>
  <c r="W392" i="1" s="1"/>
  <c r="V391" i="1"/>
  <c r="W391" i="1" s="1"/>
  <c r="V390" i="1"/>
  <c r="W390" i="1" s="1"/>
  <c r="V389" i="1"/>
  <c r="W389" i="1" s="1"/>
  <c r="M389" i="1"/>
  <c r="V388" i="1"/>
  <c r="W388" i="1" s="1"/>
  <c r="M388" i="1"/>
  <c r="V387" i="1"/>
  <c r="W387" i="1" s="1"/>
  <c r="V386" i="1"/>
  <c r="W386" i="1" s="1"/>
  <c r="M386" i="1"/>
  <c r="V385" i="1"/>
  <c r="W385" i="1" s="1"/>
  <c r="M385" i="1"/>
  <c r="U381" i="1"/>
  <c r="U380" i="1"/>
  <c r="V379" i="1"/>
  <c r="V381" i="1" s="1"/>
  <c r="U377" i="1"/>
  <c r="U376" i="1"/>
  <c r="V375" i="1"/>
  <c r="U373" i="1"/>
  <c r="U372" i="1"/>
  <c r="V371" i="1"/>
  <c r="W371" i="1" s="1"/>
  <c r="V370" i="1"/>
  <c r="W370" i="1" s="1"/>
  <c r="M370" i="1"/>
  <c r="V369" i="1"/>
  <c r="W369" i="1" s="1"/>
  <c r="M369" i="1"/>
  <c r="V368" i="1"/>
  <c r="W368" i="1" s="1"/>
  <c r="M368" i="1"/>
  <c r="V367" i="1"/>
  <c r="W367" i="1" s="1"/>
  <c r="V366" i="1"/>
  <c r="M366" i="1"/>
  <c r="U364" i="1"/>
  <c r="U363" i="1"/>
  <c r="V362" i="1"/>
  <c r="W362" i="1" s="1"/>
  <c r="M362" i="1"/>
  <c r="V361" i="1"/>
  <c r="W361" i="1" s="1"/>
  <c r="W363" i="1" s="1"/>
  <c r="M361" i="1"/>
  <c r="U358" i="1"/>
  <c r="U357" i="1"/>
  <c r="V356" i="1"/>
  <c r="W356" i="1" s="1"/>
  <c r="V355" i="1"/>
  <c r="W355" i="1" s="1"/>
  <c r="V354" i="1"/>
  <c r="V358" i="1" s="1"/>
  <c r="U352" i="1"/>
  <c r="U351" i="1"/>
  <c r="V350" i="1"/>
  <c r="U348" i="1"/>
  <c r="U347" i="1"/>
  <c r="V346" i="1"/>
  <c r="W346" i="1" s="1"/>
  <c r="M346" i="1"/>
  <c r="V345" i="1"/>
  <c r="W345" i="1" s="1"/>
  <c r="M345" i="1"/>
  <c r="V344" i="1"/>
  <c r="W344" i="1" s="1"/>
  <c r="V343" i="1"/>
  <c r="M343" i="1"/>
  <c r="U341" i="1"/>
  <c r="U340" i="1"/>
  <c r="V339" i="1"/>
  <c r="W339" i="1" s="1"/>
  <c r="M339" i="1"/>
  <c r="V338" i="1"/>
  <c r="W338" i="1" s="1"/>
  <c r="V337" i="1"/>
  <c r="W337" i="1" s="1"/>
  <c r="M337" i="1"/>
  <c r="V336" i="1"/>
  <c r="W336" i="1" s="1"/>
  <c r="V335" i="1"/>
  <c r="W335" i="1" s="1"/>
  <c r="M335" i="1"/>
  <c r="V334" i="1"/>
  <c r="W334" i="1" s="1"/>
  <c r="V333" i="1"/>
  <c r="W333" i="1" s="1"/>
  <c r="M333" i="1"/>
  <c r="V332" i="1"/>
  <c r="W332" i="1" s="1"/>
  <c r="V331" i="1"/>
  <c r="W331" i="1" s="1"/>
  <c r="M331" i="1"/>
  <c r="V330" i="1"/>
  <c r="W330" i="1" s="1"/>
  <c r="M330" i="1"/>
  <c r="V329" i="1"/>
  <c r="W329" i="1" s="1"/>
  <c r="M329" i="1"/>
  <c r="V328" i="1"/>
  <c r="W328" i="1" s="1"/>
  <c r="V327" i="1"/>
  <c r="U325" i="1"/>
  <c r="U324" i="1"/>
  <c r="V323" i="1"/>
  <c r="W323" i="1" s="1"/>
  <c r="V322" i="1"/>
  <c r="M322" i="1"/>
  <c r="U318" i="1"/>
  <c r="U317" i="1"/>
  <c r="V316" i="1"/>
  <c r="V318" i="1" s="1"/>
  <c r="U314" i="1"/>
  <c r="U313" i="1"/>
  <c r="V312" i="1"/>
  <c r="W312" i="1" s="1"/>
  <c r="V311" i="1"/>
  <c r="W311" i="1" s="1"/>
  <c r="M311" i="1"/>
  <c r="V310" i="1"/>
  <c r="W310" i="1" s="1"/>
  <c r="V309" i="1"/>
  <c r="W309" i="1" s="1"/>
  <c r="M309" i="1"/>
  <c r="U307" i="1"/>
  <c r="U306" i="1"/>
  <c r="V305" i="1"/>
  <c r="W305" i="1" s="1"/>
  <c r="M305" i="1"/>
  <c r="V304" i="1"/>
  <c r="V306" i="1" s="1"/>
  <c r="M304" i="1"/>
  <c r="U302" i="1"/>
  <c r="U301" i="1"/>
  <c r="V300" i="1"/>
  <c r="W300" i="1" s="1"/>
  <c r="M300" i="1"/>
  <c r="V299" i="1"/>
  <c r="W299" i="1" s="1"/>
  <c r="V298" i="1"/>
  <c r="W298" i="1" s="1"/>
  <c r="M298" i="1"/>
  <c r="V297" i="1"/>
  <c r="W297" i="1" s="1"/>
  <c r="M297" i="1"/>
  <c r="U294" i="1"/>
  <c r="U293" i="1"/>
  <c r="V292" i="1"/>
  <c r="V294" i="1" s="1"/>
  <c r="M292" i="1"/>
  <c r="U290" i="1"/>
  <c r="U289" i="1"/>
  <c r="V288" i="1"/>
  <c r="V290" i="1" s="1"/>
  <c r="M288" i="1"/>
  <c r="U286" i="1"/>
  <c r="U285" i="1"/>
  <c r="V284" i="1"/>
  <c r="V286" i="1" s="1"/>
  <c r="M284" i="1"/>
  <c r="U282" i="1"/>
  <c r="U281" i="1"/>
  <c r="V280" i="1"/>
  <c r="M280" i="1"/>
  <c r="V279" i="1"/>
  <c r="V281" i="1" s="1"/>
  <c r="M279" i="1"/>
  <c r="U277" i="1"/>
  <c r="U276" i="1"/>
  <c r="V275" i="1"/>
  <c r="W275" i="1" s="1"/>
  <c r="M275" i="1"/>
  <c r="V274" i="1"/>
  <c r="W274" i="1" s="1"/>
  <c r="M274" i="1"/>
  <c r="V273" i="1"/>
  <c r="W273" i="1" s="1"/>
  <c r="V272" i="1"/>
  <c r="W272" i="1" s="1"/>
  <c r="M272" i="1"/>
  <c r="V271" i="1"/>
  <c r="W271" i="1" s="1"/>
  <c r="M271" i="1"/>
  <c r="V270" i="1"/>
  <c r="W270" i="1" s="1"/>
  <c r="M270" i="1"/>
  <c r="V269" i="1"/>
  <c r="W269" i="1" s="1"/>
  <c r="M269" i="1"/>
  <c r="V268" i="1"/>
  <c r="M268" i="1"/>
  <c r="U264" i="1"/>
  <c r="U263" i="1"/>
  <c r="V262" i="1"/>
  <c r="V264" i="1" s="1"/>
  <c r="M262" i="1"/>
  <c r="U260" i="1"/>
  <c r="U259" i="1"/>
  <c r="V258" i="1"/>
  <c r="V260" i="1" s="1"/>
  <c r="M258" i="1"/>
  <c r="U256" i="1"/>
  <c r="U255" i="1"/>
  <c r="V254" i="1"/>
  <c r="W254" i="1" s="1"/>
  <c r="M254" i="1"/>
  <c r="V253" i="1"/>
  <c r="M253" i="1"/>
  <c r="V252" i="1"/>
  <c r="V256" i="1" s="1"/>
  <c r="M252" i="1"/>
  <c r="U250" i="1"/>
  <c r="U249" i="1"/>
  <c r="V248" i="1"/>
  <c r="W248" i="1" s="1"/>
  <c r="M248" i="1"/>
  <c r="V247" i="1"/>
  <c r="M247" i="1"/>
  <c r="U244" i="1"/>
  <c r="U243" i="1"/>
  <c r="V242" i="1"/>
  <c r="M242" i="1"/>
  <c r="V241" i="1"/>
  <c r="V243" i="1" s="1"/>
  <c r="M241" i="1"/>
  <c r="U239" i="1"/>
  <c r="U238" i="1"/>
  <c r="V237" i="1"/>
  <c r="W237" i="1" s="1"/>
  <c r="M237" i="1"/>
  <c r="V236" i="1"/>
  <c r="W236" i="1" s="1"/>
  <c r="M236" i="1"/>
  <c r="V235" i="1"/>
  <c r="W235" i="1" s="1"/>
  <c r="M235" i="1"/>
  <c r="V234" i="1"/>
  <c r="W234" i="1" s="1"/>
  <c r="M234" i="1"/>
  <c r="V233" i="1"/>
  <c r="W233" i="1" s="1"/>
  <c r="M233" i="1"/>
  <c r="V232" i="1"/>
  <c r="M232" i="1"/>
  <c r="V231" i="1"/>
  <c r="I452" i="1" s="1"/>
  <c r="M231" i="1"/>
  <c r="U228" i="1"/>
  <c r="U227" i="1"/>
  <c r="V226" i="1"/>
  <c r="W226" i="1" s="1"/>
  <c r="M226" i="1"/>
  <c r="V225" i="1"/>
  <c r="W225" i="1" s="1"/>
  <c r="V224" i="1"/>
  <c r="U222" i="1"/>
  <c r="U221" i="1"/>
  <c r="V220" i="1"/>
  <c r="W220" i="1" s="1"/>
  <c r="M220" i="1"/>
  <c r="V219" i="1"/>
  <c r="W219" i="1" s="1"/>
  <c r="V218" i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V210" i="1"/>
  <c r="M210" i="1"/>
  <c r="V209" i="1"/>
  <c r="M209" i="1"/>
  <c r="U207" i="1"/>
  <c r="U206" i="1"/>
  <c r="V205" i="1"/>
  <c r="W205" i="1" s="1"/>
  <c r="V204" i="1"/>
  <c r="W204" i="1" s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V194" i="1"/>
  <c r="W194" i="1" s="1"/>
  <c r="V193" i="1"/>
  <c r="W193" i="1" s="1"/>
  <c r="V192" i="1"/>
  <c r="W192" i="1" s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V185" i="1"/>
  <c r="W185" i="1" s="1"/>
  <c r="M185" i="1"/>
  <c r="V184" i="1"/>
  <c r="M184" i="1"/>
  <c r="V183" i="1"/>
  <c r="W183" i="1" s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V167" i="1"/>
  <c r="W167" i="1" s="1"/>
  <c r="V166" i="1"/>
  <c r="W166" i="1" s="1"/>
  <c r="M166" i="1"/>
  <c r="V165" i="1"/>
  <c r="W165" i="1" s="1"/>
  <c r="M165" i="1"/>
  <c r="V164" i="1"/>
  <c r="W164" i="1" s="1"/>
  <c r="M164" i="1"/>
  <c r="U162" i="1"/>
  <c r="U161" i="1"/>
  <c r="V160" i="1"/>
  <c r="W160" i="1" s="1"/>
  <c r="V159" i="1"/>
  <c r="W159" i="1" s="1"/>
  <c r="V158" i="1"/>
  <c r="U156" i="1"/>
  <c r="U155" i="1"/>
  <c r="V154" i="1"/>
  <c r="W154" i="1" s="1"/>
  <c r="M154" i="1"/>
  <c r="V153" i="1"/>
  <c r="W153" i="1" s="1"/>
  <c r="M153" i="1"/>
  <c r="V152" i="1"/>
  <c r="W152" i="1" s="1"/>
  <c r="V151" i="1"/>
  <c r="W151" i="1" s="1"/>
  <c r="V150" i="1"/>
  <c r="W150" i="1" s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W122" i="1" s="1"/>
  <c r="M122" i="1"/>
  <c r="U119" i="1"/>
  <c r="U118" i="1"/>
  <c r="V117" i="1"/>
  <c r="W117" i="1" s="1"/>
  <c r="V116" i="1"/>
  <c r="W116" i="1" s="1"/>
  <c r="V115" i="1"/>
  <c r="W115" i="1" s="1"/>
  <c r="V114" i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V102" i="1" s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V63" i="1"/>
  <c r="M63" i="1"/>
  <c r="U60" i="1"/>
  <c r="U59" i="1"/>
  <c r="V58" i="1"/>
  <c r="W58" i="1" s="1"/>
  <c r="V57" i="1"/>
  <c r="W57" i="1" s="1"/>
  <c r="M57" i="1"/>
  <c r="V56" i="1"/>
  <c r="W56" i="1" s="1"/>
  <c r="M56" i="1"/>
  <c r="U53" i="1"/>
  <c r="U52" i="1"/>
  <c r="V51" i="1"/>
  <c r="W51" i="1" s="1"/>
  <c r="M51" i="1"/>
  <c r="V50" i="1"/>
  <c r="C452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W35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H10" i="1"/>
  <c r="A9" i="1"/>
  <c r="F10" i="1" s="1"/>
  <c r="D7" i="1"/>
  <c r="N6" i="1"/>
  <c r="M2" i="1"/>
  <c r="W354" i="1" l="1"/>
  <c r="W357" i="1" s="1"/>
  <c r="V357" i="1"/>
  <c r="V372" i="1"/>
  <c r="W379" i="1"/>
  <c r="W380" i="1" s="1"/>
  <c r="V380" i="1"/>
  <c r="V401" i="1"/>
  <c r="W437" i="1"/>
  <c r="W440" i="1" s="1"/>
  <c r="V440" i="1"/>
  <c r="U445" i="1"/>
  <c r="K452" i="1"/>
  <c r="V162" i="1"/>
  <c r="V216" i="1"/>
  <c r="V227" i="1"/>
  <c r="U442" i="1"/>
  <c r="V33" i="1"/>
  <c r="V119" i="1"/>
  <c r="H452" i="1"/>
  <c r="V112" i="1"/>
  <c r="W114" i="1"/>
  <c r="W118" i="1" s="1"/>
  <c r="V118" i="1"/>
  <c r="W158" i="1"/>
  <c r="W161" i="1" s="1"/>
  <c r="V161" i="1"/>
  <c r="V325" i="1"/>
  <c r="V348" i="1"/>
  <c r="V425" i="1"/>
  <c r="V430" i="1"/>
  <c r="W126" i="1"/>
  <c r="W180" i="1"/>
  <c r="V347" i="1"/>
  <c r="W22" i="1"/>
  <c r="W23" i="1" s="1"/>
  <c r="W26" i="1"/>
  <c r="W32" i="1" s="1"/>
  <c r="V37" i="1"/>
  <c r="E452" i="1"/>
  <c r="V90" i="1"/>
  <c r="W92" i="1"/>
  <c r="W101" i="1" s="1"/>
  <c r="G452" i="1"/>
  <c r="W209" i="1"/>
  <c r="V215" i="1"/>
  <c r="V221" i="1"/>
  <c r="W231" i="1"/>
  <c r="V238" i="1"/>
  <c r="W241" i="1"/>
  <c r="V244" i="1"/>
  <c r="J452" i="1"/>
  <c r="W252" i="1"/>
  <c r="V255" i="1"/>
  <c r="W258" i="1"/>
  <c r="W259" i="1" s="1"/>
  <c r="V259" i="1"/>
  <c r="W262" i="1"/>
  <c r="W263" i="1" s="1"/>
  <c r="V263" i="1"/>
  <c r="W268" i="1"/>
  <c r="W276" i="1" s="1"/>
  <c r="W279" i="1"/>
  <c r="V282" i="1"/>
  <c r="W301" i="1"/>
  <c r="V313" i="1"/>
  <c r="W313" i="1"/>
  <c r="W316" i="1"/>
  <c r="W317" i="1" s="1"/>
  <c r="V317" i="1"/>
  <c r="W322" i="1"/>
  <c r="W324" i="1" s="1"/>
  <c r="V324" i="1"/>
  <c r="M452" i="1"/>
  <c r="W343" i="1"/>
  <c r="W347" i="1" s="1"/>
  <c r="V396" i="1"/>
  <c r="W398" i="1"/>
  <c r="W400" i="1" s="1"/>
  <c r="V400" i="1"/>
  <c r="W427" i="1"/>
  <c r="W429" i="1" s="1"/>
  <c r="V429" i="1"/>
  <c r="W37" i="1"/>
  <c r="W59" i="1"/>
  <c r="H9" i="1"/>
  <c r="A10" i="1"/>
  <c r="V32" i="1"/>
  <c r="V38" i="1"/>
  <c r="V42" i="1"/>
  <c r="V46" i="1"/>
  <c r="V52" i="1"/>
  <c r="V60" i="1"/>
  <c r="V81" i="1"/>
  <c r="V89" i="1"/>
  <c r="V101" i="1"/>
  <c r="V111" i="1"/>
  <c r="V127" i="1"/>
  <c r="V135" i="1"/>
  <c r="V156" i="1"/>
  <c r="V181" i="1"/>
  <c r="V206" i="1"/>
  <c r="W184" i="1"/>
  <c r="W206" i="1" s="1"/>
  <c r="F9" i="1"/>
  <c r="J9" i="1"/>
  <c r="B452" i="1"/>
  <c r="V444" i="1"/>
  <c r="V443" i="1"/>
  <c r="U446" i="1"/>
  <c r="V24" i="1"/>
  <c r="W40" i="1"/>
  <c r="W41" i="1" s="1"/>
  <c r="W44" i="1"/>
  <c r="W45" i="1" s="1"/>
  <c r="W50" i="1"/>
  <c r="W52" i="1" s="1"/>
  <c r="V53" i="1"/>
  <c r="D452" i="1"/>
  <c r="V59" i="1"/>
  <c r="W63" i="1"/>
  <c r="W80" i="1" s="1"/>
  <c r="V80" i="1"/>
  <c r="W83" i="1"/>
  <c r="W89" i="1" s="1"/>
  <c r="W104" i="1"/>
  <c r="W111" i="1" s="1"/>
  <c r="F452" i="1"/>
  <c r="V126" i="1"/>
  <c r="W131" i="1"/>
  <c r="W134" i="1" s="1"/>
  <c r="V134" i="1"/>
  <c r="W138" i="1"/>
  <c r="W155" i="1" s="1"/>
  <c r="V155" i="1"/>
  <c r="V180" i="1"/>
  <c r="V207" i="1"/>
  <c r="W210" i="1"/>
  <c r="W218" i="1"/>
  <c r="W221" i="1" s="1"/>
  <c r="V222" i="1"/>
  <c r="W224" i="1"/>
  <c r="W227" i="1" s="1"/>
  <c r="V228" i="1"/>
  <c r="W232" i="1"/>
  <c r="V239" i="1"/>
  <c r="W242" i="1"/>
  <c r="W247" i="1"/>
  <c r="W249" i="1" s="1"/>
  <c r="V250" i="1"/>
  <c r="W253" i="1"/>
  <c r="V277" i="1"/>
  <c r="W280" i="1"/>
  <c r="W284" i="1"/>
  <c r="W285" i="1" s="1"/>
  <c r="V285" i="1"/>
  <c r="W288" i="1"/>
  <c r="W289" i="1" s="1"/>
  <c r="V289" i="1"/>
  <c r="W292" i="1"/>
  <c r="W293" i="1" s="1"/>
  <c r="V293" i="1"/>
  <c r="V340" i="1"/>
  <c r="N452" i="1"/>
  <c r="V376" i="1"/>
  <c r="W375" i="1"/>
  <c r="W376" i="1" s="1"/>
  <c r="V377" i="1"/>
  <c r="W395" i="1"/>
  <c r="V395" i="1"/>
  <c r="V412" i="1"/>
  <c r="W403" i="1"/>
  <c r="W412" i="1" s="1"/>
  <c r="V413" i="1"/>
  <c r="V418" i="1"/>
  <c r="W415" i="1"/>
  <c r="W417" i="1" s="1"/>
  <c r="V434" i="1"/>
  <c r="W432" i="1"/>
  <c r="W434" i="1" s="1"/>
  <c r="V249" i="1"/>
  <c r="V276" i="1"/>
  <c r="L452" i="1"/>
  <c r="V301" i="1"/>
  <c r="V302" i="1"/>
  <c r="V307" i="1"/>
  <c r="W304" i="1"/>
  <c r="W306" i="1" s="1"/>
  <c r="V314" i="1"/>
  <c r="V341" i="1"/>
  <c r="W327" i="1"/>
  <c r="W340" i="1" s="1"/>
  <c r="V351" i="1"/>
  <c r="W350" i="1"/>
  <c r="W351" i="1" s="1"/>
  <c r="V352" i="1"/>
  <c r="V364" i="1"/>
  <c r="V373" i="1"/>
  <c r="W366" i="1"/>
  <c r="W372" i="1" s="1"/>
  <c r="P452" i="1"/>
  <c r="V424" i="1"/>
  <c r="W422" i="1"/>
  <c r="W424" i="1" s="1"/>
  <c r="V435" i="1"/>
  <c r="O452" i="1"/>
  <c r="V363" i="1"/>
  <c r="W238" i="1" l="1"/>
  <c r="W255" i="1"/>
  <c r="W215" i="1"/>
  <c r="W243" i="1"/>
  <c r="V446" i="1"/>
  <c r="W281" i="1"/>
  <c r="V442" i="1"/>
  <c r="V445" i="1"/>
  <c r="W447" i="1" l="1"/>
</calcChain>
</file>

<file path=xl/sharedStrings.xml><?xml version="1.0" encoding="utf-8"?>
<sst xmlns="http://schemas.openxmlformats.org/spreadsheetml/2006/main" count="1743" uniqueCount="721">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</sst>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2"/>
  <sheetViews>
    <sheetView showGridLines="0" tabSelected="1" topLeftCell="A421" zoomScaleNormal="100" zoomScaleSheetLayoutView="100" workbookViewId="0">
      <selection activeCell="Y439" sqref="Y43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/>
      <c r="I5" s="322"/>
      <c r="J5" s="322"/>
      <c r="K5" s="320"/>
      <c r="M5" s="25" t="s">
        <v>10</v>
      </c>
      <c r="N5" s="323">
        <v>45151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1" customFormat="1" ht="24" customHeight="1" x14ac:dyDescent="0.2">
      <c r="A6" s="316" t="s">
        <v>13</v>
      </c>
      <c r="B6" s="317"/>
      <c r="C6" s="318"/>
      <c r="D6" s="328" t="s">
        <v>14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Воскресенье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339" t="str">
        <f>IFERROR(VLOOKUP(DeliveryAddress,Table,3,0),1)</f>
        <v>1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1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0.33333333333333331</v>
      </c>
      <c r="O8" s="324"/>
      <c r="Q8" s="315"/>
      <c r="R8" s="326"/>
      <c r="S8" s="335"/>
      <c r="T8" s="336"/>
      <c r="Y8" s="52"/>
      <c r="Z8" s="52"/>
      <c r="AA8" s="52"/>
    </row>
    <row r="9" spans="1:28" s="301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1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2" t="s">
        <v>56</v>
      </c>
      <c r="S18" s="302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4"/>
      <c r="Y21" s="304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4"/>
      <c r="Y25" s="304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4"/>
      <c r="Y34" s="304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4"/>
      <c r="Y39" s="304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4"/>
      <c r="Y43" s="304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4"/>
      <c r="Y49" s="304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300</v>
      </c>
      <c r="V50" s="308">
        <f>IFERROR(IF(U50="",0,CEILING((U50/$H50),1)*$H50),"")</f>
        <v>302.40000000000003</v>
      </c>
      <c r="W50" s="37">
        <f>IFERROR(IF(V50=0,"",ROUNDUP(V50/H50,0)*0.02175),"")</f>
        <v>0.60899999999999999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45</v>
      </c>
      <c r="V51" s="308">
        <f>IFERROR(IF(U51="",0,CEILING((U51/$H51),1)*$H51),"")</f>
        <v>45.900000000000006</v>
      </c>
      <c r="W51" s="37">
        <f>IFERROR(IF(V51=0,"",ROUNDUP(V51/H51,0)*0.00753),"")</f>
        <v>0.12801000000000001</v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44.444444444444443</v>
      </c>
      <c r="V52" s="309">
        <f>IFERROR(V50/H50,"0")+IFERROR(V51/H51,"0")</f>
        <v>45</v>
      </c>
      <c r="W52" s="309">
        <f>IFERROR(IF(W50="",0,W50),"0")+IFERROR(IF(W51="",0,W51),"0")</f>
        <v>0.73700999999999994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345</v>
      </c>
      <c r="V53" s="309">
        <f>IFERROR(SUM(V50:V51),"0")</f>
        <v>348.30000000000007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4"/>
      <c r="Y55" s="304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110</v>
      </c>
      <c r="V56" s="308">
        <f>IFERROR(IF(U56="",0,CEILING((U56/$H56),1)*$H56),"")</f>
        <v>118.80000000000001</v>
      </c>
      <c r="W56" s="37">
        <f>IFERROR(IF(V56=0,"",ROUNDUP(V56/H56,0)*0.02175),"")</f>
        <v>0.23924999999999999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220</v>
      </c>
      <c r="V57" s="308">
        <f>IFERROR(IF(U57="",0,CEILING((U57/$H57),1)*$H57),"")</f>
        <v>220.5</v>
      </c>
      <c r="W57" s="37">
        <f>IFERROR(IF(V57=0,"",ROUNDUP(V57/H57,0)*0.00937),"")</f>
        <v>0.45912999999999998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59.074074074074069</v>
      </c>
      <c r="V59" s="309">
        <f>IFERROR(V56/H56,"0")+IFERROR(V57/H57,"0")+IFERROR(V58/H58,"0")</f>
        <v>60</v>
      </c>
      <c r="W59" s="309">
        <f>IFERROR(IF(W56="",0,W56),"0")+IFERROR(IF(W57="",0,W57),"0")+IFERROR(IF(W58="",0,W58),"0")</f>
        <v>0.69838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330</v>
      </c>
      <c r="V60" s="309">
        <f>IFERROR(SUM(V56:V58),"0")</f>
        <v>339.3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4"/>
      <c r="Y62" s="304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80</v>
      </c>
      <c r="V64" s="308">
        <f t="shared" si="2"/>
        <v>86.4</v>
      </c>
      <c r="W64" s="37">
        <f>IFERROR(IF(V64=0,"",ROUNDUP(V64/H64,0)*0.02175),"")</f>
        <v>0.17399999999999999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40</v>
      </c>
      <c r="V65" s="308">
        <f t="shared" si="2"/>
        <v>43.2</v>
      </c>
      <c r="W65" s="37">
        <f>IFERROR(IF(V65=0,"",ROUNDUP(V65/H65,0)*0.02175),"")</f>
        <v>8.6999999999999994E-2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120</v>
      </c>
      <c r="V68" s="308">
        <f t="shared" si="2"/>
        <v>120</v>
      </c>
      <c r="W68" s="37">
        <f>IFERROR(IF(V68=0,"",ROUNDUP(V68/H68,0)*0.00753),"")</f>
        <v>0.30120000000000002</v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240</v>
      </c>
      <c r="V70" s="308">
        <f t="shared" si="2"/>
        <v>240</v>
      </c>
      <c r="W70" s="37">
        <f t="shared" si="3"/>
        <v>0.56220000000000003</v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160</v>
      </c>
      <c r="V71" s="308">
        <f t="shared" si="2"/>
        <v>160</v>
      </c>
      <c r="W71" s="37">
        <f t="shared" si="3"/>
        <v>0.37480000000000002</v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310</v>
      </c>
      <c r="V74" s="308">
        <f t="shared" si="2"/>
        <v>310.5</v>
      </c>
      <c r="W74" s="37">
        <f t="shared" si="3"/>
        <v>0.64652999999999994</v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190</v>
      </c>
      <c r="V78" s="308">
        <f t="shared" si="2"/>
        <v>193.5</v>
      </c>
      <c r="W78" s="37">
        <f>IFERROR(IF(V78=0,"",ROUNDUP(V78/H78,0)*0.00937),"")</f>
        <v>0.40290999999999999</v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262.22222222222223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264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2.5486399999999998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1140</v>
      </c>
      <c r="V81" s="309">
        <f>IFERROR(SUM(V63:V79),"0")</f>
        <v>1153.5999999999999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4"/>
      <c r="Y82" s="304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4"/>
      <c r="Y91" s="304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4"/>
      <c r="Y103" s="304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20</v>
      </c>
      <c r="V106" s="308">
        <f t="shared" si="6"/>
        <v>21</v>
      </c>
      <c r="W106" s="37">
        <f>IFERROR(IF(V106=0,"",ROUNDUP(V106/H106,0)*0.00753),"")</f>
        <v>5.271E-2</v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220</v>
      </c>
      <c r="V107" s="308">
        <f t="shared" si="6"/>
        <v>221.4</v>
      </c>
      <c r="W107" s="37">
        <f>IFERROR(IF(V107=0,"",ROUNDUP(V107/H107,0)*0.00753),"")</f>
        <v>0.61746000000000001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88.148148148148152</v>
      </c>
      <c r="V111" s="309">
        <f>IFERROR(V104/H104,"0")+IFERROR(V105/H105,"0")+IFERROR(V106/H106,"0")+IFERROR(V107/H107,"0")+IFERROR(V108/H108,"0")+IFERROR(V109/H109,"0")+IFERROR(V110/H110,"0")</f>
        <v>89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0.67017000000000004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240</v>
      </c>
      <c r="V112" s="309">
        <f>IFERROR(SUM(V104:V110),"0")</f>
        <v>242.4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4"/>
      <c r="Y113" s="304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4"/>
      <c r="Y121" s="304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0</v>
      </c>
      <c r="V122" s="308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220</v>
      </c>
      <c r="V124" s="308">
        <f>IFERROR(IF(U124="",0,CEILING((U124/$H124),1)*$H124),"")</f>
        <v>221.4</v>
      </c>
      <c r="W124" s="37">
        <f>IFERROR(IF(V124=0,"",ROUNDUP(V124/H124,0)*0.00753),"")</f>
        <v>0.61746000000000001</v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81.481481481481481</v>
      </c>
      <c r="V126" s="309">
        <f>IFERROR(V122/H122,"0")+IFERROR(V123/H123,"0")+IFERROR(V124/H124,"0")+IFERROR(V125/H125,"0")</f>
        <v>82</v>
      </c>
      <c r="W126" s="309">
        <f>IFERROR(IF(W122="",0,W122),"0")+IFERROR(IF(W123="",0,W123),"0")+IFERROR(IF(W124="",0,W124),"0")+IFERROR(IF(W125="",0,W125),"0")</f>
        <v>0.61746000000000001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220</v>
      </c>
      <c r="V127" s="309">
        <f>IFERROR(SUM(V122:V125),"0")</f>
        <v>221.4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4"/>
      <c r="Y130" s="304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4"/>
      <c r="Y137" s="304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20</v>
      </c>
      <c r="V147" s="308">
        <f t="shared" si="7"/>
        <v>20</v>
      </c>
      <c r="W147" s="37">
        <f>IFERROR(IF(V147=0,"",ROUNDUP(V147/H147,0)*0.00937),"")</f>
        <v>3.7479999999999999E-2</v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4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4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3.7479999999999999E-2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20</v>
      </c>
      <c r="V156" s="309">
        <f>IFERROR(SUM(V138:V154),"0")</f>
        <v>20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4"/>
      <c r="Y157" s="304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4"/>
      <c r="Y163" s="304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20</v>
      </c>
      <c r="V164" s="308">
        <f t="shared" ref="V164:V179" si="8">IFERROR(IF(U164="",0,CEILING((U164/$H164),1)*$H164),"")</f>
        <v>21</v>
      </c>
      <c r="W164" s="37">
        <f>IFERROR(IF(V164=0,"",ROUNDUP(V164/H164,0)*0.00753),"")</f>
        <v>3.7650000000000003E-2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300</v>
      </c>
      <c r="V165" s="308">
        <f t="shared" si="8"/>
        <v>302.40000000000003</v>
      </c>
      <c r="W165" s="37">
        <f>IFERROR(IF(V165=0,"",ROUNDUP(V165/H165,0)*0.00753),"")</f>
        <v>0.54215999999999998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30</v>
      </c>
      <c r="V166" s="308">
        <f t="shared" si="8"/>
        <v>33.6</v>
      </c>
      <c r="W166" s="37">
        <f>IFERROR(IF(V166=0,"",ROUNDUP(V166/H166,0)*0.00753),"")</f>
        <v>6.0240000000000002E-2</v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90</v>
      </c>
      <c r="V173" s="308">
        <f t="shared" si="8"/>
        <v>90.3</v>
      </c>
      <c r="W173" s="37">
        <f>IFERROR(IF(V173=0,"",ROUNDUP(V173/H173,0)*0.00502),"")</f>
        <v>0.21586</v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45</v>
      </c>
      <c r="V174" s="308">
        <f t="shared" si="8"/>
        <v>46.2</v>
      </c>
      <c r="W174" s="37">
        <f>IFERROR(IF(V174=0,"",ROUNDUP(V174/H174,0)*0.00502),"")</f>
        <v>0.11044000000000001</v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45</v>
      </c>
      <c r="V179" s="308">
        <f t="shared" si="8"/>
        <v>46.2</v>
      </c>
      <c r="W179" s="37">
        <f>IFERROR(IF(V179=0,"",ROUNDUP(V179/H179,0)*0.00502),"")</f>
        <v>0.11044000000000001</v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169.04761904761901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172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1.0767899999999999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530</v>
      </c>
      <c r="V181" s="309">
        <f>IFERROR(SUM(V164:V179),"0")</f>
        <v>539.70000000000005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4"/>
      <c r="Y182" s="304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30</v>
      </c>
      <c r="V192" s="308">
        <f t="shared" si="9"/>
        <v>31.2</v>
      </c>
      <c r="W192" s="37">
        <f>IFERROR(IF(V192=0,"",ROUNDUP(V192/H192,0)*0.00753),"")</f>
        <v>9.7890000000000005E-2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140</v>
      </c>
      <c r="V196" s="308">
        <f t="shared" si="9"/>
        <v>140.4</v>
      </c>
      <c r="W196" s="37">
        <f>IFERROR(IF(V196=0,"",ROUNDUP(V196/H196,0)*0.00937),"")</f>
        <v>0.36542999999999998</v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105</v>
      </c>
      <c r="V202" s="308">
        <f t="shared" si="9"/>
        <v>105.6</v>
      </c>
      <c r="W202" s="37">
        <f t="shared" si="10"/>
        <v>0.33132</v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95.138888888888886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96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0.79464000000000001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275</v>
      </c>
      <c r="V207" s="309">
        <f>IFERROR(SUM(V183:V205),"0")</f>
        <v>277.2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4"/>
      <c r="Y208" s="304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0</v>
      </c>
      <c r="V210" s="308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12</v>
      </c>
      <c r="V213" s="308">
        <f t="shared" si="11"/>
        <v>12</v>
      </c>
      <c r="W213" s="37">
        <f>IFERROR(IF(V213=0,"",ROUNDUP(V213/H213,0)*0.00753),"")</f>
        <v>3.7650000000000003E-2</v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5</v>
      </c>
      <c r="V215" s="309">
        <f>IFERROR(V209/H209,"0")+IFERROR(V210/H210,"0")+IFERROR(V211/H211,"0")+IFERROR(V212/H212,"0")+IFERROR(V213/H213,"0")+IFERROR(V214/H214,"0")</f>
        <v>5</v>
      </c>
      <c r="W215" s="309">
        <f>IFERROR(IF(W209="",0,W209),"0")+IFERROR(IF(W210="",0,W210),"0")+IFERROR(IF(W211="",0,W211),"0")+IFERROR(IF(W212="",0,W212),"0")+IFERROR(IF(W213="",0,W213),"0")+IFERROR(IF(W214="",0,W214),"0")</f>
        <v>3.7650000000000003E-2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12</v>
      </c>
      <c r="V216" s="309">
        <f>IFERROR(SUM(V209:V214),"0")</f>
        <v>12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4"/>
      <c r="Y217" s="304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4"/>
      <c r="Y223" s="304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10</v>
      </c>
      <c r="V226" s="308">
        <f>IFERROR(IF(U226="",0,CEILING((U226/$H226),1)*$H226),"")</f>
        <v>10</v>
      </c>
      <c r="W226" s="37">
        <f>IFERROR(IF(V226=0,"",ROUNDUP(V226/H226,0)*0.00474),"")</f>
        <v>2.3700000000000002E-2</v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5</v>
      </c>
      <c r="V227" s="309">
        <f>IFERROR(V224/H224,"0")+IFERROR(V225/H225,"0")+IFERROR(V226/H226,"0")</f>
        <v>5</v>
      </c>
      <c r="W227" s="309">
        <f>IFERROR(IF(W224="",0,W224),"0")+IFERROR(IF(W225="",0,W225),"0")+IFERROR(IF(W226="",0,W226),"0")</f>
        <v>2.3700000000000002E-2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10</v>
      </c>
      <c r="V228" s="309">
        <f>IFERROR(SUM(V224:V226),"0")</f>
        <v>10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4"/>
      <c r="Y230" s="304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4"/>
      <c r="Y240" s="304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4"/>
      <c r="Y246" s="304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30</v>
      </c>
      <c r="V247" s="308">
        <f>IFERROR(IF(U247="",0,CEILING((U247/$H247),1)*$H247),"")</f>
        <v>30.24</v>
      </c>
      <c r="W247" s="37">
        <f>IFERROR(IF(V247=0,"",ROUNDUP(V247/H247,0)*0.00753),"")</f>
        <v>0.13553999999999999</v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12</v>
      </c>
      <c r="V248" s="308">
        <f>IFERROR(IF(U248="",0,CEILING((U248/$H248),1)*$H248),"")</f>
        <v>12.6</v>
      </c>
      <c r="W248" s="37">
        <f>IFERROR(IF(V248=0,"",ROUNDUP(V248/H248,0)*0.00753),"")</f>
        <v>5.271E-2</v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24.523809523809526</v>
      </c>
      <c r="V249" s="309">
        <f>IFERROR(V247/H247,"0")+IFERROR(V248/H248,"0")</f>
        <v>25</v>
      </c>
      <c r="W249" s="309">
        <f>IFERROR(IF(W247="",0,W247),"0")+IFERROR(IF(W248="",0,W248),"0")</f>
        <v>0.18825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42</v>
      </c>
      <c r="V250" s="309">
        <f>IFERROR(SUM(V247:V248),"0")</f>
        <v>42.839999999999996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4"/>
      <c r="Y251" s="304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16</v>
      </c>
      <c r="V252" s="308">
        <f>IFERROR(IF(U252="",0,CEILING((U252/$H252),1)*$H252),"")</f>
        <v>16.2</v>
      </c>
      <c r="W252" s="37">
        <f>IFERROR(IF(V252=0,"",ROUNDUP(V252/H252,0)*0.02175),"")</f>
        <v>4.3499999999999997E-2</v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140</v>
      </c>
      <c r="V253" s="308">
        <f>IFERROR(IF(U253="",0,CEILING((U253/$H253),1)*$H253),"")</f>
        <v>141.12</v>
      </c>
      <c r="W253" s="37">
        <f>IFERROR(IF(V253=0,"",ROUNDUP(V253/H253,0)*0.00753),"")</f>
        <v>0.42168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35</v>
      </c>
      <c r="V254" s="308">
        <f>IFERROR(IF(U254="",0,CEILING((U254/$H254),1)*$H254),"")</f>
        <v>35.28</v>
      </c>
      <c r="W254" s="37">
        <f>IFERROR(IF(V254=0,"",ROUNDUP(V254/H254,0)*0.00753),"")</f>
        <v>0.10542</v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71.41975308641976</v>
      </c>
      <c r="V255" s="309">
        <f>IFERROR(V252/H252,"0")+IFERROR(V253/H253,"0")+IFERROR(V254/H254,"0")</f>
        <v>72</v>
      </c>
      <c r="W255" s="309">
        <f>IFERROR(IF(W252="",0,W252),"0")+IFERROR(IF(W253="",0,W253),"0")+IFERROR(IF(W254="",0,W254),"0")</f>
        <v>0.5706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191</v>
      </c>
      <c r="V256" s="309">
        <f>IFERROR(SUM(V252:V254),"0")</f>
        <v>192.6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4"/>
      <c r="Y257" s="304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15</v>
      </c>
      <c r="V258" s="308">
        <f>IFERROR(IF(U258="",0,CEILING((U258/$H258),1)*$H258),"")</f>
        <v>15.959999999999999</v>
      </c>
      <c r="W258" s="37">
        <f>IFERROR(IF(V258=0,"",ROUNDUP(V258/H258,0)*0.00753),"")</f>
        <v>5.271E-2</v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6.5789473684210531</v>
      </c>
      <c r="V259" s="309">
        <f>IFERROR(V258/H258,"0")</f>
        <v>7</v>
      </c>
      <c r="W259" s="309">
        <f>IFERROR(IF(W258="",0,W258),"0")</f>
        <v>5.271E-2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15</v>
      </c>
      <c r="V260" s="309">
        <f>IFERROR(SUM(V258:V258),"0")</f>
        <v>15.959999999999999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4"/>
      <c r="Y261" s="304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10</v>
      </c>
      <c r="V262" s="308">
        <f>IFERROR(IF(U262="",0,CEILING((U262/$H262),1)*$H262),"")</f>
        <v>10.199999999999999</v>
      </c>
      <c r="W262" s="37">
        <f>IFERROR(IF(V262=0,"",ROUNDUP(V262/H262,0)*0.00753),"")</f>
        <v>3.0120000000000001E-2</v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3.9215686274509807</v>
      </c>
      <c r="V263" s="309">
        <f>IFERROR(V262/H262,"0")</f>
        <v>4</v>
      </c>
      <c r="W263" s="309">
        <f>IFERROR(IF(W262="",0,W262),"0")</f>
        <v>3.0120000000000001E-2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10</v>
      </c>
      <c r="V264" s="309">
        <f>IFERROR(SUM(V262:V262),"0")</f>
        <v>10.199999999999999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4"/>
      <c r="Y267" s="304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0</v>
      </c>
      <c r="V268" s="308">
        <f t="shared" ref="V268:V275" si="13"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450</v>
      </c>
      <c r="V269" s="308">
        <f t="shared" si="13"/>
        <v>450</v>
      </c>
      <c r="W269" s="37">
        <f>IFERROR(IF(V269=0,"",ROUNDUP(V269/H269,0)*0.02039),"")</f>
        <v>0.61169999999999991</v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0</v>
      </c>
      <c r="V270" s="308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55</v>
      </c>
      <c r="V271" s="308">
        <f t="shared" si="13"/>
        <v>60</v>
      </c>
      <c r="W271" s="37">
        <f>IFERROR(IF(V271=0,"",ROUNDUP(V271/H271,0)*0.02039),"")</f>
        <v>8.1559999999999994E-2</v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0</v>
      </c>
      <c r="V272" s="308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70</v>
      </c>
      <c r="V274" s="308">
        <f t="shared" si="13"/>
        <v>70</v>
      </c>
      <c r="W274" s="37">
        <f>IFERROR(IF(V274=0,"",ROUNDUP(V274/H274,0)*0.00937),"")</f>
        <v>0.13117999999999999</v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20</v>
      </c>
      <c r="V275" s="308">
        <f t="shared" si="13"/>
        <v>20</v>
      </c>
      <c r="W275" s="37">
        <f>IFERROR(IF(V275=0,"",ROUNDUP(V275/H275,0)*0.00937),"")</f>
        <v>3.7479999999999999E-2</v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51.666666666666664</v>
      </c>
      <c r="V276" s="309">
        <f>IFERROR(V268/H268,"0")+IFERROR(V269/H269,"0")+IFERROR(V270/H270,"0")+IFERROR(V271/H271,"0")+IFERROR(V272/H272,"0")+IFERROR(V273/H273,"0")+IFERROR(V274/H274,"0")+IFERROR(V275/H275,"0")</f>
        <v>52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0.8619199999999998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595</v>
      </c>
      <c r="V277" s="309">
        <f>IFERROR(SUM(V268:V275),"0")</f>
        <v>600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4"/>
      <c r="Y278" s="304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450</v>
      </c>
      <c r="V279" s="308">
        <f>IFERROR(IF(U279="",0,CEILING((U279/$H279),1)*$H279),"")</f>
        <v>450</v>
      </c>
      <c r="W279" s="37">
        <f>IFERROR(IF(V279=0,"",ROUNDUP(V279/H279,0)*0.02175),"")</f>
        <v>0.65249999999999997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24</v>
      </c>
      <c r="V280" s="308">
        <f>IFERROR(IF(U280="",0,CEILING((U280/$H280),1)*$H280),"")</f>
        <v>24</v>
      </c>
      <c r="W280" s="37">
        <f>IFERROR(IF(V280=0,"",ROUNDUP(V280/H280,0)*0.00937),"")</f>
        <v>5.6219999999999999E-2</v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36</v>
      </c>
      <c r="V281" s="309">
        <f>IFERROR(V279/H279,"0")+IFERROR(V280/H280,"0")</f>
        <v>36</v>
      </c>
      <c r="W281" s="309">
        <f>IFERROR(IF(W279="",0,W279),"0")+IFERROR(IF(W280="",0,W280),"0")</f>
        <v>0.70872000000000002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474</v>
      </c>
      <c r="V282" s="309">
        <f>IFERROR(SUM(V279:V280),"0")</f>
        <v>474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4"/>
      <c r="Y283" s="304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4"/>
      <c r="Y287" s="304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4"/>
      <c r="Y291" s="304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4"/>
      <c r="Y296" s="304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4"/>
      <c r="Y303" s="304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4"/>
      <c r="Y308" s="304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20</v>
      </c>
      <c r="V309" s="308">
        <f>IFERROR(IF(U309="",0,CEILING((U309/$H309),1)*$H309),"")</f>
        <v>23.4</v>
      </c>
      <c r="W309" s="37">
        <f>IFERROR(IF(V309=0,"",ROUNDUP(V309/H309,0)*0.02175),"")</f>
        <v>6.5250000000000002E-2</v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45</v>
      </c>
      <c r="V311" s="308">
        <f>IFERROR(IF(U311="",0,CEILING((U311/$H311),1)*$H311),"")</f>
        <v>45.6</v>
      </c>
      <c r="W311" s="37">
        <f>IFERROR(IF(V311=0,"",ROUNDUP(V311/H311,0)*0.00753),"")</f>
        <v>0.14307</v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21.314102564102566</v>
      </c>
      <c r="V313" s="309">
        <f>IFERROR(V309/H309,"0")+IFERROR(V310/H310,"0")+IFERROR(V311/H311,"0")+IFERROR(V312/H312,"0")</f>
        <v>22</v>
      </c>
      <c r="W313" s="309">
        <f>IFERROR(IF(W309="",0,W309),"0")+IFERROR(IF(W310="",0,W310),"0")+IFERROR(IF(W311="",0,W311),"0")+IFERROR(IF(W312="",0,W312),"0")</f>
        <v>0.20832000000000001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65</v>
      </c>
      <c r="V314" s="309">
        <f>IFERROR(SUM(V309:V312),"0")</f>
        <v>69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4"/>
      <c r="Y315" s="304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4"/>
      <c r="Y321" s="304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4"/>
      <c r="Y326" s="304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0</v>
      </c>
      <c r="V341" s="309">
        <f>IFERROR(SUM(V327:V339),"0")</f>
        <v>0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4"/>
      <c r="Y342" s="304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4"/>
      <c r="Y349" s="304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4"/>
      <c r="Y353" s="304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4"/>
      <c r="Y360" s="304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4"/>
      <c r="Y365" s="304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4"/>
      <c r="Y374" s="304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4"/>
      <c r="Y378" s="304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4"/>
      <c r="Y384" s="304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9.6</v>
      </c>
      <c r="V389" s="308">
        <f t="shared" si="17"/>
        <v>9.6</v>
      </c>
      <c r="W389" s="37">
        <f>IFERROR(IF(V389=0,"",ROUNDUP(V389/H389,0)*0.00753),"")</f>
        <v>3.0120000000000001E-2</v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4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4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3.0120000000000001E-2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9.6</v>
      </c>
      <c r="V396" s="309">
        <f>IFERROR(SUM(V385:V394),"0")</f>
        <v>9.6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4"/>
      <c r="Y397" s="304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4"/>
      <c r="Y402" s="304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5</v>
      </c>
      <c r="V403" s="308">
        <f t="shared" ref="V403:V411" si="18">IFERROR(IF(U403="",0,CEILING((U403/$H403),1)*$H403),"")</f>
        <v>5.28</v>
      </c>
      <c r="W403" s="37">
        <f>IFERROR(IF(V403=0,"",ROUNDUP(V403/H403,0)*0.01196),"")</f>
        <v>1.196E-2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0</v>
      </c>
      <c r="V404" s="308">
        <f t="shared" si="18"/>
        <v>0</v>
      </c>
      <c r="W404" s="37" t="str">
        <f>IFERROR(IF(V404=0,"",ROUNDUP(V404/H404,0)*0.01196),"")</f>
        <v/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5</v>
      </c>
      <c r="V405" s="308">
        <f t="shared" si="18"/>
        <v>5.28</v>
      </c>
      <c r="W405" s="37">
        <f>IFERROR(IF(V405=0,"",ROUNDUP(V405/H405,0)*0.01196),"")</f>
        <v>1.196E-2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1.8939393939393938</v>
      </c>
      <c r="V412" s="309">
        <f>IFERROR(V403/H403,"0")+IFERROR(V404/H404,"0")+IFERROR(V405/H405,"0")+IFERROR(V406/H406,"0")+IFERROR(V407/H407,"0")+IFERROR(V408/H408,"0")+IFERROR(V409/H409,"0")+IFERROR(V410/H410,"0")+IFERROR(V411/H411,"0")</f>
        <v>2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2.392E-2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10</v>
      </c>
      <c r="V413" s="309">
        <f>IFERROR(SUM(V403:V411),"0")</f>
        <v>10.56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4"/>
      <c r="Y414" s="304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4"/>
      <c r="Y421" s="304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4"/>
      <c r="Y426" s="304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4"/>
      <c r="Y431" s="304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35</v>
      </c>
      <c r="V433" s="308">
        <f>IFERROR(IF(U433="",0,CEILING((U433/$H433),1)*$H433),"")</f>
        <v>35.04</v>
      </c>
      <c r="W433" s="37">
        <f>IFERROR(IF(V433=0,"",ROUNDUP(V433/H433,0)*0.00753),"")</f>
        <v>6.0240000000000002E-2</v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7.9908675799086764</v>
      </c>
      <c r="V434" s="309">
        <f>IFERROR(V432/H432,"0")+IFERROR(V433/H433,"0")</f>
        <v>8</v>
      </c>
      <c r="W434" s="309">
        <f>IFERROR(IF(W432="",0,W432),"0")+IFERROR(IF(W433="",0,W433),"0")</f>
        <v>6.0240000000000002E-2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35</v>
      </c>
      <c r="V435" s="309">
        <f>IFERROR(SUM(V432:V433),"0")</f>
        <v>35.04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4"/>
      <c r="Y436" s="304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4568.6000000000004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4623.7000000000007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4858.1864204893054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4916.7139999999999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9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9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5083.1864204893054</v>
      </c>
      <c r="V445" s="309">
        <f>GrossWeightTotalR+PalletQtyTotalR*25</f>
        <v>5141.7139999999999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1042.8665331175969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1054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9.976840000000001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5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5" t="s">
        <v>581</v>
      </c>
      <c r="P449" s="305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348.30000000000007</v>
      </c>
      <c r="D452" s="47">
        <f>IFERROR(V56*1,"0")+IFERROR(V57*1,"0")+IFERROR(V58*1,"0")</f>
        <v>339.3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1396</v>
      </c>
      <c r="F452" s="47">
        <f>IFERROR(V122*1,"0")+IFERROR(V123*1,"0")+IFERROR(V124*1,"0")+IFERROR(V125*1,"0")</f>
        <v>221.4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858.9000000000002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261.60000000000002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1074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69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20.16</v>
      </c>
      <c r="P452" s="47">
        <f>IFERROR(V422*1,"0")+IFERROR(V423*1,"0")+IFERROR(V427*1,"0")+IFERROR(V428*1,"0")+IFERROR(V432*1,"0")+IFERROR(V433*1,"0")+IFERROR(V437*1,"0")+IFERROR(V438*1,"0")+IFERROR(V439*1,"0")</f>
        <v>35.04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2023-08-16T05:29:49Z</dcterms:modified>
</cp:coreProperties>
</file>