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1B875C48-F30F-4B87-A401-833CBD4BC0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W398" i="2" l="1"/>
  <c r="W400" i="2" s="1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<sst xmlns="http://schemas.openxmlformats.org/spreadsheetml/2006/main" count="2785" uniqueCount="725">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</sst>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381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30</v>
      </c>
      <c r="V50" s="56">
        <f>IFERROR(IF(U50="",0,CEILING((U50/$H50),1)*$H50),"")</f>
        <v>32.400000000000006</v>
      </c>
      <c r="W50" s="42">
        <f>IFERROR(IF(V50=0,"",ROUNDUP(V50/H50,0)*0.02175),"")</f>
        <v>6.5250000000000002E-2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2.7777777777777777</v>
      </c>
      <c r="V52" s="44">
        <f>IFERROR(V50/H50,"0")+IFERROR(V51/H51,"0")</f>
        <v>3.0000000000000004</v>
      </c>
      <c r="W52" s="44">
        <f>IFERROR(IF(W50="",0,W50),"0")+IFERROR(IF(W51="",0,W51),"0")</f>
        <v>6.5250000000000002E-2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30</v>
      </c>
      <c r="V53" s="44">
        <f>IFERROR(SUM(V50:V51),"0")</f>
        <v>32.400000000000006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274</v>
      </c>
      <c r="V57" s="56">
        <f>IFERROR(IF(U57="",0,CEILING((U57/$H57),1)*$H57),"")</f>
        <v>274.5</v>
      </c>
      <c r="W57" s="42">
        <f>IFERROR(IF(V57=0,"",ROUNDUP(V57/H57,0)*0.00937),"")</f>
        <v>0.57157000000000002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60.888888888888886</v>
      </c>
      <c r="V59" s="44">
        <f>IFERROR(V56/H56,"0")+IFERROR(V57/H57,"0")+IFERROR(V58/H58,"0")</f>
        <v>61</v>
      </c>
      <c r="W59" s="44">
        <f>IFERROR(IF(W56="",0,W56),"0")+IFERROR(IF(W57="",0,W57),"0")+IFERROR(IF(W58="",0,W58),"0")</f>
        <v>0.57157000000000002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274</v>
      </c>
      <c r="V60" s="44">
        <f>IFERROR(SUM(V56:V58),"0")</f>
        <v>274.5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10</v>
      </c>
      <c r="V64" s="56">
        <f t="shared" si="2"/>
        <v>10.8</v>
      </c>
      <c r="W64" s="42">
        <f>IFERROR(IF(V64=0,"",ROUNDUP(V64/H64,0)*0.02175),"")</f>
        <v>2.1749999999999999E-2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18</v>
      </c>
      <c r="V68" s="56">
        <f t="shared" si="2"/>
        <v>18</v>
      </c>
      <c r="W68" s="42">
        <f>IFERROR(IF(V68=0,"",ROUNDUP(V68/H68,0)*0.00753),"")</f>
        <v>4.5179999999999998E-2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72</v>
      </c>
      <c r="V70" s="56">
        <f t="shared" si="2"/>
        <v>72</v>
      </c>
      <c r="W70" s="42">
        <f t="shared" si="3"/>
        <v>0.16866</v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200</v>
      </c>
      <c r="V75" s="56">
        <f t="shared" si="2"/>
        <v>200</v>
      </c>
      <c r="W75" s="42">
        <f t="shared" si="3"/>
        <v>0.37480000000000002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59</v>
      </c>
      <c r="V76" s="56">
        <f t="shared" si="2"/>
        <v>59.400000000000006</v>
      </c>
      <c r="W76" s="42">
        <f>IFERROR(IF(V76=0,"",ROUNDUP(V76/H76,0)*0.00753),"")</f>
        <v>0.16566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45</v>
      </c>
      <c r="V78" s="56">
        <f t="shared" si="2"/>
        <v>45</v>
      </c>
      <c r="W78" s="42">
        <f>IFERROR(IF(V78=0,"",ROUNDUP(V78/H78,0)*0.00937),"")</f>
        <v>9.3700000000000006E-2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115.29629629629629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1.2829999999999999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604</v>
      </c>
      <c r="V81" s="44">
        <f>IFERROR(SUM(V63:V79),"0")</f>
        <v>610.4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145</v>
      </c>
      <c r="V105" s="56">
        <f t="shared" si="6"/>
        <v>145.79999999999998</v>
      </c>
      <c r="W105" s="42">
        <f>IFERROR(IF(V105=0,"",ROUNDUP(V105/H105,0)*0.02175),"")</f>
        <v>0.39149999999999996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140</v>
      </c>
      <c r="V107" s="56">
        <f t="shared" si="6"/>
        <v>140.4</v>
      </c>
      <c r="W107" s="42">
        <f>IFERROR(IF(V107=0,"",ROUNDUP(V107/H107,0)*0.00753),"")</f>
        <v>0.39156000000000002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45</v>
      </c>
      <c r="V108" s="56">
        <f t="shared" si="6"/>
        <v>45.900000000000006</v>
      </c>
      <c r="W108" s="42">
        <f>IFERROR(IF(V108=0,"",ROUNDUP(V108/H108,0)*0.00937),"")</f>
        <v>0.15928999999999999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15</v>
      </c>
      <c r="V109" s="56">
        <f t="shared" si="6"/>
        <v>15.84</v>
      </c>
      <c r="W109" s="42">
        <f>IFERROR(IF(V109=0,"",ROUNDUP(V109/H109,0)*0.00753),"")</f>
        <v>6.0240000000000002E-2</v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63</v>
      </c>
      <c r="V110" s="56">
        <f t="shared" si="6"/>
        <v>63</v>
      </c>
      <c r="W110" s="42">
        <f>IFERROR(IF(V110=0,"",ROUNDUP(V110/H110,0)*0.00753),"")</f>
        <v>0.15812999999999999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114.99551066217732</v>
      </c>
      <c r="V111" s="44">
        <f>IFERROR(V104/H104,"0")+IFERROR(V105/H105,"0")+IFERROR(V106/H106,"0")+IFERROR(V107/H107,"0")+IFERROR(V108/H108,"0")+IFERROR(V109/H109,"0")+IFERROR(V110/H110,"0")</f>
        <v>116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1.16072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408</v>
      </c>
      <c r="V112" s="44">
        <f>IFERROR(SUM(V104:V110),"0")</f>
        <v>410.94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93</v>
      </c>
      <c r="V115" s="56">
        <f>IFERROR(IF(U115="",0,CEILING((U115/$H115),1)*$H115),"")</f>
        <v>97.199999999999989</v>
      </c>
      <c r="W115" s="42">
        <f>IFERROR(IF(V115=0,"",ROUNDUP(V115/H115,0)*0.02175),"")</f>
        <v>0.26100000000000001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11.481481481481483</v>
      </c>
      <c r="V118" s="44">
        <f>IFERROR(V114/H114,"0")+IFERROR(V115/H115,"0")+IFERROR(V116/H116,"0")+IFERROR(V117/H117,"0")</f>
        <v>12</v>
      </c>
      <c r="W118" s="44">
        <f>IFERROR(IF(W114="",0,W114),"0")+IFERROR(IF(W115="",0,W115),"0")+IFERROR(IF(W116="",0,W116),"0")+IFERROR(IF(W117="",0,W117),"0")</f>
        <v>0.26100000000000001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93</v>
      </c>
      <c r="V119" s="44">
        <f>IFERROR(SUM(V114:V117),"0")</f>
        <v>97.199999999999989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348</v>
      </c>
      <c r="V122" s="56">
        <f>IFERROR(IF(U122="",0,CEILING((U122/$H122),1)*$H122),"")</f>
        <v>348.3</v>
      </c>
      <c r="W122" s="42">
        <f>IFERROR(IF(V122=0,"",ROUNDUP(V122/H122,0)*0.02175),"")</f>
        <v>0.93524999999999991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102</v>
      </c>
      <c r="V124" s="56">
        <f>IFERROR(IF(U124="",0,CEILING((U124/$H124),1)*$H124),"")</f>
        <v>102.60000000000001</v>
      </c>
      <c r="W124" s="42">
        <f>IFERROR(IF(V124=0,"",ROUNDUP(V124/H124,0)*0.00753),"")</f>
        <v>0.28614000000000001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80.740740740740733</v>
      </c>
      <c r="V126" s="44">
        <f>IFERROR(V122/H122,"0")+IFERROR(V123/H123,"0")+IFERROR(V124/H124,"0")+IFERROR(V125/H125,"0")</f>
        <v>81</v>
      </c>
      <c r="W126" s="44">
        <f>IFERROR(IF(W122="",0,W122),"0")+IFERROR(IF(W123="",0,W123),"0")+IFERROR(IF(W124="",0,W124),"0")+IFERROR(IF(W125="",0,W125),"0")</f>
        <v>1.22139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450</v>
      </c>
      <c r="V127" s="44">
        <f>IFERROR(SUM(V122:V125),"0")</f>
        <v>450.90000000000003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27</v>
      </c>
      <c r="V152" s="56">
        <f t="shared" si="7"/>
        <v>27</v>
      </c>
      <c r="W152" s="42">
        <f>IFERROR(IF(V152=0,"",ROUNDUP(V152/H152,0)*0.00753),"")</f>
        <v>7.5300000000000006E-2</v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7.5300000000000006E-2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27</v>
      </c>
      <c r="V156" s="44">
        <f>IFERROR(SUM(V138:V154),"0")</f>
        <v>27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92</v>
      </c>
      <c r="V164" s="56">
        <f t="shared" ref="V164:V179" si="8">IFERROR(IF(U164="",0,CEILING((U164/$H164),1)*$H164),"")</f>
        <v>92.4</v>
      </c>
      <c r="W164" s="42">
        <f>IFERROR(IF(V164=0,"",ROUNDUP(V164/H164,0)*0.00753),"")</f>
        <v>0.16566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54</v>
      </c>
      <c r="V165" s="56">
        <f t="shared" si="8"/>
        <v>54.6</v>
      </c>
      <c r="W165" s="42">
        <f>IFERROR(IF(V165=0,"",ROUNDUP(V165/H165,0)*0.00753),"")</f>
        <v>9.7890000000000005E-2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71</v>
      </c>
      <c r="V166" s="56">
        <f t="shared" si="8"/>
        <v>71.400000000000006</v>
      </c>
      <c r="W166" s="42">
        <f>IFERROR(IF(V166=0,"",ROUNDUP(V166/H166,0)*0.00753),"")</f>
        <v>0.12801000000000001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10</v>
      </c>
      <c r="V169" s="56">
        <f t="shared" si="8"/>
        <v>10.8</v>
      </c>
      <c r="W169" s="42">
        <f>IFERROR(IF(V169=0,"",ROUNDUP(V169/H169,0)*0.00937),"")</f>
        <v>1.874E-2</v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10</v>
      </c>
      <c r="V170" s="56">
        <f t="shared" si="8"/>
        <v>10.8</v>
      </c>
      <c r="W170" s="42">
        <f>IFERROR(IF(V170=0,"",ROUNDUP(V170/H170,0)*0.00937),"")</f>
        <v>1.874E-2</v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21</v>
      </c>
      <c r="V171" s="56">
        <f t="shared" si="8"/>
        <v>21.6</v>
      </c>
      <c r="W171" s="42">
        <f>IFERROR(IF(V171=0,"",ROUNDUP(V171/H171,0)*0.00937),"")</f>
        <v>3.7479999999999999E-2</v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32</v>
      </c>
      <c r="V172" s="56">
        <f t="shared" si="8"/>
        <v>32.400000000000006</v>
      </c>
      <c r="W172" s="42">
        <f>IFERROR(IF(V172=0,"",ROUNDUP(V172/H172,0)*0.00937),"")</f>
        <v>5.6219999999999999E-2</v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31</v>
      </c>
      <c r="V176" s="56">
        <f t="shared" si="8"/>
        <v>31.5</v>
      </c>
      <c r="W176" s="42">
        <f>IFERROR(IF(V176=0,"",ROUNDUP(V176/H176,0)*0.00502),"")</f>
        <v>7.5300000000000006E-2</v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86</v>
      </c>
      <c r="V177" s="56">
        <f t="shared" si="8"/>
        <v>86.100000000000009</v>
      </c>
      <c r="W177" s="42">
        <f>IFERROR(IF(V177=0,"",ROUNDUP(V177/H177,0)*0.00502),"")</f>
        <v>0.20582</v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42</v>
      </c>
      <c r="V179" s="56">
        <f t="shared" si="8"/>
        <v>42</v>
      </c>
      <c r="W179" s="42">
        <f>IFERROR(IF(V179=0,"",ROUNDUP(V179/H179,0)*0.00502),"")</f>
        <v>0.1004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140.89947089947088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142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0.90426000000000006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449</v>
      </c>
      <c r="V181" s="44">
        <f>IFERROR(SUM(V164:V179),"0")</f>
        <v>453.6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31</v>
      </c>
      <c r="V187" s="56">
        <f t="shared" si="9"/>
        <v>31.2</v>
      </c>
      <c r="W187" s="42">
        <f>IFERROR(IF(V187=0,"",ROUNDUP(V187/H187,0)*0.02175),"")</f>
        <v>8.6999999999999994E-2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120</v>
      </c>
      <c r="V192" s="56">
        <f t="shared" si="9"/>
        <v>120</v>
      </c>
      <c r="W192" s="42">
        <f>IFERROR(IF(V192=0,"",ROUNDUP(V192/H192,0)*0.00753),"")</f>
        <v>0.3765</v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160</v>
      </c>
      <c r="V194" s="56">
        <f t="shared" si="9"/>
        <v>160.79999999999998</v>
      </c>
      <c r="W194" s="42">
        <f>IFERROR(IF(V194=0,"",ROUNDUP(V194/H194,0)*0.00753),"")</f>
        <v>0.50451000000000001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40</v>
      </c>
      <c r="V199" s="56">
        <f t="shared" si="9"/>
        <v>40.799999999999997</v>
      </c>
      <c r="W199" s="42">
        <f t="shared" si="10"/>
        <v>0.12801000000000001</v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84</v>
      </c>
      <c r="V201" s="56">
        <f t="shared" si="9"/>
        <v>84</v>
      </c>
      <c r="W201" s="42">
        <f t="shared" si="10"/>
        <v>0.26355000000000001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108</v>
      </c>
      <c r="V202" s="56">
        <f t="shared" si="9"/>
        <v>108</v>
      </c>
      <c r="W202" s="42">
        <f t="shared" si="10"/>
        <v>0.33884999999999998</v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84</v>
      </c>
      <c r="V204" s="56">
        <f t="shared" si="9"/>
        <v>84</v>
      </c>
      <c r="W204" s="42">
        <f t="shared" si="10"/>
        <v>0.26355000000000001</v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40</v>
      </c>
      <c r="V205" s="56">
        <f t="shared" si="9"/>
        <v>40.799999999999997</v>
      </c>
      <c r="W205" s="42">
        <f t="shared" si="10"/>
        <v>0.12801000000000001</v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268.97435897435901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2.0899800000000002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667</v>
      </c>
      <c r="V207" s="44">
        <f>IFERROR(SUM(V183:V205),"0")</f>
        <v>669.59999999999991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67</v>
      </c>
      <c r="V209" s="56">
        <f t="shared" ref="V209:V214" si="11">IFERROR(IF(U209="",0,CEILING((U209/$H209),1)*$H209),"")</f>
        <v>67.2</v>
      </c>
      <c r="W209" s="42">
        <f>IFERROR(IF(V209=0,"",ROUNDUP(V209/H209,0)*0.02175),"")</f>
        <v>0.17399999999999999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170</v>
      </c>
      <c r="V210" s="56">
        <f t="shared" si="11"/>
        <v>171.6</v>
      </c>
      <c r="W210" s="42">
        <f>IFERROR(IF(V210=0,"",ROUNDUP(V210/H210,0)*0.02175),"")</f>
        <v>0.47849999999999998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50</v>
      </c>
      <c r="V211" s="56">
        <f t="shared" si="11"/>
        <v>50.400000000000006</v>
      </c>
      <c r="W211" s="42">
        <f>IFERROR(IF(V211=0,"",ROUNDUP(V211/H211,0)*0.02175),"")</f>
        <v>0.1305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7</v>
      </c>
      <c r="V213" s="56">
        <f t="shared" si="11"/>
        <v>7.1999999999999993</v>
      </c>
      <c r="W213" s="42">
        <f>IFERROR(IF(V213=0,"",ROUNDUP(V213/H213,0)*0.00753),"")</f>
        <v>2.2589999999999999E-2</v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38.640109890109891</v>
      </c>
      <c r="V215" s="44">
        <f>IFERROR(V209/H209,"0")+IFERROR(V210/H210,"0")+IFERROR(V211/H211,"0")+IFERROR(V212/H212,"0")+IFERROR(V213/H213,"0")+IFERROR(V214/H214,"0")</f>
        <v>39</v>
      </c>
      <c r="W215" s="44">
        <f>IFERROR(IF(W209="",0,W209),"0")+IFERROR(IF(W210="",0,W210),"0")+IFERROR(IF(W211="",0,W211),"0")+IFERROR(IF(W212="",0,W212),"0")+IFERROR(IF(W213="",0,W213),"0")+IFERROR(IF(W214="",0,W214),"0")</f>
        <v>0.80558999999999992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294</v>
      </c>
      <c r="V216" s="44">
        <f>IFERROR(SUM(V209:V214),"0")</f>
        <v>296.40000000000003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17</v>
      </c>
      <c r="V220" s="56">
        <f>IFERROR(IF(U220="",0,CEILING((U220/$H220),1)*$H220),"")</f>
        <v>17.849999999999998</v>
      </c>
      <c r="W220" s="42">
        <f>IFERROR(IF(V220=0,"",ROUNDUP(V220/H220,0)*0.00753),"")</f>
        <v>5.271E-2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6.666666666666667</v>
      </c>
      <c r="V221" s="44">
        <f>IFERROR(V218/H218,"0")+IFERROR(V219/H219,"0")+IFERROR(V220/H220,"0")</f>
        <v>7</v>
      </c>
      <c r="W221" s="44">
        <f>IFERROR(IF(W218="",0,W218),"0")+IFERROR(IF(W219="",0,W219),"0")+IFERROR(IF(W220="",0,W220),"0")</f>
        <v>5.271E-2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17</v>
      </c>
      <c r="V222" s="44">
        <f>IFERROR(SUM(V218:V220),"0")</f>
        <v>17.849999999999998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15</v>
      </c>
      <c r="V236" s="56">
        <f t="shared" si="12"/>
        <v>15</v>
      </c>
      <c r="W236" s="42">
        <f>IFERROR(IF(V236=0,"",ROUNDUP(V236/H236,0)*0.00937),"")</f>
        <v>2.811E-2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3</v>
      </c>
      <c r="V238" s="44">
        <f>IFERROR(V231/H231,"0")+IFERROR(V232/H232,"0")+IFERROR(V233/H233,"0")+IFERROR(V234/H234,"0")+IFERROR(V235/H235,"0")+IFERROR(V236/H236,"0")+IFERROR(V237/H237,"0")</f>
        <v>3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2.811E-2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15</v>
      </c>
      <c r="V239" s="44">
        <f>IFERROR(SUM(V231:V237),"0")</f>
        <v>15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225</v>
      </c>
      <c r="V247" s="56">
        <f>IFERROR(IF(U247="",0,CEILING((U247/$H247),1)*$H247),"")</f>
        <v>225.12</v>
      </c>
      <c r="W247" s="42">
        <f>IFERROR(IF(V247=0,"",ROUNDUP(V247/H247,0)*0.00753),"")</f>
        <v>1.00902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9</v>
      </c>
      <c r="V248" s="56">
        <f>IFERROR(IF(U248="",0,CEILING((U248/$H248),1)*$H248),"")</f>
        <v>9</v>
      </c>
      <c r="W248" s="42">
        <f>IFERROR(IF(V248=0,"",ROUNDUP(V248/H248,0)*0.00753),"")</f>
        <v>3.7650000000000003E-2</v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138.92857142857144</v>
      </c>
      <c r="V249" s="44">
        <f>IFERROR(V247/H247,"0")+IFERROR(V248/H248,"0")</f>
        <v>139</v>
      </c>
      <c r="W249" s="44">
        <f>IFERROR(IF(W247="",0,W247),"0")+IFERROR(IF(W248="",0,W248),"0")</f>
        <v>1.04667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234</v>
      </c>
      <c r="V250" s="44">
        <f>IFERROR(SUM(V247:V248),"0")</f>
        <v>234.12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756</v>
      </c>
      <c r="V253" s="56">
        <f>IFERROR(IF(U253="",0,CEILING((U253/$H253),1)*$H253),"")</f>
        <v>756</v>
      </c>
      <c r="W253" s="42">
        <f>IFERROR(IF(V253=0,"",ROUNDUP(V253/H253,0)*0.00753),"")</f>
        <v>2.2589999999999999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504</v>
      </c>
      <c r="V254" s="56">
        <f>IFERROR(IF(U254="",0,CEILING((U254/$H254),1)*$H254),"")</f>
        <v>504</v>
      </c>
      <c r="W254" s="42">
        <f>IFERROR(IF(V254=0,"",ROUNDUP(V254/H254,0)*0.00753),"")</f>
        <v>1.506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500</v>
      </c>
      <c r="V255" s="44">
        <f>IFERROR(V252/H252,"0")+IFERROR(V253/H253,"0")+IFERROR(V254/H254,"0")</f>
        <v>500</v>
      </c>
      <c r="W255" s="44">
        <f>IFERROR(IF(W252="",0,W252),"0")+IFERROR(IF(W253="",0,W253),"0")+IFERROR(IF(W254="",0,W254),"0")</f>
        <v>3.7649999999999997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1260</v>
      </c>
      <c r="V256" s="44">
        <f>IFERROR(SUM(V252:V254),"0")</f>
        <v>1260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8350</v>
      </c>
      <c r="V269" s="56">
        <f t="shared" si="13"/>
        <v>8355</v>
      </c>
      <c r="W269" s="42">
        <f>IFERROR(IF(V269=0,"",ROUNDUP(V269/H269,0)*0.02039),"")</f>
        <v>11.357229999999999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600</v>
      </c>
      <c r="V271" s="56">
        <f t="shared" si="13"/>
        <v>600</v>
      </c>
      <c r="W271" s="42">
        <f>IFERROR(IF(V271=0,"",ROUNDUP(V271/H271,0)*0.02039),"")</f>
        <v>0.81559999999999988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10</v>
      </c>
      <c r="V274" s="56">
        <f t="shared" si="13"/>
        <v>10</v>
      </c>
      <c r="W274" s="42">
        <f>IFERROR(IF(V274=0,"",ROUNDUP(V274/H274,0)*0.00937),"")</f>
        <v>1.874E-2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598.66666666666663</v>
      </c>
      <c r="V276" s="44">
        <f>IFERROR(V268/H268,"0")+IFERROR(V269/H269,"0")+IFERROR(V270/H270,"0")+IFERROR(V271/H271,"0")+IFERROR(V272/H272,"0")+IFERROR(V273/H273,"0")+IFERROR(V274/H274,"0")+IFERROR(V275/H275,"0")</f>
        <v>599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12.191569999999999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8960</v>
      </c>
      <c r="V277" s="44">
        <f>IFERROR(SUM(V268:V275),"0")</f>
        <v>8965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46</v>
      </c>
      <c r="V297" s="56">
        <f>IFERROR(IF(U297="",0,CEILING((U297/$H297),1)*$H297),"")</f>
        <v>48</v>
      </c>
      <c r="W297" s="42">
        <f>IFERROR(IF(V297=0,"",ROUNDUP(V297/H297,0)*0.02175),"")</f>
        <v>8.6999999999999994E-2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3.8333333333333335</v>
      </c>
      <c r="V301" s="44">
        <f>IFERROR(V297/H297,"0")+IFERROR(V298/H298,"0")+IFERROR(V299/H299,"0")+IFERROR(V300/H300,"0")</f>
        <v>4</v>
      </c>
      <c r="W301" s="44">
        <f>IFERROR(IF(W297="",0,W297),"0")+IFERROR(IF(W298="",0,W298),"0")+IFERROR(IF(W299="",0,W299),"0")+IFERROR(IF(W300="",0,W300),"0")</f>
        <v>8.6999999999999994E-2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46</v>
      </c>
      <c r="V302" s="44">
        <f>IFERROR(SUM(V297:V300),"0")</f>
        <v>48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15</v>
      </c>
      <c r="V310" s="56">
        <f>IFERROR(IF(U310="",0,CEILING((U310/$H310),1)*$H310),"")</f>
        <v>15.6</v>
      </c>
      <c r="W310" s="42">
        <f>IFERROR(IF(V310=0,"",ROUNDUP(V310/H310,0)*0.02175),"")</f>
        <v>4.3499999999999997E-2</v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1.9230769230769231</v>
      </c>
      <c r="V313" s="44">
        <f>IFERROR(V309/H309,"0")+IFERROR(V310/H310,"0")+IFERROR(V311/H311,"0")+IFERROR(V312/H312,"0")</f>
        <v>2</v>
      </c>
      <c r="W313" s="44">
        <f>IFERROR(IF(W309="",0,W309),"0")+IFERROR(IF(W310="",0,W310),"0")+IFERROR(IF(W311="",0,W311),"0")+IFERROR(IF(W312="",0,W312),"0")</f>
        <v>4.3499999999999997E-2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15</v>
      </c>
      <c r="V314" s="44">
        <f>IFERROR(SUM(V309:V312),"0")</f>
        <v>15.6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33</v>
      </c>
      <c r="V329" s="56">
        <f t="shared" si="14"/>
        <v>33.6</v>
      </c>
      <c r="W329" s="42">
        <f>IFERROR(IF(V329=0,"",ROUNDUP(V329/H329,0)*0.00753),"")</f>
        <v>6.0240000000000002E-2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134</v>
      </c>
      <c r="V331" s="56">
        <f t="shared" si="14"/>
        <v>134.4</v>
      </c>
      <c r="W331" s="42">
        <f>IFERROR(IF(V331=0,"",ROUNDUP(V331/H331,0)*0.00753),"")</f>
        <v>0.24096000000000001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52</v>
      </c>
      <c r="V333" s="56">
        <f t="shared" si="14"/>
        <v>52.5</v>
      </c>
      <c r="W333" s="42">
        <f t="shared" si="15"/>
        <v>0.1255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25</v>
      </c>
      <c r="V335" s="56">
        <f t="shared" si="14"/>
        <v>25.200000000000003</v>
      </c>
      <c r="W335" s="42">
        <f t="shared" si="15"/>
        <v>6.0240000000000002E-2</v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35</v>
      </c>
      <c r="V337" s="56">
        <f t="shared" si="14"/>
        <v>35.700000000000003</v>
      </c>
      <c r="W337" s="42">
        <f t="shared" si="15"/>
        <v>8.5339999999999999E-2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16</v>
      </c>
      <c r="V339" s="56">
        <f t="shared" si="14"/>
        <v>16.8</v>
      </c>
      <c r="W339" s="42">
        <f t="shared" si="15"/>
        <v>4.0160000000000001E-2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100.71428571428569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102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0.61243999999999998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295</v>
      </c>
      <c r="V341" s="44">
        <f>IFERROR(SUM(V327:V339),"0")</f>
        <v>298.2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37</v>
      </c>
      <c r="V366" s="56">
        <f t="shared" ref="V366:V371" si="16">IFERROR(IF(U366="",0,CEILING((U366/$H366),1)*$H366),"")</f>
        <v>37.800000000000004</v>
      </c>
      <c r="W366" s="42">
        <f>IFERROR(IF(V366=0,"",ROUNDUP(V366/H366,0)*0.00753),"")</f>
        <v>6.7769999999999997E-2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8.8095238095238084</v>
      </c>
      <c r="V372" s="44">
        <f>IFERROR(V366/H366,"0")+IFERROR(V367/H367,"0")+IFERROR(V368/H368,"0")+IFERROR(V369/H369,"0")+IFERROR(V370/H370,"0")+IFERROR(V371/H371,"0")</f>
        <v>9</v>
      </c>
      <c r="W372" s="44">
        <f>IFERROR(IF(W366="",0,W366),"0")+IFERROR(IF(W367="",0,W367),"0")+IFERROR(IF(W368="",0,W368),"0")+IFERROR(IF(W369="",0,W369),"0")+IFERROR(IF(W370="",0,W370),"0")+IFERROR(IF(W371="",0,W371),"0")</f>
        <v>6.7769999999999997E-2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37</v>
      </c>
      <c r="V373" s="44">
        <f>IFERROR(SUM(V366:V371),"0")</f>
        <v>37.800000000000004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63</v>
      </c>
      <c r="V385" s="56">
        <f t="shared" ref="V385:V394" si="17">IFERROR(IF(U385="",0,CEILING((U385/$H385),1)*$H385),"")</f>
        <v>63.36</v>
      </c>
      <c r="W385" s="42">
        <f>IFERROR(IF(V385=0,"",ROUNDUP(V385/H385,0)*0.01196),"")</f>
        <v>0.14352000000000001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19</v>
      </c>
      <c r="V389" s="56">
        <f t="shared" si="17"/>
        <v>19.2</v>
      </c>
      <c r="W389" s="42">
        <f>IFERROR(IF(V389=0,"",ROUNDUP(V389/H389,0)*0.00753),"")</f>
        <v>6.0240000000000002E-2</v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52</v>
      </c>
      <c r="V393" s="56">
        <f t="shared" si="17"/>
        <v>52.8</v>
      </c>
      <c r="W393" s="42">
        <f>IFERROR(IF(V393=0,"",ROUNDUP(V393/H393,0)*0.00753),"")</f>
        <v>0.16566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41.515151515151516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42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0.36941999999999997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134</v>
      </c>
      <c r="V396" s="44">
        <f>IFERROR(SUM(V385:V394),"0")</f>
        <v>135.36000000000001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132</v>
      </c>
      <c r="V398" s="56">
        <f>IFERROR(IF(U398="",0,CEILING((U398/$H398),1)*$H398),"")</f>
        <v>132</v>
      </c>
      <c r="W398" s="42">
        <f>IFERROR(IF(V398=0,"",ROUNDUP(V398/H398,0)*0.01196),"")</f>
        <v>0.29899999999999999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25</v>
      </c>
      <c r="V400" s="44">
        <f>IFERROR(V398/H398,"0")+IFERROR(V399/H399,"0")</f>
        <v>25</v>
      </c>
      <c r="W400" s="44">
        <f>IFERROR(IF(W398="",0,W398),"0")+IFERROR(IF(W399="",0,W399),"0")</f>
        <v>0.29899999999999999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132</v>
      </c>
      <c r="V401" s="44">
        <f>IFERROR(SUM(V398:V399),"0")</f>
        <v>132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68</v>
      </c>
      <c r="V403" s="56">
        <f t="shared" ref="V403:V411" si="18">IFERROR(IF(U403="",0,CEILING((U403/$H403),1)*$H403),"")</f>
        <v>68.64</v>
      </c>
      <c r="W403" s="42">
        <f>IFERROR(IF(V403=0,"",ROUNDUP(V403/H403,0)*0.01196),"")</f>
        <v>0.15548000000000001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73</v>
      </c>
      <c r="V405" s="56">
        <f t="shared" si="18"/>
        <v>73.92</v>
      </c>
      <c r="W405" s="42">
        <f>IFERROR(IF(V405=0,"",ROUNDUP(V405/H405,0)*0.01196),"")</f>
        <v>0.16744000000000001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45.643939393939391</v>
      </c>
      <c r="V412" s="44">
        <f>IFERROR(V403/H403,"0")+IFERROR(V404/H404,"0")+IFERROR(V405/H405,"0")+IFERROR(V406/H406,"0")+IFERROR(V407/H407,"0")+IFERROR(V408/H408,"0")+IFERROR(V409/H409,"0")+IFERROR(V410/H410,"0")+IFERROR(V411/H411,"0")</f>
        <v>46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0.55015999999999998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241</v>
      </c>
      <c r="V413" s="44">
        <f>IFERROR(SUM(V403:V411),"0")</f>
        <v>242.88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120</v>
      </c>
      <c r="V423" s="56">
        <f>IFERROR(IF(U423="",0,CEILING((U423/$H423),1)*$H423),"")</f>
        <v>120</v>
      </c>
      <c r="W423" s="42">
        <f>IFERROR(IF(V423=0,"",ROUNDUP(V423/H423,0)*0.02175),"")</f>
        <v>0.21749999999999997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10</v>
      </c>
      <c r="V424" s="44">
        <f>IFERROR(V422/H422,"0")+IFERROR(V423/H423,"0")</f>
        <v>10</v>
      </c>
      <c r="W424" s="44">
        <f>IFERROR(IF(W422="",0,W422),"0")+IFERROR(IF(W423="",0,W423),"0")</f>
        <v>0.21749999999999997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120</v>
      </c>
      <c r="V425" s="44">
        <f>IFERROR(SUM(V422:V423),"0")</f>
        <v>120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14802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14844.75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15649.527706145705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15694.949999999999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26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26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16299.527706145705</v>
      </c>
      <c r="V445" s="44">
        <f>GrossWeightTotalR+PalletQtyTotalR*25</f>
        <v>16344.949999999999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2329.395851062518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2338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27.768909999999998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32.400000000000006</v>
      </c>
      <c r="D452" s="53">
        <f>IFERROR(V56*1,"0")+IFERROR(V57*1,"0")+IFERROR(V58*1,"0")</f>
        <v>274.5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1118.54</v>
      </c>
      <c r="F452" s="53">
        <f>IFERROR(V122*1,"0")+IFERROR(V123*1,"0")+IFERROR(V124*1,"0")+IFERROR(V125*1,"0")</f>
        <v>450.90000000000003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1464.4499999999998</v>
      </c>
      <c r="I452" s="53">
        <f>IFERROR(V231*1,"0")+IFERROR(V232*1,"0")+IFERROR(V233*1,"0")+IFERROR(V234*1,"0")+IFERROR(V235*1,"0")+IFERROR(V236*1,"0")+IFERROR(V237*1,"0")+IFERROR(V241*1,"0")+IFERROR(V242*1,"0")</f>
        <v>15</v>
      </c>
      <c r="J452" s="53">
        <f>IFERROR(V247*1,"0")+IFERROR(V248*1,"0")+IFERROR(V252*1,"0")+IFERROR(V253*1,"0")+IFERROR(V254*1,"0")+IFERROR(V258*1,"0")+IFERROR(V262*1,"0")</f>
        <v>1494.12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8965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63.6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298.2</v>
      </c>
      <c r="N452" s="53">
        <f>IFERROR(V361*1,"0")+IFERROR(V362*1,"0")+IFERROR(V366*1,"0")+IFERROR(V367*1,"0")+IFERROR(V368*1,"0")+IFERROR(V369*1,"0")+IFERROR(V370*1,"0")+IFERROR(V371*1,"0")+IFERROR(V375*1,"0")+IFERROR(V379*1,"0")</f>
        <v>37.800000000000004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510.24</v>
      </c>
      <c r="P452" s="53">
        <f>IFERROR(V422*1,"0")+IFERROR(V423*1,"0")+IFERROR(V427*1,"0")+IFERROR(V428*1,"0")+IFERROR(V432*1,"0")+IFERROR(V433*1,"0")+IFERROR(V437*1,"0")+IFERROR(V438*1,"0")+IFERROR(V439*1,"0")</f>
        <v>120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