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<sst xmlns="http://schemas.openxmlformats.org/spreadsheetml/2006/main" count="2785" uniqueCount="725">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</sst>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A429" zoomScaleNormal="100" zoomScaleSheetLayoutView="100" workbookViewId="0">
      <selection activeCell="U51" sqref="U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1200</v>
      </c>
      <c r="V50" s="56">
        <f>IFERROR(IF(U50="",0,CEILING((U50/$H50),1)*$H50),"")</f>
        <v>1209.6000000000001</v>
      </c>
      <c r="W50" s="42">
        <f>IFERROR(IF(V50=0,"",ROUNDUP(V50/H50,0)*0.02175),"")</f>
        <v>2.4359999999999999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111.1111111111111</v>
      </c>
      <c r="V52" s="44">
        <f>IFERROR(V50/H50,"0")+IFERROR(V51/H51,"0")</f>
        <v>112</v>
      </c>
      <c r="W52" s="44">
        <f>IFERROR(IF(W50="",0,W50),"0")+IFERROR(IF(W51="",0,W51),"0")</f>
        <v>2.4359999999999999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1200</v>
      </c>
      <c r="V53" s="44">
        <f>IFERROR(SUM(V50:V51),"0")</f>
        <v>1209.6000000000001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1800</v>
      </c>
      <c r="V139" s="56">
        <f t="shared" si="7"/>
        <v>1803.6000000000001</v>
      </c>
      <c r="W139" s="42">
        <f>IFERROR(IF(V139=0,"",ROUNDUP(V139/H139,0)*0.02039),"")</f>
        <v>3.4051299999999998</v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166.66666666666666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167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3.4051299999999998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1800</v>
      </c>
      <c r="V156" s="44">
        <f>IFERROR(SUM(V138:V154),"0")</f>
        <v>1803.6000000000001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2000</v>
      </c>
      <c r="V269" s="56">
        <f t="shared" si="13"/>
        <v>2010</v>
      </c>
      <c r="W269" s="42">
        <f>IFERROR(IF(V269=0,"",ROUNDUP(V269/H269,0)*0.02039),"")</f>
        <v>2.7322599999999997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4000</v>
      </c>
      <c r="V273" s="56">
        <f t="shared" si="13"/>
        <v>4005</v>
      </c>
      <c r="W273" s="42">
        <f>IFERROR(IF(V273=0,"",ROUNDUP(V273/H273,0)*0.02039),"")</f>
        <v>5.4441299999999995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400</v>
      </c>
      <c r="V276" s="44">
        <f>IFERROR(V268/H268,"0")+IFERROR(V269/H269,"0")+IFERROR(V270/H270,"0")+IFERROR(V271/H271,"0")+IFERROR(V272/H272,"0")+IFERROR(V273/H273,"0")+IFERROR(V274/H274,"0")+IFERROR(V275/H275,"0")</f>
        <v>401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8.1763899999999996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6000</v>
      </c>
      <c r="V277" s="44">
        <f>IFERROR(SUM(V268:V275),"0")</f>
        <v>6015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7000</v>
      </c>
      <c r="V279" s="56">
        <f>IFERROR(IF(U279="",0,CEILING((U279/$H279),1)*$H279),"")</f>
        <v>7005</v>
      </c>
      <c r="W279" s="42">
        <f>IFERROR(IF(V279=0,"",ROUNDUP(V279/H279,0)*0.02175),"")</f>
        <v>10.157249999999999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466.66666666666669</v>
      </c>
      <c r="V281" s="44">
        <f>IFERROR(V279/H279,"0")+IFERROR(V280/H280,"0")</f>
        <v>467</v>
      </c>
      <c r="W281" s="44">
        <f>IFERROR(IF(W279="",0,W279),"0")+IFERROR(IF(W280="",0,W280),"0")</f>
        <v>10.157249999999999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7000</v>
      </c>
      <c r="V282" s="44">
        <f>IFERROR(SUM(V279:V280),"0")</f>
        <v>7005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1000</v>
      </c>
      <c r="V433" s="56">
        <f>IFERROR(IF(U433="",0,CEILING((U433/$H433),1)*$H433),"")</f>
        <v>1003.02</v>
      </c>
      <c r="W433" s="42">
        <f>IFERROR(IF(V433=0,"",ROUNDUP(V433/H433,0)*0.00753),"")</f>
        <v>1.72437</v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228.31050228310502</v>
      </c>
      <c r="V434" s="44">
        <f>IFERROR(V432/H432,"0")+IFERROR(V433/H433,"0")</f>
        <v>229</v>
      </c>
      <c r="W434" s="44">
        <f>IFERROR(IF(W432="",0,W432),"0")+IFERROR(IF(W433="",0,W433),"0")</f>
        <v>1.72437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1000</v>
      </c>
      <c r="V435" s="44">
        <f>IFERROR(SUM(V432:V433),"0")</f>
        <v>1003.02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1000</v>
      </c>
      <c r="V437" s="56">
        <f>IFERROR(IF(U437="",0,CEILING((U437/$H437),1)*$H437),"")</f>
        <v>1006.1999999999999</v>
      </c>
      <c r="W437" s="42">
        <f>IFERROR(IF(V437=0,"",ROUNDUP(V437/H437,0)*0.02175),"")</f>
        <v>2.8057499999999997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128.2051282051282</v>
      </c>
      <c r="V440" s="44">
        <f>IFERROR(V437/H437,"0")+IFERROR(V438/H438,"0")+IFERROR(V439/H439,"0")</f>
        <v>129</v>
      </c>
      <c r="W440" s="44">
        <f>IFERROR(IF(W437="",0,W437),"0")+IFERROR(IF(W438="",0,W438),"0")+IFERROR(IF(W439="",0,W439),"0")</f>
        <v>2.8057499999999997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1000</v>
      </c>
      <c r="V441" s="44">
        <f>IFERROR(SUM(V437:V439),"0")</f>
        <v>1006.1999999999999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18000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18042.420000000002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18681.001756234629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18725.276000000002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28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28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19381.001756234629</v>
      </c>
      <c r="V445" s="44">
        <f>GrossWeightTotalR+PalletQtyTotalR*25</f>
        <v>19425.276000000002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1500.9600749326778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1505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28.704889999999999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1209.6000000000001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1803.6000000000001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13020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2009.2199999999998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2023-08-15T06:40:12Z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