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9CEEB1AF-D5A4-4D31-A3AE-1F22B2DE25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W453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W254" i="2"/>
  <c r="V254" i="2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W241" i="2" s="1"/>
  <c r="U236" i="2"/>
  <c r="U235" i="2"/>
  <c r="V234" i="2"/>
  <c r="V233" i="2"/>
  <c r="W233" i="2" s="1"/>
  <c r="M233" i="2"/>
  <c r="W232" i="2"/>
  <c r="V232" i="2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V189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M22" i="2"/>
  <c r="H10" i="2"/>
  <c r="A10" i="2"/>
  <c r="A9" i="2"/>
  <c r="H9" i="2" s="1"/>
  <c r="D7" i="2"/>
  <c r="N6" i="2"/>
  <c r="M2" i="2"/>
  <c r="V53" i="2" l="1"/>
  <c r="V59" i="2"/>
  <c r="V89" i="2"/>
  <c r="W304" i="2"/>
  <c r="W305" i="2" s="1"/>
  <c r="V464" i="2"/>
  <c r="M473" i="2"/>
  <c r="V378" i="2"/>
  <c r="W396" i="2"/>
  <c r="W397" i="2" s="1"/>
  <c r="V397" i="2"/>
  <c r="W400" i="2"/>
  <c r="W401" i="2" s="1"/>
  <c r="V401" i="2"/>
  <c r="V417" i="2"/>
  <c r="U467" i="2"/>
  <c r="W40" i="2"/>
  <c r="W41" i="2" s="1"/>
  <c r="V41" i="2"/>
  <c r="V147" i="2"/>
  <c r="V258" i="2"/>
  <c r="V306" i="2"/>
  <c r="V322" i="2"/>
  <c r="V345" i="2"/>
  <c r="V361" i="2"/>
  <c r="W455" i="2"/>
  <c r="U466" i="2"/>
  <c r="V102" i="2"/>
  <c r="V118" i="2"/>
  <c r="V190" i="2"/>
  <c r="V236" i="2"/>
  <c r="V283" i="2"/>
  <c r="V284" i="2"/>
  <c r="V309" i="2"/>
  <c r="V310" i="2"/>
  <c r="G473" i="2"/>
  <c r="F10" i="2"/>
  <c r="W22" i="2"/>
  <c r="W23" i="2" s="1"/>
  <c r="U463" i="2"/>
  <c r="V46" i="2"/>
  <c r="V60" i="2"/>
  <c r="E473" i="2"/>
  <c r="V112" i="2"/>
  <c r="F473" i="2"/>
  <c r="V165" i="2"/>
  <c r="W187" i="2"/>
  <c r="W189" i="2" s="1"/>
  <c r="W211" i="2"/>
  <c r="W212" i="2" s="1"/>
  <c r="V228" i="2"/>
  <c r="V259" i="2"/>
  <c r="W272" i="2"/>
  <c r="V275" i="2"/>
  <c r="W288" i="2"/>
  <c r="W296" i="2" s="1"/>
  <c r="V301" i="2"/>
  <c r="W317" i="2"/>
  <c r="W321" i="2" s="1"/>
  <c r="V334" i="2"/>
  <c r="W336" i="2"/>
  <c r="W337" i="2" s="1"/>
  <c r="W370" i="2"/>
  <c r="W371" i="2" s="1"/>
  <c r="V371" i="2"/>
  <c r="W421" i="2"/>
  <c r="W436" i="2"/>
  <c r="V439" i="2"/>
  <c r="R473" i="2"/>
  <c r="V450" i="2"/>
  <c r="V456" i="2"/>
  <c r="V455" i="2"/>
  <c r="V465" i="2"/>
  <c r="V466" i="2" s="1"/>
  <c r="J473" i="2"/>
  <c r="J9" i="2"/>
  <c r="W393" i="2"/>
  <c r="W184" i="2"/>
  <c r="W134" i="2"/>
  <c r="W433" i="2"/>
  <c r="W126" i="2"/>
  <c r="W208" i="2"/>
  <c r="W118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406" i="2"/>
  <c r="W416" i="2" s="1"/>
  <c r="W437" i="2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W438" i="2" l="1"/>
  <c r="W275" i="2"/>
  <c r="V463" i="2"/>
  <c r="V467" i="2"/>
  <c r="W101" i="2"/>
  <c r="W468" i="2" l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<sst xmlns="http://schemas.openxmlformats.org/spreadsheetml/2006/main" count="2792" uniqueCount="687">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</sst>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73"/>
  <sheetViews>
    <sheetView showGridLines="0" tabSelected="1" zoomScaleNormal="100" zoomScaleSheetLayoutView="100" workbookViewId="0">
      <selection activeCell="U469" sqref="U46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9" t="s">
        <v>8</v>
      </c>
      <c r="B5" s="319"/>
      <c r="C5" s="319"/>
      <c r="D5" s="320"/>
      <c r="E5" s="320"/>
      <c r="F5" s="321" t="s">
        <v>14</v>
      </c>
      <c r="G5" s="321"/>
      <c r="H5" s="320"/>
      <c r="I5" s="320"/>
      <c r="J5" s="320"/>
      <c r="K5" s="320"/>
      <c r="M5" s="27" t="s">
        <v>4</v>
      </c>
      <c r="N5" s="322">
        <v>45158</v>
      </c>
      <c r="O5" s="322"/>
      <c r="Q5" s="323" t="s">
        <v>3</v>
      </c>
      <c r="R5" s="324"/>
      <c r="S5" s="325" t="s">
        <v>639</v>
      </c>
      <c r="T5" s="326"/>
      <c r="Y5" s="60"/>
      <c r="Z5" s="60"/>
      <c r="AA5" s="60"/>
    </row>
    <row r="6" spans="1:28" s="17" customFormat="1" ht="24" customHeight="1" x14ac:dyDescent="0.2">
      <c r="A6" s="319" t="s">
        <v>1</v>
      </c>
      <c r="B6" s="319"/>
      <c r="C6" s="319"/>
      <c r="D6" s="327" t="s">
        <v>640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0.33333333333333331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 t="s">
        <v>64</v>
      </c>
    </row>
    <row r="18" spans="1:29" ht="14.25" customHeight="1" x14ac:dyDescent="0.2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</row>
    <row r="19" spans="1:29" ht="27.75" customHeight="1" x14ac:dyDescent="0.2">
      <c r="A19" s="372" t="s">
        <v>74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55"/>
      <c r="Y19" s="55"/>
    </row>
    <row r="20" spans="1:29" ht="16.5" customHeight="1" x14ac:dyDescent="0.25">
      <c r="A20" s="373" t="s">
        <v>74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66"/>
      <c r="Y20" s="66"/>
    </row>
    <row r="21" spans="1:29" ht="14.25" customHeight="1" x14ac:dyDescent="0.25">
      <c r="A21" s="374" t="s">
        <v>75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6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7"/>
      <c r="O22" s="377"/>
      <c r="P22" s="377"/>
      <c r="Q22" s="37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3"/>
      <c r="M23" s="379" t="s">
        <v>43</v>
      </c>
      <c r="N23" s="380"/>
      <c r="O23" s="380"/>
      <c r="P23" s="380"/>
      <c r="Q23" s="380"/>
      <c r="R23" s="380"/>
      <c r="S23" s="38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3"/>
      <c r="M24" s="379" t="s">
        <v>43</v>
      </c>
      <c r="N24" s="380"/>
      <c r="O24" s="380"/>
      <c r="P24" s="380"/>
      <c r="Q24" s="380"/>
      <c r="R24" s="380"/>
      <c r="S24" s="38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4" t="s">
        <v>79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7"/>
      <c r="O26" s="377"/>
      <c r="P26" s="377"/>
      <c r="Q26" s="37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7"/>
      <c r="O27" s="377"/>
      <c r="P27" s="377"/>
      <c r="Q27" s="37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7"/>
      <c r="O28" s="377"/>
      <c r="P28" s="377"/>
      <c r="Q28" s="37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7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7"/>
      <c r="O29" s="377"/>
      <c r="P29" s="377"/>
      <c r="Q29" s="37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7"/>
      <c r="O30" s="377"/>
      <c r="P30" s="377"/>
      <c r="Q30" s="37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7"/>
      <c r="O31" s="377"/>
      <c r="P31" s="377"/>
      <c r="Q31" s="37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3"/>
      <c r="M32" s="379" t="s">
        <v>43</v>
      </c>
      <c r="N32" s="380"/>
      <c r="O32" s="380"/>
      <c r="P32" s="380"/>
      <c r="Q32" s="380"/>
      <c r="R32" s="380"/>
      <c r="S32" s="38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3"/>
      <c r="M33" s="379" t="s">
        <v>43</v>
      </c>
      <c r="N33" s="380"/>
      <c r="O33" s="380"/>
      <c r="P33" s="380"/>
      <c r="Q33" s="380"/>
      <c r="R33" s="380"/>
      <c r="S33" s="38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4" t="s">
        <v>92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7"/>
      <c r="O35" s="377"/>
      <c r="P35" s="377"/>
      <c r="Q35" s="37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75">
        <v>4680115880139</v>
      </c>
      <c r="E36" s="37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7"/>
      <c r="O36" s="377"/>
      <c r="P36" s="377"/>
      <c r="Q36" s="37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3"/>
      <c r="M37" s="379" t="s">
        <v>43</v>
      </c>
      <c r="N37" s="380"/>
      <c r="O37" s="380"/>
      <c r="P37" s="380"/>
      <c r="Q37" s="380"/>
      <c r="R37" s="380"/>
      <c r="S37" s="38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3"/>
      <c r="M38" s="379" t="s">
        <v>43</v>
      </c>
      <c r="N38" s="380"/>
      <c r="O38" s="380"/>
      <c r="P38" s="380"/>
      <c r="Q38" s="380"/>
      <c r="R38" s="380"/>
      <c r="S38" s="38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4" t="s">
        <v>100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75">
        <v>4607091388282</v>
      </c>
      <c r="E40" s="37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7"/>
      <c r="O40" s="377"/>
      <c r="P40" s="377"/>
      <c r="Q40" s="37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3"/>
      <c r="M41" s="379" t="s">
        <v>43</v>
      </c>
      <c r="N41" s="380"/>
      <c r="O41" s="380"/>
      <c r="P41" s="380"/>
      <c r="Q41" s="380"/>
      <c r="R41" s="380"/>
      <c r="S41" s="38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2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3"/>
      <c r="M42" s="379" t="s">
        <v>43</v>
      </c>
      <c r="N42" s="380"/>
      <c r="O42" s="380"/>
      <c r="P42" s="380"/>
      <c r="Q42" s="380"/>
      <c r="R42" s="380"/>
      <c r="S42" s="38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4" t="s">
        <v>104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75">
        <v>4607091389111</v>
      </c>
      <c r="E44" s="37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7"/>
      <c r="O44" s="377"/>
      <c r="P44" s="377"/>
      <c r="Q44" s="37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3"/>
      <c r="M45" s="379" t="s">
        <v>43</v>
      </c>
      <c r="N45" s="380"/>
      <c r="O45" s="380"/>
      <c r="P45" s="380"/>
      <c r="Q45" s="380"/>
      <c r="R45" s="380"/>
      <c r="S45" s="38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3"/>
      <c r="M46" s="379" t="s">
        <v>43</v>
      </c>
      <c r="N46" s="380"/>
      <c r="O46" s="380"/>
      <c r="P46" s="380"/>
      <c r="Q46" s="380"/>
      <c r="R46" s="380"/>
      <c r="S46" s="38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55"/>
      <c r="Y47" s="55"/>
    </row>
    <row r="48" spans="1:29" ht="16.5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66"/>
      <c r="Y48" s="66"/>
    </row>
    <row r="49" spans="1:29" ht="14.25" customHeight="1" x14ac:dyDescent="0.25">
      <c r="A49" s="374" t="s">
        <v>109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75">
        <v>4680115881440</v>
      </c>
      <c r="E50" s="37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7"/>
      <c r="O50" s="377"/>
      <c r="P50" s="377"/>
      <c r="Q50" s="37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75">
        <v>4680115881433</v>
      </c>
      <c r="E51" s="37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7"/>
      <c r="O51" s="377"/>
      <c r="P51" s="377"/>
      <c r="Q51" s="37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3"/>
      <c r="M52" s="379" t="s">
        <v>43</v>
      </c>
      <c r="N52" s="380"/>
      <c r="O52" s="380"/>
      <c r="P52" s="380"/>
      <c r="Q52" s="380"/>
      <c r="R52" s="380"/>
      <c r="S52" s="38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3"/>
      <c r="M53" s="379" t="s">
        <v>43</v>
      </c>
      <c r="N53" s="380"/>
      <c r="O53" s="380"/>
      <c r="P53" s="380"/>
      <c r="Q53" s="380"/>
      <c r="R53" s="380"/>
      <c r="S53" s="38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3" t="s">
        <v>115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66"/>
      <c r="Y54" s="66"/>
    </row>
    <row r="55" spans="1:29" ht="14.25" customHeight="1" x14ac:dyDescent="0.25">
      <c r="A55" s="374" t="s">
        <v>116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7"/>
      <c r="O56" s="377"/>
      <c r="P56" s="377"/>
      <c r="Q56" s="378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7"/>
      <c r="O57" s="377"/>
      <c r="P57" s="377"/>
      <c r="Q57" s="37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8" t="s">
        <v>123</v>
      </c>
      <c r="N58" s="377"/>
      <c r="O58" s="377"/>
      <c r="P58" s="377"/>
      <c r="Q58" s="37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3"/>
      <c r="M59" s="379" t="s">
        <v>43</v>
      </c>
      <c r="N59" s="380"/>
      <c r="O59" s="380"/>
      <c r="P59" s="380"/>
      <c r="Q59" s="380"/>
      <c r="R59" s="380"/>
      <c r="S59" s="38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3"/>
      <c r="M60" s="379" t="s">
        <v>43</v>
      </c>
      <c r="N60" s="380"/>
      <c r="O60" s="380"/>
      <c r="P60" s="380"/>
      <c r="Q60" s="380"/>
      <c r="R60" s="380"/>
      <c r="S60" s="38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73" t="s">
        <v>107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66"/>
      <c r="Y61" s="66"/>
    </row>
    <row r="62" spans="1:29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75">
        <v>4607091382945</v>
      </c>
      <c r="E63" s="37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7"/>
      <c r="O63" s="377"/>
      <c r="P63" s="377"/>
      <c r="Q63" s="37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7"/>
      <c r="O64" s="377"/>
      <c r="P64" s="377"/>
      <c r="Q64" s="37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7"/>
      <c r="O65" s="377"/>
      <c r="P65" s="377"/>
      <c r="Q65" s="37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75">
        <v>4607091388312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7"/>
      <c r="O66" s="377"/>
      <c r="P66" s="377"/>
      <c r="Q66" s="37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75">
        <v>4680115882133</v>
      </c>
      <c r="E67" s="37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3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7"/>
      <c r="O67" s="377"/>
      <c r="P67" s="377"/>
      <c r="Q67" s="37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75">
        <v>4607091382952</v>
      </c>
      <c r="E68" s="37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7"/>
      <c r="O68" s="377"/>
      <c r="P68" s="377"/>
      <c r="Q68" s="37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7"/>
      <c r="O69" s="377"/>
      <c r="P69" s="377"/>
      <c r="Q69" s="37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75">
        <v>4680115882539</v>
      </c>
      <c r="E70" s="37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406" t="s">
        <v>142</v>
      </c>
      <c r="N70" s="377"/>
      <c r="O70" s="377"/>
      <c r="P70" s="377"/>
      <c r="Q70" s="37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75">
        <v>4607091384604</v>
      </c>
      <c r="E71" s="37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7"/>
      <c r="O71" s="377"/>
      <c r="P71" s="377"/>
      <c r="Q71" s="37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75">
        <v>4680115880283</v>
      </c>
      <c r="E72" s="37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7"/>
      <c r="O72" s="377"/>
      <c r="P72" s="377"/>
      <c r="Q72" s="37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75">
        <v>4680115881518</v>
      </c>
      <c r="E73" s="37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7"/>
      <c r="O73" s="377"/>
      <c r="P73" s="377"/>
      <c r="Q73" s="37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75">
        <v>4680115881303</v>
      </c>
      <c r="E74" s="37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7"/>
      <c r="O74" s="377"/>
      <c r="P74" s="377"/>
      <c r="Q74" s="37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75">
        <v>4607091381986</v>
      </c>
      <c r="E75" s="375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7"/>
      <c r="O75" s="377"/>
      <c r="P75" s="377"/>
      <c r="Q75" s="37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7"/>
      <c r="O76" s="377"/>
      <c r="P76" s="377"/>
      <c r="Q76" s="37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7"/>
      <c r="O77" s="377"/>
      <c r="P77" s="377"/>
      <c r="Q77" s="37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7"/>
      <c r="O78" s="377"/>
      <c r="P78" s="377"/>
      <c r="Q78" s="37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7"/>
      <c r="O79" s="377"/>
      <c r="P79" s="377"/>
      <c r="Q79" s="37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3"/>
      <c r="M80" s="379" t="s">
        <v>43</v>
      </c>
      <c r="N80" s="380"/>
      <c r="O80" s="380"/>
      <c r="P80" s="380"/>
      <c r="Q80" s="380"/>
      <c r="R80" s="380"/>
      <c r="S80" s="38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3"/>
      <c r="M81" s="379" t="s">
        <v>43</v>
      </c>
      <c r="N81" s="380"/>
      <c r="O81" s="380"/>
      <c r="P81" s="380"/>
      <c r="Q81" s="380"/>
      <c r="R81" s="380"/>
      <c r="S81" s="38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4" t="s">
        <v>109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75">
        <v>4607091388442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7"/>
      <c r="O83" s="377"/>
      <c r="P83" s="377"/>
      <c r="Q83" s="37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75">
        <v>4607091384789</v>
      </c>
      <c r="E84" s="37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7" t="s">
        <v>165</v>
      </c>
      <c r="N84" s="377"/>
      <c r="O84" s="377"/>
      <c r="P84" s="377"/>
      <c r="Q84" s="37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75">
        <v>4680115881488</v>
      </c>
      <c r="E85" s="37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7"/>
      <c r="O85" s="377"/>
      <c r="P85" s="377"/>
      <c r="Q85" s="37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75">
        <v>4607091384765</v>
      </c>
      <c r="E86" s="37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9" t="s">
        <v>170</v>
      </c>
      <c r="N86" s="377"/>
      <c r="O86" s="377"/>
      <c r="P86" s="377"/>
      <c r="Q86" s="37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7"/>
      <c r="O87" s="377"/>
      <c r="P87" s="377"/>
      <c r="Q87" s="37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7"/>
      <c r="O88" s="377"/>
      <c r="P88" s="377"/>
      <c r="Q88" s="37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3"/>
      <c r="M89" s="379" t="s">
        <v>43</v>
      </c>
      <c r="N89" s="380"/>
      <c r="O89" s="380"/>
      <c r="P89" s="380"/>
      <c r="Q89" s="380"/>
      <c r="R89" s="380"/>
      <c r="S89" s="38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3"/>
      <c r="M90" s="379" t="s">
        <v>43</v>
      </c>
      <c r="N90" s="380"/>
      <c r="O90" s="380"/>
      <c r="P90" s="380"/>
      <c r="Q90" s="380"/>
      <c r="R90" s="380"/>
      <c r="S90" s="38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4" t="s">
        <v>75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7"/>
      <c r="O92" s="377"/>
      <c r="P92" s="377"/>
      <c r="Q92" s="37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7"/>
      <c r="O93" s="377"/>
      <c r="P93" s="377"/>
      <c r="Q93" s="37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7"/>
      <c r="O94" s="377"/>
      <c r="P94" s="377"/>
      <c r="Q94" s="37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7"/>
      <c r="O95" s="377"/>
      <c r="P95" s="377"/>
      <c r="Q95" s="37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7"/>
      <c r="O96" s="377"/>
      <c r="P96" s="377"/>
      <c r="Q96" s="37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7"/>
      <c r="O97" s="377"/>
      <c r="P97" s="377"/>
      <c r="Q97" s="37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75">
        <v>4607091384703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7"/>
      <c r="O98" s="377"/>
      <c r="P98" s="377"/>
      <c r="Q98" s="37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7"/>
      <c r="O99" s="377"/>
      <c r="P99" s="377"/>
      <c r="Q99" s="37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7"/>
      <c r="O100" s="377"/>
      <c r="P100" s="377"/>
      <c r="Q100" s="37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3"/>
      <c r="M101" s="379" t="s">
        <v>43</v>
      </c>
      <c r="N101" s="380"/>
      <c r="O101" s="380"/>
      <c r="P101" s="380"/>
      <c r="Q101" s="380"/>
      <c r="R101" s="380"/>
      <c r="S101" s="38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3"/>
      <c r="M102" s="379" t="s">
        <v>43</v>
      </c>
      <c r="N102" s="380"/>
      <c r="O102" s="380"/>
      <c r="P102" s="380"/>
      <c r="Q102" s="380"/>
      <c r="R102" s="380"/>
      <c r="S102" s="38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4" t="s">
        <v>79</v>
      </c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4"/>
      <c r="Q103" s="374"/>
      <c r="R103" s="374"/>
      <c r="S103" s="374"/>
      <c r="T103" s="374"/>
      <c r="U103" s="374"/>
      <c r="V103" s="374"/>
      <c r="W103" s="37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75">
        <v>4607091386967</v>
      </c>
      <c r="E104" s="37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1" t="s">
        <v>195</v>
      </c>
      <c r="N104" s="377"/>
      <c r="O104" s="377"/>
      <c r="P104" s="377"/>
      <c r="Q104" s="378"/>
      <c r="R104" s="40" t="s">
        <v>48</v>
      </c>
      <c r="S104" s="40" t="s">
        <v>48</v>
      </c>
      <c r="T104" s="41" t="s">
        <v>0</v>
      </c>
      <c r="U104" s="59">
        <v>300</v>
      </c>
      <c r="V104" s="56">
        <f t="shared" ref="V104:V110" si="6">IFERROR(IF(U104="",0,CEILING((U104/$H104),1)*$H104),"")</f>
        <v>307.8</v>
      </c>
      <c r="W104" s="42">
        <f>IFERROR(IF(V104=0,"",ROUNDUP(V104/H104,0)*0.02175),"")</f>
        <v>0.8264999999999999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75">
        <v>4607091385304</v>
      </c>
      <c r="E105" s="37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7"/>
      <c r="O105" s="377"/>
      <c r="P105" s="377"/>
      <c r="Q105" s="37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7"/>
      <c r="O106" s="377"/>
      <c r="P106" s="377"/>
      <c r="Q106" s="37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4" t="s">
        <v>202</v>
      </c>
      <c r="N107" s="377"/>
      <c r="O107" s="377"/>
      <c r="P107" s="377"/>
      <c r="Q107" s="37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5" t="s">
        <v>205</v>
      </c>
      <c r="N108" s="377"/>
      <c r="O108" s="377"/>
      <c r="P108" s="377"/>
      <c r="Q108" s="37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6" t="s">
        <v>208</v>
      </c>
      <c r="N109" s="377"/>
      <c r="O109" s="377"/>
      <c r="P109" s="377"/>
      <c r="Q109" s="37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7"/>
      <c r="O110" s="377"/>
      <c r="P110" s="377"/>
      <c r="Q110" s="37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3"/>
      <c r="M111" s="379" t="s">
        <v>43</v>
      </c>
      <c r="N111" s="380"/>
      <c r="O111" s="380"/>
      <c r="P111" s="380"/>
      <c r="Q111" s="380"/>
      <c r="R111" s="380"/>
      <c r="S111" s="381"/>
      <c r="T111" s="43" t="s">
        <v>42</v>
      </c>
      <c r="U111" s="44">
        <f>IFERROR(U104/H104,"0")+IFERROR(U105/H105,"0")+IFERROR(U106/H106,"0")+IFERROR(U107/H107,"0")+IFERROR(U108/H108,"0")+IFERROR(U109/H109,"0")+IFERROR(U110/H110,"0")</f>
        <v>37.037037037037038</v>
      </c>
      <c r="V111" s="44">
        <f>IFERROR(V104/H104,"0")+IFERROR(V105/H105,"0")+IFERROR(V106/H106,"0")+IFERROR(V107/H107,"0")+IFERROR(V108/H108,"0")+IFERROR(V109/H109,"0")+IFERROR(V110/H110,"0")</f>
        <v>38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0.8264999999999999</v>
      </c>
      <c r="X111" s="68"/>
      <c r="Y111" s="68"/>
    </row>
    <row r="112" spans="1:29" x14ac:dyDescent="0.2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3"/>
      <c r="M112" s="379" t="s">
        <v>43</v>
      </c>
      <c r="N112" s="380"/>
      <c r="O112" s="380"/>
      <c r="P112" s="380"/>
      <c r="Q112" s="380"/>
      <c r="R112" s="380"/>
      <c r="S112" s="381"/>
      <c r="T112" s="43" t="s">
        <v>0</v>
      </c>
      <c r="U112" s="44">
        <f>IFERROR(SUM(U104:U110),"0")</f>
        <v>300</v>
      </c>
      <c r="V112" s="44">
        <f>IFERROR(SUM(V104:V110),"0")</f>
        <v>307.8</v>
      </c>
      <c r="W112" s="43"/>
      <c r="X112" s="68"/>
      <c r="Y112" s="68"/>
    </row>
    <row r="113" spans="1:29" ht="14.25" customHeight="1" x14ac:dyDescent="0.25">
      <c r="A113" s="374" t="s">
        <v>211</v>
      </c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75">
        <v>4607091383065</v>
      </c>
      <c r="E114" s="37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7"/>
      <c r="O114" s="377"/>
      <c r="P114" s="377"/>
      <c r="Q114" s="37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75">
        <v>4680115881532</v>
      </c>
      <c r="E115" s="375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9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7"/>
      <c r="O115" s="377"/>
      <c r="P115" s="377"/>
      <c r="Q115" s="37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75">
        <v>4680115880238</v>
      </c>
      <c r="E116" s="3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40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7"/>
      <c r="O116" s="377"/>
      <c r="P116" s="377"/>
      <c r="Q116" s="37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75">
        <v>4680115881464</v>
      </c>
      <c r="E117" s="37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1" t="s">
        <v>220</v>
      </c>
      <c r="N117" s="377"/>
      <c r="O117" s="377"/>
      <c r="P117" s="377"/>
      <c r="Q117" s="37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3"/>
      <c r="M118" s="379" t="s">
        <v>43</v>
      </c>
      <c r="N118" s="380"/>
      <c r="O118" s="380"/>
      <c r="P118" s="380"/>
      <c r="Q118" s="380"/>
      <c r="R118" s="380"/>
      <c r="S118" s="38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3"/>
      <c r="M119" s="379" t="s">
        <v>43</v>
      </c>
      <c r="N119" s="380"/>
      <c r="O119" s="380"/>
      <c r="P119" s="380"/>
      <c r="Q119" s="380"/>
      <c r="R119" s="380"/>
      <c r="S119" s="38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3" t="s">
        <v>221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66"/>
      <c r="Y120" s="66"/>
    </row>
    <row r="121" spans="1:29" ht="14.25" customHeight="1" x14ac:dyDescent="0.25">
      <c r="A121" s="374" t="s">
        <v>79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75">
        <v>4607091385168</v>
      </c>
      <c r="E122" s="37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7"/>
      <c r="O122" s="377"/>
      <c r="P122" s="377"/>
      <c r="Q122" s="37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75">
        <v>4607091383256</v>
      </c>
      <c r="E123" s="37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7"/>
      <c r="O123" s="377"/>
      <c r="P123" s="377"/>
      <c r="Q123" s="37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75">
        <v>4607091385748</v>
      </c>
      <c r="E124" s="37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7"/>
      <c r="O124" s="377"/>
      <c r="P124" s="377"/>
      <c r="Q124" s="37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75">
        <v>4607091384581</v>
      </c>
      <c r="E125" s="37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7"/>
      <c r="O125" s="377"/>
      <c r="P125" s="377"/>
      <c r="Q125" s="37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2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3"/>
      <c r="M126" s="379" t="s">
        <v>43</v>
      </c>
      <c r="N126" s="380"/>
      <c r="O126" s="380"/>
      <c r="P126" s="380"/>
      <c r="Q126" s="380"/>
      <c r="R126" s="380"/>
      <c r="S126" s="38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3"/>
      <c r="M127" s="379" t="s">
        <v>43</v>
      </c>
      <c r="N127" s="380"/>
      <c r="O127" s="380"/>
      <c r="P127" s="380"/>
      <c r="Q127" s="380"/>
      <c r="R127" s="380"/>
      <c r="S127" s="38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2" t="s">
        <v>230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55"/>
      <c r="Y128" s="55"/>
    </row>
    <row r="129" spans="1:29" ht="16.5" customHeight="1" x14ac:dyDescent="0.25">
      <c r="A129" s="373" t="s">
        <v>231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66"/>
      <c r="Y129" s="66"/>
    </row>
    <row r="130" spans="1:29" ht="14.25" customHeight="1" x14ac:dyDescent="0.25">
      <c r="A130" s="374" t="s">
        <v>116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75">
        <v>4607091383423</v>
      </c>
      <c r="E131" s="37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7"/>
      <c r="O131" s="377"/>
      <c r="P131" s="377"/>
      <c r="Q131" s="37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75">
        <v>4607091381405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7"/>
      <c r="O132" s="377"/>
      <c r="P132" s="377"/>
      <c r="Q132" s="37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75">
        <v>4607091386516</v>
      </c>
      <c r="E133" s="37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7"/>
      <c r="O133" s="377"/>
      <c r="P133" s="377"/>
      <c r="Q133" s="37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2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3"/>
      <c r="M134" s="379" t="s">
        <v>43</v>
      </c>
      <c r="N134" s="380"/>
      <c r="O134" s="380"/>
      <c r="P134" s="380"/>
      <c r="Q134" s="380"/>
      <c r="R134" s="380"/>
      <c r="S134" s="38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3"/>
      <c r="M135" s="379" t="s">
        <v>43</v>
      </c>
      <c r="N135" s="380"/>
      <c r="O135" s="380"/>
      <c r="P135" s="380"/>
      <c r="Q135" s="380"/>
      <c r="R135" s="380"/>
      <c r="S135" s="38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3" t="s">
        <v>238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66"/>
      <c r="Y136" s="66"/>
    </row>
    <row r="137" spans="1:29" ht="14.25" customHeight="1" x14ac:dyDescent="0.25">
      <c r="A137" s="374" t="s">
        <v>75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75">
        <v>4680115880993</v>
      </c>
      <c r="E138" s="37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7"/>
      <c r="O138" s="377"/>
      <c r="P138" s="377"/>
      <c r="Q138" s="37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75">
        <v>4680115881761</v>
      </c>
      <c r="E139" s="37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50" t="s">
        <v>243</v>
      </c>
      <c r="N139" s="377"/>
      <c r="O139" s="377"/>
      <c r="P139" s="377"/>
      <c r="Q139" s="37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75">
        <v>4680115881563</v>
      </c>
      <c r="E140" s="37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7"/>
      <c r="O140" s="377"/>
      <c r="P140" s="377"/>
      <c r="Q140" s="37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75">
        <v>4680115880986</v>
      </c>
      <c r="E141" s="37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7"/>
      <c r="O141" s="377"/>
      <c r="P141" s="377"/>
      <c r="Q141" s="37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75">
        <v>4680115880207</v>
      </c>
      <c r="E142" s="37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3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7"/>
      <c r="O142" s="377"/>
      <c r="P142" s="377"/>
      <c r="Q142" s="37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75">
        <v>4680115881785</v>
      </c>
      <c r="E143" s="37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4" t="s">
        <v>252</v>
      </c>
      <c r="N143" s="377"/>
      <c r="O143" s="377"/>
      <c r="P143" s="377"/>
      <c r="Q143" s="37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75">
        <v>4680115881679</v>
      </c>
      <c r="E144" s="37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5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7"/>
      <c r="O144" s="377"/>
      <c r="P144" s="377"/>
      <c r="Q144" s="37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75">
        <v>4680115880191</v>
      </c>
      <c r="E145" s="37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6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7"/>
      <c r="O145" s="377"/>
      <c r="P145" s="377"/>
      <c r="Q145" s="37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82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3"/>
      <c r="M146" s="379" t="s">
        <v>43</v>
      </c>
      <c r="N146" s="380"/>
      <c r="O146" s="380"/>
      <c r="P146" s="380"/>
      <c r="Q146" s="380"/>
      <c r="R146" s="380"/>
      <c r="S146" s="381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3"/>
      <c r="M147" s="379" t="s">
        <v>43</v>
      </c>
      <c r="N147" s="380"/>
      <c r="O147" s="380"/>
      <c r="P147" s="380"/>
      <c r="Q147" s="380"/>
      <c r="R147" s="380"/>
      <c r="S147" s="381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73" t="s">
        <v>257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66"/>
      <c r="Y148" s="66"/>
    </row>
    <row r="149" spans="1:29" ht="14.25" customHeight="1" x14ac:dyDescent="0.25">
      <c r="A149" s="374" t="s">
        <v>116</v>
      </c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75">
        <v>4680115881402</v>
      </c>
      <c r="E150" s="37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7" t="s">
        <v>260</v>
      </c>
      <c r="N150" s="377"/>
      <c r="O150" s="377"/>
      <c r="P150" s="377"/>
      <c r="Q150" s="378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75">
        <v>4680115881396</v>
      </c>
      <c r="E151" s="37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8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7"/>
      <c r="O151" s="377"/>
      <c r="P151" s="377"/>
      <c r="Q151" s="37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3"/>
      <c r="M152" s="379" t="s">
        <v>43</v>
      </c>
      <c r="N152" s="380"/>
      <c r="O152" s="380"/>
      <c r="P152" s="380"/>
      <c r="Q152" s="380"/>
      <c r="R152" s="380"/>
      <c r="S152" s="381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3"/>
      <c r="M153" s="379" t="s">
        <v>43</v>
      </c>
      <c r="N153" s="380"/>
      <c r="O153" s="380"/>
      <c r="P153" s="380"/>
      <c r="Q153" s="380"/>
      <c r="R153" s="380"/>
      <c r="S153" s="381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74" t="s">
        <v>109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75">
        <v>4680115882935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9" t="s">
        <v>265</v>
      </c>
      <c r="N155" s="377"/>
      <c r="O155" s="377"/>
      <c r="P155" s="377"/>
      <c r="Q155" s="378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75">
        <v>4680115880764</v>
      </c>
      <c r="E156" s="37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60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7"/>
      <c r="O156" s="377"/>
      <c r="P156" s="377"/>
      <c r="Q156" s="37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3"/>
      <c r="M157" s="379" t="s">
        <v>43</v>
      </c>
      <c r="N157" s="380"/>
      <c r="O157" s="380"/>
      <c r="P157" s="380"/>
      <c r="Q157" s="380"/>
      <c r="R157" s="380"/>
      <c r="S157" s="381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3"/>
      <c r="M158" s="379" t="s">
        <v>43</v>
      </c>
      <c r="N158" s="380"/>
      <c r="O158" s="380"/>
      <c r="P158" s="380"/>
      <c r="Q158" s="380"/>
      <c r="R158" s="380"/>
      <c r="S158" s="381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74" t="s">
        <v>75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75">
        <v>4680115882683</v>
      </c>
      <c r="E160" s="37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">
        <v>270</v>
      </c>
      <c r="N160" s="377"/>
      <c r="O160" s="377"/>
      <c r="P160" s="377"/>
      <c r="Q160" s="37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75">
        <v>4680115882690</v>
      </c>
      <c r="E161" s="37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2" t="s">
        <v>273</v>
      </c>
      <c r="N161" s="377"/>
      <c r="O161" s="377"/>
      <c r="P161" s="377"/>
      <c r="Q161" s="37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75">
        <v>4680115882669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3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7"/>
      <c r="O162" s="377"/>
      <c r="P162" s="377"/>
      <c r="Q162" s="378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75">
        <v>4680115882676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4" t="s">
        <v>278</v>
      </c>
      <c r="N163" s="377"/>
      <c r="O163" s="377"/>
      <c r="P163" s="377"/>
      <c r="Q163" s="378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82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3"/>
      <c r="M164" s="379" t="s">
        <v>43</v>
      </c>
      <c r="N164" s="380"/>
      <c r="O164" s="380"/>
      <c r="P164" s="380"/>
      <c r="Q164" s="380"/>
      <c r="R164" s="380"/>
      <c r="S164" s="381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3"/>
      <c r="M165" s="379" t="s">
        <v>43</v>
      </c>
      <c r="N165" s="380"/>
      <c r="O165" s="380"/>
      <c r="P165" s="380"/>
      <c r="Q165" s="380"/>
      <c r="R165" s="380"/>
      <c r="S165" s="381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74" t="s">
        <v>79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75">
        <v>4680115881556</v>
      </c>
      <c r="E167" s="37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5" t="s">
        <v>281</v>
      </c>
      <c r="N167" s="377"/>
      <c r="O167" s="377"/>
      <c r="P167" s="377"/>
      <c r="Q167" s="37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75">
        <v>4680115880573</v>
      </c>
      <c r="E168" s="375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6" t="s">
        <v>284</v>
      </c>
      <c r="N168" s="377"/>
      <c r="O168" s="377"/>
      <c r="P168" s="377"/>
      <c r="Q168" s="37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75">
        <v>4680115881594</v>
      </c>
      <c r="E169" s="37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7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7"/>
      <c r="O169" s="377"/>
      <c r="P169" s="377"/>
      <c r="Q169" s="37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75">
        <v>4680115881587</v>
      </c>
      <c r="E170" s="37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8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7"/>
      <c r="O170" s="377"/>
      <c r="P170" s="377"/>
      <c r="Q170" s="37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75">
        <v>4680115880962</v>
      </c>
      <c r="E171" s="37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9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7"/>
      <c r="O171" s="377"/>
      <c r="P171" s="377"/>
      <c r="Q171" s="37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75">
        <v>4680115881617</v>
      </c>
      <c r="E172" s="37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70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7"/>
      <c r="O172" s="377"/>
      <c r="P172" s="377"/>
      <c r="Q172" s="37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75">
        <v>4680115881228</v>
      </c>
      <c r="E173" s="375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7"/>
      <c r="O173" s="377"/>
      <c r="P173" s="377"/>
      <c r="Q173" s="37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75">
        <v>4680115881037</v>
      </c>
      <c r="E174" s="37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2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7"/>
      <c r="O174" s="377"/>
      <c r="P174" s="377"/>
      <c r="Q174" s="37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75">
        <v>4680115881211</v>
      </c>
      <c r="E175" s="37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3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7"/>
      <c r="O175" s="377"/>
      <c r="P175" s="377"/>
      <c r="Q175" s="37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75">
        <v>4680115881020</v>
      </c>
      <c r="E176" s="37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4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7"/>
      <c r="O176" s="377"/>
      <c r="P176" s="377"/>
      <c r="Q176" s="37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75">
        <v>4680115882195</v>
      </c>
      <c r="E177" s="37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5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7"/>
      <c r="O177" s="377"/>
      <c r="P177" s="377"/>
      <c r="Q177" s="37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75">
        <v>4680115882607</v>
      </c>
      <c r="E178" s="37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6" t="s">
        <v>305</v>
      </c>
      <c r="N178" s="377"/>
      <c r="O178" s="377"/>
      <c r="P178" s="377"/>
      <c r="Q178" s="37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75">
        <v>4680115880092</v>
      </c>
      <c r="E179" s="37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7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7"/>
      <c r="O179" s="377"/>
      <c r="P179" s="377"/>
      <c r="Q179" s="37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75">
        <v>4680115880221</v>
      </c>
      <c r="E180" s="37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8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7"/>
      <c r="O180" s="377"/>
      <c r="P180" s="377"/>
      <c r="Q180" s="37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75">
        <v>4680115882942</v>
      </c>
      <c r="E181" s="37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9" t="s">
        <v>312</v>
      </c>
      <c r="N181" s="377"/>
      <c r="O181" s="377"/>
      <c r="P181" s="377"/>
      <c r="Q181" s="37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75">
        <v>4680115880504</v>
      </c>
      <c r="E182" s="37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8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7"/>
      <c r="O182" s="377"/>
      <c r="P182" s="377"/>
      <c r="Q182" s="37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75">
        <v>4680115882164</v>
      </c>
      <c r="E183" s="37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1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7"/>
      <c r="O183" s="377"/>
      <c r="P183" s="377"/>
      <c r="Q183" s="37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3"/>
      <c r="M184" s="379" t="s">
        <v>43</v>
      </c>
      <c r="N184" s="380"/>
      <c r="O184" s="380"/>
      <c r="P184" s="380"/>
      <c r="Q184" s="380"/>
      <c r="R184" s="380"/>
      <c r="S184" s="381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3"/>
      <c r="M185" s="379" t="s">
        <v>43</v>
      </c>
      <c r="N185" s="380"/>
      <c r="O185" s="380"/>
      <c r="P185" s="380"/>
      <c r="Q185" s="380"/>
      <c r="R185" s="380"/>
      <c r="S185" s="381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74" t="s">
        <v>211</v>
      </c>
      <c r="B186" s="374"/>
      <c r="C186" s="374"/>
      <c r="D186" s="374"/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75">
        <v>4680115880801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2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7"/>
      <c r="O187" s="377"/>
      <c r="P187" s="377"/>
      <c r="Q187" s="378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75">
        <v>4680115880818</v>
      </c>
      <c r="E188" s="37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3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7"/>
      <c r="O188" s="377"/>
      <c r="P188" s="377"/>
      <c r="Q188" s="378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3"/>
      <c r="M189" s="379" t="s">
        <v>43</v>
      </c>
      <c r="N189" s="380"/>
      <c r="O189" s="380"/>
      <c r="P189" s="380"/>
      <c r="Q189" s="380"/>
      <c r="R189" s="380"/>
      <c r="S189" s="381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3"/>
      <c r="M190" s="379" t="s">
        <v>43</v>
      </c>
      <c r="N190" s="380"/>
      <c r="O190" s="380"/>
      <c r="P190" s="380"/>
      <c r="Q190" s="380"/>
      <c r="R190" s="380"/>
      <c r="S190" s="381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73" t="s">
        <v>321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66"/>
      <c r="Y191" s="66"/>
    </row>
    <row r="192" spans="1:29" ht="14.25" customHeight="1" x14ac:dyDescent="0.25">
      <c r="A192" s="374" t="s">
        <v>116</v>
      </c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75">
        <v>4607091387445</v>
      </c>
      <c r="E193" s="37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7"/>
      <c r="O193" s="377"/>
      <c r="P193" s="377"/>
      <c r="Q193" s="37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75">
        <v>4607091386004</v>
      </c>
      <c r="E194" s="37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7"/>
      <c r="O194" s="377"/>
      <c r="P194" s="377"/>
      <c r="Q194" s="37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75">
        <v>4607091386004</v>
      </c>
      <c r="E195" s="37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7"/>
      <c r="O195" s="377"/>
      <c r="P195" s="377"/>
      <c r="Q195" s="37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75">
        <v>4607091386073</v>
      </c>
      <c r="E196" s="37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7"/>
      <c r="O196" s="377"/>
      <c r="P196" s="377"/>
      <c r="Q196" s="37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75">
        <v>4607091387322</v>
      </c>
      <c r="E197" s="37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7"/>
      <c r="O197" s="377"/>
      <c r="P197" s="377"/>
      <c r="Q197" s="37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75">
        <v>4607091387322</v>
      </c>
      <c r="E198" s="37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7"/>
      <c r="O198" s="377"/>
      <c r="P198" s="377"/>
      <c r="Q198" s="37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75">
        <v>4607091387377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7"/>
      <c r="O199" s="377"/>
      <c r="P199" s="377"/>
      <c r="Q199" s="37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75">
        <v>4607091387353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7"/>
      <c r="O200" s="377"/>
      <c r="P200" s="377"/>
      <c r="Q200" s="37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75">
        <v>4607091386011</v>
      </c>
      <c r="E201" s="37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7"/>
      <c r="O201" s="377"/>
      <c r="P201" s="377"/>
      <c r="Q201" s="37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75">
        <v>4607091387308</v>
      </c>
      <c r="E202" s="37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7"/>
      <c r="O202" s="377"/>
      <c r="P202" s="377"/>
      <c r="Q202" s="37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75">
        <v>4607091387339</v>
      </c>
      <c r="E203" s="37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7"/>
      <c r="O203" s="377"/>
      <c r="P203" s="377"/>
      <c r="Q203" s="37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75">
        <v>4680115882638</v>
      </c>
      <c r="E204" s="37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5" t="s">
        <v>345</v>
      </c>
      <c r="N204" s="377"/>
      <c r="O204" s="377"/>
      <c r="P204" s="377"/>
      <c r="Q204" s="37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75">
        <v>4680115881938</v>
      </c>
      <c r="E205" s="37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6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7"/>
      <c r="O205" s="377"/>
      <c r="P205" s="377"/>
      <c r="Q205" s="37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75">
        <v>4607091387346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7"/>
      <c r="O206" s="377"/>
      <c r="P206" s="377"/>
      <c r="Q206" s="37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75">
        <v>4607091389807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7"/>
      <c r="O207" s="377"/>
      <c r="P207" s="377"/>
      <c r="Q207" s="37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3"/>
      <c r="M208" s="379" t="s">
        <v>43</v>
      </c>
      <c r="N208" s="380"/>
      <c r="O208" s="380"/>
      <c r="P208" s="380"/>
      <c r="Q208" s="380"/>
      <c r="R208" s="380"/>
      <c r="S208" s="381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9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3"/>
      <c r="M209" s="379" t="s">
        <v>43</v>
      </c>
      <c r="N209" s="380"/>
      <c r="O209" s="380"/>
      <c r="P209" s="380"/>
      <c r="Q209" s="380"/>
      <c r="R209" s="380"/>
      <c r="S209" s="381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29" ht="14.25" customHeight="1" x14ac:dyDescent="0.25">
      <c r="A210" s="374" t="s">
        <v>109</v>
      </c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75">
        <v>4680115881914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9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7"/>
      <c r="O211" s="377"/>
      <c r="P211" s="377"/>
      <c r="Q211" s="37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82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3"/>
      <c r="M212" s="379" t="s">
        <v>43</v>
      </c>
      <c r="N212" s="380"/>
      <c r="O212" s="380"/>
      <c r="P212" s="380"/>
      <c r="Q212" s="380"/>
      <c r="R212" s="380"/>
      <c r="S212" s="381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3"/>
      <c r="M213" s="379" t="s">
        <v>43</v>
      </c>
      <c r="N213" s="380"/>
      <c r="O213" s="380"/>
      <c r="P213" s="380"/>
      <c r="Q213" s="380"/>
      <c r="R213" s="380"/>
      <c r="S213" s="381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74" t="s">
        <v>75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75">
        <v>4607091387193</v>
      </c>
      <c r="E215" s="37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7"/>
      <c r="O215" s="377"/>
      <c r="P215" s="377"/>
      <c r="Q215" s="37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75">
        <v>4607091387230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7"/>
      <c r="O216" s="377"/>
      <c r="P216" s="377"/>
      <c r="Q216" s="37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75">
        <v>4607091387285</v>
      </c>
      <c r="E217" s="375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7"/>
      <c r="O217" s="377"/>
      <c r="P217" s="377"/>
      <c r="Q217" s="378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75">
        <v>4607091389845</v>
      </c>
      <c r="E218" s="37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7"/>
      <c r="O218" s="377"/>
      <c r="P218" s="377"/>
      <c r="Q218" s="37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3"/>
      <c r="M219" s="379" t="s">
        <v>43</v>
      </c>
      <c r="N219" s="380"/>
      <c r="O219" s="380"/>
      <c r="P219" s="380"/>
      <c r="Q219" s="380"/>
      <c r="R219" s="380"/>
      <c r="S219" s="381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3"/>
      <c r="M220" s="379" t="s">
        <v>43</v>
      </c>
      <c r="N220" s="380"/>
      <c r="O220" s="380"/>
      <c r="P220" s="380"/>
      <c r="Q220" s="380"/>
      <c r="R220" s="380"/>
      <c r="S220" s="381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74" t="s">
        <v>79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75">
        <v>4607091387766</v>
      </c>
      <c r="E222" s="375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7"/>
      <c r="O222" s="377"/>
      <c r="P222" s="377"/>
      <c r="Q222" s="37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75">
        <v>4607091387957</v>
      </c>
      <c r="E223" s="375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7"/>
      <c r="O223" s="377"/>
      <c r="P223" s="377"/>
      <c r="Q223" s="37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75">
        <v>4607091387964</v>
      </c>
      <c r="E224" s="375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7"/>
      <c r="O224" s="377"/>
      <c r="P224" s="377"/>
      <c r="Q224" s="37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75">
        <v>4607091381672</v>
      </c>
      <c r="E225" s="37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7"/>
      <c r="O225" s="377"/>
      <c r="P225" s="377"/>
      <c r="Q225" s="37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75">
        <v>4607091387537</v>
      </c>
      <c r="E226" s="37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7"/>
      <c r="O226" s="377"/>
      <c r="P226" s="377"/>
      <c r="Q226" s="378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75">
        <v>4607091387513</v>
      </c>
      <c r="E227" s="37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7"/>
      <c r="O227" s="377"/>
      <c r="P227" s="377"/>
      <c r="Q227" s="37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3"/>
      <c r="M228" s="379" t="s">
        <v>43</v>
      </c>
      <c r="N228" s="380"/>
      <c r="O228" s="380"/>
      <c r="P228" s="380"/>
      <c r="Q228" s="380"/>
      <c r="R228" s="380"/>
      <c r="S228" s="381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82"/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3"/>
      <c r="M229" s="379" t="s">
        <v>43</v>
      </c>
      <c r="N229" s="380"/>
      <c r="O229" s="380"/>
      <c r="P229" s="380"/>
      <c r="Q229" s="380"/>
      <c r="R229" s="380"/>
      <c r="S229" s="381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74" t="s">
        <v>211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75">
        <v>4607091380880</v>
      </c>
      <c r="E231" s="37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7"/>
      <c r="O231" s="377"/>
      <c r="P231" s="377"/>
      <c r="Q231" s="37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75">
        <v>4607091384482</v>
      </c>
      <c r="E232" s="375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7"/>
      <c r="O232" s="377"/>
      <c r="P232" s="377"/>
      <c r="Q232" s="37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75">
        <v>4607091380897</v>
      </c>
      <c r="E233" s="37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7"/>
      <c r="O233" s="377"/>
      <c r="P233" s="377"/>
      <c r="Q233" s="378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75">
        <v>4680115880368</v>
      </c>
      <c r="E234" s="375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3" t="s">
        <v>382</v>
      </c>
      <c r="N234" s="377"/>
      <c r="O234" s="377"/>
      <c r="P234" s="377"/>
      <c r="Q234" s="37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3"/>
      <c r="M235" s="379" t="s">
        <v>43</v>
      </c>
      <c r="N235" s="380"/>
      <c r="O235" s="380"/>
      <c r="P235" s="380"/>
      <c r="Q235" s="380"/>
      <c r="R235" s="380"/>
      <c r="S235" s="381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82"/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3"/>
      <c r="M236" s="379" t="s">
        <v>43</v>
      </c>
      <c r="N236" s="380"/>
      <c r="O236" s="380"/>
      <c r="P236" s="380"/>
      <c r="Q236" s="380"/>
      <c r="R236" s="380"/>
      <c r="S236" s="381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74" t="s">
        <v>92</v>
      </c>
      <c r="B237" s="374"/>
      <c r="C237" s="374"/>
      <c r="D237" s="374"/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75">
        <v>4607091388374</v>
      </c>
      <c r="E238" s="37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4" t="s">
        <v>385</v>
      </c>
      <c r="N238" s="377"/>
      <c r="O238" s="377"/>
      <c r="P238" s="377"/>
      <c r="Q238" s="37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75">
        <v>4607091388381</v>
      </c>
      <c r="E239" s="37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5" t="s">
        <v>388</v>
      </c>
      <c r="N239" s="377"/>
      <c r="O239" s="377"/>
      <c r="P239" s="377"/>
      <c r="Q239" s="378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75">
        <v>4607091388404</v>
      </c>
      <c r="E240" s="37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7"/>
      <c r="O240" s="377"/>
      <c r="P240" s="377"/>
      <c r="Q240" s="37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3"/>
      <c r="M241" s="379" t="s">
        <v>43</v>
      </c>
      <c r="N241" s="380"/>
      <c r="O241" s="380"/>
      <c r="P241" s="380"/>
      <c r="Q241" s="380"/>
      <c r="R241" s="380"/>
      <c r="S241" s="381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82"/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3"/>
      <c r="M242" s="379" t="s">
        <v>43</v>
      </c>
      <c r="N242" s="380"/>
      <c r="O242" s="380"/>
      <c r="P242" s="380"/>
      <c r="Q242" s="380"/>
      <c r="R242" s="380"/>
      <c r="S242" s="381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74" t="s">
        <v>391</v>
      </c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75">
        <v>4680115881808</v>
      </c>
      <c r="E244" s="37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517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7"/>
      <c r="O244" s="377"/>
      <c r="P244" s="377"/>
      <c r="Q244" s="37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75">
        <v>4680115881822</v>
      </c>
      <c r="E245" s="37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518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7"/>
      <c r="O245" s="377"/>
      <c r="P245" s="377"/>
      <c r="Q245" s="378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75">
        <v>4680115880016</v>
      </c>
      <c r="E246" s="37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7"/>
      <c r="O246" s="377"/>
      <c r="P246" s="377"/>
      <c r="Q246" s="378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3"/>
      <c r="M247" s="379" t="s">
        <v>43</v>
      </c>
      <c r="N247" s="380"/>
      <c r="O247" s="380"/>
      <c r="P247" s="380"/>
      <c r="Q247" s="380"/>
      <c r="R247" s="380"/>
      <c r="S247" s="381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3"/>
      <c r="M248" s="379" t="s">
        <v>43</v>
      </c>
      <c r="N248" s="380"/>
      <c r="O248" s="380"/>
      <c r="P248" s="380"/>
      <c r="Q248" s="380"/>
      <c r="R248" s="380"/>
      <c r="S248" s="381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73" t="s">
        <v>399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66"/>
      <c r="Y249" s="66"/>
    </row>
    <row r="250" spans="1:29" ht="14.25" customHeight="1" x14ac:dyDescent="0.25">
      <c r="A250" s="374" t="s">
        <v>116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75">
        <v>4607091387421</v>
      </c>
      <c r="E251" s="37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7"/>
      <c r="O251" s="377"/>
      <c r="P251" s="377"/>
      <c r="Q251" s="37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75">
        <v>4607091387421</v>
      </c>
      <c r="E252" s="37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5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7"/>
      <c r="O252" s="377"/>
      <c r="P252" s="377"/>
      <c r="Q252" s="37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75">
        <v>4607091387452</v>
      </c>
      <c r="E253" s="37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7"/>
      <c r="O253" s="377"/>
      <c r="P253" s="377"/>
      <c r="Q253" s="37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75">
        <v>4607091387452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7"/>
      <c r="O254" s="377"/>
      <c r="P254" s="377"/>
      <c r="Q254" s="37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75">
        <v>4607091385984</v>
      </c>
      <c r="E255" s="37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7"/>
      <c r="O255" s="377"/>
      <c r="P255" s="377"/>
      <c r="Q255" s="37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75">
        <v>4607091387438</v>
      </c>
      <c r="E256" s="37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7"/>
      <c r="O256" s="377"/>
      <c r="P256" s="377"/>
      <c r="Q256" s="378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75">
        <v>4607091387469</v>
      </c>
      <c r="E257" s="37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7"/>
      <c r="O257" s="377"/>
      <c r="P257" s="377"/>
      <c r="Q257" s="378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82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3"/>
      <c r="M258" s="379" t="s">
        <v>43</v>
      </c>
      <c r="N258" s="380"/>
      <c r="O258" s="380"/>
      <c r="P258" s="380"/>
      <c r="Q258" s="380"/>
      <c r="R258" s="380"/>
      <c r="S258" s="381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82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3"/>
      <c r="M259" s="379" t="s">
        <v>43</v>
      </c>
      <c r="N259" s="380"/>
      <c r="O259" s="380"/>
      <c r="P259" s="380"/>
      <c r="Q259" s="380"/>
      <c r="R259" s="380"/>
      <c r="S259" s="381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74" t="s">
        <v>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75">
        <v>4607091387292</v>
      </c>
      <c r="E261" s="37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7"/>
      <c r="O261" s="377"/>
      <c r="P261" s="377"/>
      <c r="Q261" s="378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75">
        <v>4607091387315</v>
      </c>
      <c r="E262" s="37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7"/>
      <c r="O262" s="377"/>
      <c r="P262" s="377"/>
      <c r="Q262" s="378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82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3"/>
      <c r="M263" s="379" t="s">
        <v>43</v>
      </c>
      <c r="N263" s="380"/>
      <c r="O263" s="380"/>
      <c r="P263" s="380"/>
      <c r="Q263" s="380"/>
      <c r="R263" s="380"/>
      <c r="S263" s="381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3"/>
      <c r="M264" s="379" t="s">
        <v>43</v>
      </c>
      <c r="N264" s="380"/>
      <c r="O264" s="380"/>
      <c r="P264" s="380"/>
      <c r="Q264" s="380"/>
      <c r="R264" s="380"/>
      <c r="S264" s="381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73" t="s">
        <v>416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66"/>
      <c r="Y265" s="66"/>
    </row>
    <row r="266" spans="1:29" ht="14.25" customHeight="1" x14ac:dyDescent="0.25">
      <c r="A266" s="374" t="s">
        <v>75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75">
        <v>4607091383232</v>
      </c>
      <c r="E267" s="375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7"/>
      <c r="O267" s="377"/>
      <c r="P267" s="377"/>
      <c r="Q267" s="378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75">
        <v>4607091383836</v>
      </c>
      <c r="E268" s="37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7"/>
      <c r="O268" s="377"/>
      <c r="P268" s="377"/>
      <c r="Q268" s="37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3"/>
      <c r="M269" s="379" t="s">
        <v>43</v>
      </c>
      <c r="N269" s="380"/>
      <c r="O269" s="380"/>
      <c r="P269" s="380"/>
      <c r="Q269" s="380"/>
      <c r="R269" s="380"/>
      <c r="S269" s="381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3"/>
      <c r="M270" s="379" t="s">
        <v>43</v>
      </c>
      <c r="N270" s="380"/>
      <c r="O270" s="380"/>
      <c r="P270" s="380"/>
      <c r="Q270" s="380"/>
      <c r="R270" s="380"/>
      <c r="S270" s="381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74" t="s">
        <v>79</v>
      </c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  <c r="R271" s="374"/>
      <c r="S271" s="374"/>
      <c r="T271" s="374"/>
      <c r="U271" s="374"/>
      <c r="V271" s="374"/>
      <c r="W271" s="37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75">
        <v>4607091387919</v>
      </c>
      <c r="E272" s="37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7"/>
      <c r="O272" s="377"/>
      <c r="P272" s="377"/>
      <c r="Q272" s="378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75">
        <v>4607091383942</v>
      </c>
      <c r="E273" s="375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7"/>
      <c r="O273" s="377"/>
      <c r="P273" s="377"/>
      <c r="Q273" s="378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75">
        <v>4607091383959</v>
      </c>
      <c r="E274" s="375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7"/>
      <c r="O274" s="377"/>
      <c r="P274" s="377"/>
      <c r="Q274" s="37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3"/>
      <c r="M275" s="379" t="s">
        <v>43</v>
      </c>
      <c r="N275" s="380"/>
      <c r="O275" s="380"/>
      <c r="P275" s="380"/>
      <c r="Q275" s="380"/>
      <c r="R275" s="380"/>
      <c r="S275" s="381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3"/>
      <c r="M276" s="379" t="s">
        <v>43</v>
      </c>
      <c r="N276" s="380"/>
      <c r="O276" s="380"/>
      <c r="P276" s="380"/>
      <c r="Q276" s="380"/>
      <c r="R276" s="380"/>
      <c r="S276" s="381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74" t="s">
        <v>211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7"/>
      <c r="O278" s="377"/>
      <c r="P278" s="377"/>
      <c r="Q278" s="37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3"/>
      <c r="M279" s="379" t="s">
        <v>43</v>
      </c>
      <c r="N279" s="380"/>
      <c r="O279" s="380"/>
      <c r="P279" s="380"/>
      <c r="Q279" s="380"/>
      <c r="R279" s="380"/>
      <c r="S279" s="38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3"/>
      <c r="M280" s="379" t="s">
        <v>43</v>
      </c>
      <c r="N280" s="380"/>
      <c r="O280" s="380"/>
      <c r="P280" s="380"/>
      <c r="Q280" s="380"/>
      <c r="R280" s="380"/>
      <c r="S280" s="38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74" t="s">
        <v>92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7"/>
      <c r="O282" s="377"/>
      <c r="P282" s="377"/>
      <c r="Q282" s="378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3"/>
      <c r="M283" s="379" t="s">
        <v>43</v>
      </c>
      <c r="N283" s="380"/>
      <c r="O283" s="380"/>
      <c r="P283" s="380"/>
      <c r="Q283" s="380"/>
      <c r="R283" s="380"/>
      <c r="S283" s="381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3"/>
      <c r="M284" s="379" t="s">
        <v>43</v>
      </c>
      <c r="N284" s="380"/>
      <c r="O284" s="380"/>
      <c r="P284" s="380"/>
      <c r="Q284" s="380"/>
      <c r="R284" s="380"/>
      <c r="S284" s="381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72" t="s">
        <v>431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55"/>
      <c r="Y285" s="55"/>
    </row>
    <row r="286" spans="1:29" ht="16.5" customHeight="1" x14ac:dyDescent="0.25">
      <c r="A286" s="373" t="s">
        <v>432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66"/>
      <c r="Y286" s="66"/>
    </row>
    <row r="287" spans="1:29" ht="14.25" customHeight="1" x14ac:dyDescent="0.25">
      <c r="A287" s="374" t="s">
        <v>116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7"/>
      <c r="O288" s="377"/>
      <c r="P288" s="377"/>
      <c r="Q288" s="37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7"/>
      <c r="O289" s="377"/>
      <c r="P289" s="377"/>
      <c r="Q289" s="37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7"/>
      <c r="O290" s="377"/>
      <c r="P290" s="377"/>
      <c r="Q290" s="37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7"/>
      <c r="O291" s="377"/>
      <c r="P291" s="377"/>
      <c r="Q291" s="37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7"/>
      <c r="O292" s="377"/>
      <c r="P292" s="377"/>
      <c r="Q292" s="37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541" t="s">
        <v>442</v>
      </c>
      <c r="N293" s="377"/>
      <c r="O293" s="377"/>
      <c r="P293" s="377"/>
      <c r="Q293" s="378"/>
      <c r="R293" s="40" t="s">
        <v>48</v>
      </c>
      <c r="S293" s="40" t="s">
        <v>48</v>
      </c>
      <c r="T293" s="41" t="s">
        <v>0</v>
      </c>
      <c r="U293" s="59">
        <v>900</v>
      </c>
      <c r="V293" s="56">
        <f t="shared" si="14"/>
        <v>900</v>
      </c>
      <c r="W293" s="42">
        <f>IFERROR(IF(V293=0,"",ROUNDUP(V293/H293,0)*0.02039),"")</f>
        <v>1.2233999999999998</v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7"/>
      <c r="O294" s="377"/>
      <c r="P294" s="377"/>
      <c r="Q294" s="378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7"/>
      <c r="O295" s="377"/>
      <c r="P295" s="377"/>
      <c r="Q295" s="378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3"/>
      <c r="M296" s="379" t="s">
        <v>43</v>
      </c>
      <c r="N296" s="380"/>
      <c r="O296" s="380"/>
      <c r="P296" s="380"/>
      <c r="Q296" s="380"/>
      <c r="R296" s="380"/>
      <c r="S296" s="381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60</v>
      </c>
      <c r="V296" s="44">
        <f>IFERROR(V288/H288,"0")+IFERROR(V289/H289,"0")+IFERROR(V290/H290,"0")+IFERROR(V291/H291,"0")+IFERROR(V292/H292,"0")+IFERROR(V293/H293,"0")+IFERROR(V294/H294,"0")+IFERROR(V295/H295,"0")</f>
        <v>60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1.2233999999999998</v>
      </c>
      <c r="X296" s="68"/>
      <c r="Y296" s="68"/>
    </row>
    <row r="297" spans="1:29" x14ac:dyDescent="0.2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3"/>
      <c r="M297" s="379" t="s">
        <v>43</v>
      </c>
      <c r="N297" s="380"/>
      <c r="O297" s="380"/>
      <c r="P297" s="380"/>
      <c r="Q297" s="380"/>
      <c r="R297" s="380"/>
      <c r="S297" s="381"/>
      <c r="T297" s="43" t="s">
        <v>0</v>
      </c>
      <c r="U297" s="44">
        <f>IFERROR(SUM(U288:U295),"0")</f>
        <v>900</v>
      </c>
      <c r="V297" s="44">
        <f>IFERROR(SUM(V288:V295),"0")</f>
        <v>900</v>
      </c>
      <c r="W297" s="43"/>
      <c r="X297" s="68"/>
      <c r="Y297" s="68"/>
    </row>
    <row r="298" spans="1:29" ht="14.25" customHeight="1" x14ac:dyDescent="0.25">
      <c r="A298" s="374" t="s">
        <v>109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7"/>
      <c r="O299" s="377"/>
      <c r="P299" s="377"/>
      <c r="Q299" s="378"/>
      <c r="R299" s="40" t="s">
        <v>48</v>
      </c>
      <c r="S299" s="40" t="s">
        <v>48</v>
      </c>
      <c r="T299" s="41" t="s">
        <v>0</v>
      </c>
      <c r="U299" s="59">
        <v>2500</v>
      </c>
      <c r="V299" s="56">
        <f>IFERROR(IF(U299="",0,CEILING((U299/$H299),1)*$H299),"")</f>
        <v>2505</v>
      </c>
      <c r="W299" s="42">
        <f>IFERROR(IF(V299=0,"",ROUNDUP(V299/H299,0)*0.02175),"")</f>
        <v>3.6322499999999995</v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75">
        <v>4607091384178</v>
      </c>
      <c r="E300" s="375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7"/>
      <c r="O300" s="377"/>
      <c r="P300" s="377"/>
      <c r="Q300" s="37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3"/>
      <c r="M301" s="379" t="s">
        <v>43</v>
      </c>
      <c r="N301" s="380"/>
      <c r="O301" s="380"/>
      <c r="P301" s="380"/>
      <c r="Q301" s="380"/>
      <c r="R301" s="380"/>
      <c r="S301" s="381"/>
      <c r="T301" s="43" t="s">
        <v>42</v>
      </c>
      <c r="U301" s="44">
        <f>IFERROR(U299/H299,"0")+IFERROR(U300/H300,"0")</f>
        <v>166.66666666666666</v>
      </c>
      <c r="V301" s="44">
        <f>IFERROR(V299/H299,"0")+IFERROR(V300/H300,"0")</f>
        <v>167</v>
      </c>
      <c r="W301" s="44">
        <f>IFERROR(IF(W299="",0,W299),"0")+IFERROR(IF(W300="",0,W300),"0")</f>
        <v>3.6322499999999995</v>
      </c>
      <c r="X301" s="68"/>
      <c r="Y301" s="68"/>
    </row>
    <row r="302" spans="1:29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3"/>
      <c r="M302" s="379" t="s">
        <v>43</v>
      </c>
      <c r="N302" s="380"/>
      <c r="O302" s="380"/>
      <c r="P302" s="380"/>
      <c r="Q302" s="380"/>
      <c r="R302" s="380"/>
      <c r="S302" s="381"/>
      <c r="T302" s="43" t="s">
        <v>0</v>
      </c>
      <c r="U302" s="44">
        <f>IFERROR(SUM(U299:U300),"0")</f>
        <v>2500</v>
      </c>
      <c r="V302" s="44">
        <f>IFERROR(SUM(V299:V300),"0")</f>
        <v>2505</v>
      </c>
      <c r="W302" s="43"/>
      <c r="X302" s="68"/>
      <c r="Y302" s="68"/>
    </row>
    <row r="303" spans="1:29" ht="14.25" customHeight="1" x14ac:dyDescent="0.25">
      <c r="A303" s="374" t="s">
        <v>75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75">
        <v>4607091384857</v>
      </c>
      <c r="E304" s="375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7"/>
      <c r="O304" s="377"/>
      <c r="P304" s="377"/>
      <c r="Q304" s="37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82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3"/>
      <c r="M305" s="379" t="s">
        <v>43</v>
      </c>
      <c r="N305" s="380"/>
      <c r="O305" s="380"/>
      <c r="P305" s="380"/>
      <c r="Q305" s="380"/>
      <c r="R305" s="380"/>
      <c r="S305" s="38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3"/>
      <c r="M306" s="379" t="s">
        <v>43</v>
      </c>
      <c r="N306" s="380"/>
      <c r="O306" s="380"/>
      <c r="P306" s="380"/>
      <c r="Q306" s="380"/>
      <c r="R306" s="380"/>
      <c r="S306" s="38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74" t="s">
        <v>79</v>
      </c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374"/>
      <c r="W307" s="37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75">
        <v>4607091384260</v>
      </c>
      <c r="E308" s="37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7"/>
      <c r="O308" s="377"/>
      <c r="P308" s="377"/>
      <c r="Q308" s="37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82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3"/>
      <c r="M309" s="379" t="s">
        <v>43</v>
      </c>
      <c r="N309" s="380"/>
      <c r="O309" s="380"/>
      <c r="P309" s="380"/>
      <c r="Q309" s="380"/>
      <c r="R309" s="380"/>
      <c r="S309" s="38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3"/>
      <c r="M310" s="379" t="s">
        <v>43</v>
      </c>
      <c r="N310" s="380"/>
      <c r="O310" s="380"/>
      <c r="P310" s="380"/>
      <c r="Q310" s="380"/>
      <c r="R310" s="380"/>
      <c r="S310" s="38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74" t="s">
        <v>211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75">
        <v>4607091384673</v>
      </c>
      <c r="E312" s="37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7"/>
      <c r="O312" s="377"/>
      <c r="P312" s="377"/>
      <c r="Q312" s="37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82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3"/>
      <c r="M313" s="379" t="s">
        <v>43</v>
      </c>
      <c r="N313" s="380"/>
      <c r="O313" s="380"/>
      <c r="P313" s="380"/>
      <c r="Q313" s="380"/>
      <c r="R313" s="380"/>
      <c r="S313" s="381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3"/>
      <c r="M314" s="379" t="s">
        <v>43</v>
      </c>
      <c r="N314" s="380"/>
      <c r="O314" s="380"/>
      <c r="P314" s="380"/>
      <c r="Q314" s="380"/>
      <c r="R314" s="380"/>
      <c r="S314" s="381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73" t="s">
        <v>457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6"/>
      <c r="Y315" s="66"/>
    </row>
    <row r="316" spans="1:29" ht="14.25" customHeight="1" x14ac:dyDescent="0.25">
      <c r="A316" s="374" t="s">
        <v>116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75">
        <v>4607091384185</v>
      </c>
      <c r="E317" s="37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7"/>
      <c r="O317" s="377"/>
      <c r="P317" s="377"/>
      <c r="Q317" s="37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75">
        <v>4607091384192</v>
      </c>
      <c r="E318" s="37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7"/>
      <c r="O318" s="377"/>
      <c r="P318" s="377"/>
      <c r="Q318" s="37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75">
        <v>4680115881907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1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7"/>
      <c r="O319" s="377"/>
      <c r="P319" s="377"/>
      <c r="Q319" s="37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75">
        <v>4607091384680</v>
      </c>
      <c r="E320" s="37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7"/>
      <c r="O320" s="377"/>
      <c r="P320" s="377"/>
      <c r="Q320" s="37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82"/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3"/>
      <c r="M321" s="379" t="s">
        <v>43</v>
      </c>
      <c r="N321" s="380"/>
      <c r="O321" s="380"/>
      <c r="P321" s="380"/>
      <c r="Q321" s="380"/>
      <c r="R321" s="380"/>
      <c r="S321" s="381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3"/>
      <c r="M322" s="379" t="s">
        <v>43</v>
      </c>
      <c r="N322" s="380"/>
      <c r="O322" s="380"/>
      <c r="P322" s="380"/>
      <c r="Q322" s="380"/>
      <c r="R322" s="380"/>
      <c r="S322" s="381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74" t="s">
        <v>75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75">
        <v>4607091384802</v>
      </c>
      <c r="E324" s="37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7"/>
      <c r="O324" s="377"/>
      <c r="P324" s="377"/>
      <c r="Q324" s="37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75">
        <v>4607091384826</v>
      </c>
      <c r="E325" s="37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7"/>
      <c r="O325" s="377"/>
      <c r="P325" s="377"/>
      <c r="Q325" s="37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3"/>
      <c r="M326" s="379" t="s">
        <v>43</v>
      </c>
      <c r="N326" s="380"/>
      <c r="O326" s="380"/>
      <c r="P326" s="380"/>
      <c r="Q326" s="380"/>
      <c r="R326" s="380"/>
      <c r="S326" s="381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3"/>
      <c r="M327" s="379" t="s">
        <v>43</v>
      </c>
      <c r="N327" s="380"/>
      <c r="O327" s="380"/>
      <c r="P327" s="380"/>
      <c r="Q327" s="380"/>
      <c r="R327" s="380"/>
      <c r="S327" s="381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74" t="s">
        <v>79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75">
        <v>4607091384246</v>
      </c>
      <c r="E329" s="37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7"/>
      <c r="O329" s="377"/>
      <c r="P329" s="377"/>
      <c r="Q329" s="37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75">
        <v>4680115881976</v>
      </c>
      <c r="E330" s="37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6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7"/>
      <c r="O330" s="377"/>
      <c r="P330" s="377"/>
      <c r="Q330" s="378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75">
        <v>4607091384253</v>
      </c>
      <c r="E331" s="37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7"/>
      <c r="O331" s="377"/>
      <c r="P331" s="377"/>
      <c r="Q331" s="378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75">
        <v>4680115881969</v>
      </c>
      <c r="E332" s="37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8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7"/>
      <c r="O332" s="377"/>
      <c r="P332" s="377"/>
      <c r="Q332" s="37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82"/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3"/>
      <c r="M333" s="379" t="s">
        <v>43</v>
      </c>
      <c r="N333" s="380"/>
      <c r="O333" s="380"/>
      <c r="P333" s="380"/>
      <c r="Q333" s="380"/>
      <c r="R333" s="380"/>
      <c r="S333" s="381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3"/>
      <c r="M334" s="379" t="s">
        <v>43</v>
      </c>
      <c r="N334" s="380"/>
      <c r="O334" s="380"/>
      <c r="P334" s="380"/>
      <c r="Q334" s="380"/>
      <c r="R334" s="380"/>
      <c r="S334" s="381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74" t="s">
        <v>211</v>
      </c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374"/>
      <c r="W335" s="37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75">
        <v>4607091389357</v>
      </c>
      <c r="E336" s="37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9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7"/>
      <c r="O336" s="377"/>
      <c r="P336" s="377"/>
      <c r="Q336" s="37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82"/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3"/>
      <c r="M337" s="379" t="s">
        <v>43</v>
      </c>
      <c r="N337" s="380"/>
      <c r="O337" s="380"/>
      <c r="P337" s="380"/>
      <c r="Q337" s="380"/>
      <c r="R337" s="380"/>
      <c r="S337" s="381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3"/>
      <c r="M338" s="379" t="s">
        <v>43</v>
      </c>
      <c r="N338" s="380"/>
      <c r="O338" s="380"/>
      <c r="P338" s="380"/>
      <c r="Q338" s="380"/>
      <c r="R338" s="380"/>
      <c r="S338" s="381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72" t="s">
        <v>480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55"/>
      <c r="Y339" s="55"/>
    </row>
    <row r="340" spans="1:29" ht="16.5" customHeight="1" x14ac:dyDescent="0.25">
      <c r="A340" s="373" t="s">
        <v>481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66"/>
      <c r="Y340" s="66"/>
    </row>
    <row r="341" spans="1:29" ht="14.25" customHeight="1" x14ac:dyDescent="0.25">
      <c r="A341" s="374" t="s">
        <v>116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75">
        <v>4607091389708</v>
      </c>
      <c r="E342" s="37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7"/>
      <c r="O342" s="377"/>
      <c r="P342" s="377"/>
      <c r="Q342" s="378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75">
        <v>4607091389692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1" t="s">
        <v>486</v>
      </c>
      <c r="N343" s="377"/>
      <c r="O343" s="377"/>
      <c r="P343" s="377"/>
      <c r="Q343" s="378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82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3"/>
      <c r="M344" s="379" t="s">
        <v>43</v>
      </c>
      <c r="N344" s="380"/>
      <c r="O344" s="380"/>
      <c r="P344" s="380"/>
      <c r="Q344" s="380"/>
      <c r="R344" s="380"/>
      <c r="S344" s="381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3"/>
      <c r="M345" s="379" t="s">
        <v>43</v>
      </c>
      <c r="N345" s="380"/>
      <c r="O345" s="380"/>
      <c r="P345" s="380"/>
      <c r="Q345" s="380"/>
      <c r="R345" s="380"/>
      <c r="S345" s="381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74" t="s">
        <v>75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2" t="s">
        <v>489</v>
      </c>
      <c r="N347" s="377"/>
      <c r="O347" s="377"/>
      <c r="P347" s="377"/>
      <c r="Q347" s="37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75">
        <v>4680115883185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3" t="s">
        <v>493</v>
      </c>
      <c r="N348" s="377"/>
      <c r="O348" s="377"/>
      <c r="P348" s="377"/>
      <c r="Q348" s="37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75">
        <v>4607091389753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7"/>
      <c r="O349" s="377"/>
      <c r="P349" s="377"/>
      <c r="Q349" s="37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75">
        <v>4607091389760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7"/>
      <c r="O350" s="377"/>
      <c r="P350" s="377"/>
      <c r="Q350" s="37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75">
        <v>4607091389746</v>
      </c>
      <c r="E351" s="375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7"/>
      <c r="O351" s="377"/>
      <c r="P351" s="377"/>
      <c r="Q351" s="37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7" t="s">
        <v>502</v>
      </c>
      <c r="N352" s="377"/>
      <c r="O352" s="377"/>
      <c r="P352" s="377"/>
      <c r="Q352" s="37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7"/>
      <c r="O353" s="377"/>
      <c r="P353" s="377"/>
      <c r="Q353" s="37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69" t="s">
        <v>507</v>
      </c>
      <c r="N354" s="377"/>
      <c r="O354" s="377"/>
      <c r="P354" s="377"/>
      <c r="Q354" s="37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7"/>
      <c r="O355" s="377"/>
      <c r="P355" s="377"/>
      <c r="Q355" s="37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1" t="s">
        <v>512</v>
      </c>
      <c r="N356" s="377"/>
      <c r="O356" s="377"/>
      <c r="P356" s="377"/>
      <c r="Q356" s="378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7"/>
      <c r="O357" s="377"/>
      <c r="P357" s="377"/>
      <c r="Q357" s="378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573" t="s">
        <v>517</v>
      </c>
      <c r="N358" s="377"/>
      <c r="O358" s="377"/>
      <c r="P358" s="377"/>
      <c r="Q358" s="378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7"/>
      <c r="O359" s="377"/>
      <c r="P359" s="377"/>
      <c r="Q359" s="378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82"/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3"/>
      <c r="M360" s="379" t="s">
        <v>43</v>
      </c>
      <c r="N360" s="380"/>
      <c r="O360" s="380"/>
      <c r="P360" s="380"/>
      <c r="Q360" s="380"/>
      <c r="R360" s="380"/>
      <c r="S360" s="381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3"/>
      <c r="M361" s="379" t="s">
        <v>43</v>
      </c>
      <c r="N361" s="380"/>
      <c r="O361" s="380"/>
      <c r="P361" s="380"/>
      <c r="Q361" s="380"/>
      <c r="R361" s="380"/>
      <c r="S361" s="381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74" t="s">
        <v>79</v>
      </c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  <c r="T362" s="374"/>
      <c r="U362" s="374"/>
      <c r="V362" s="374"/>
      <c r="W362" s="37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75">
        <v>4607091389685</v>
      </c>
      <c r="E363" s="37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7"/>
      <c r="O363" s="377"/>
      <c r="P363" s="377"/>
      <c r="Q363" s="37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75">
        <v>4607091389654</v>
      </c>
      <c r="E364" s="37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6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7"/>
      <c r="O364" s="377"/>
      <c r="P364" s="377"/>
      <c r="Q364" s="378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75">
        <v>4607091384352</v>
      </c>
      <c r="E365" s="37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7"/>
      <c r="O365" s="377"/>
      <c r="P365" s="377"/>
      <c r="Q365" s="378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75">
        <v>4607091389661</v>
      </c>
      <c r="E366" s="37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7"/>
      <c r="O366" s="377"/>
      <c r="P366" s="377"/>
      <c r="Q366" s="37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82"/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3"/>
      <c r="M367" s="379" t="s">
        <v>43</v>
      </c>
      <c r="N367" s="380"/>
      <c r="O367" s="380"/>
      <c r="P367" s="380"/>
      <c r="Q367" s="380"/>
      <c r="R367" s="380"/>
      <c r="S367" s="381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3"/>
      <c r="M368" s="379" t="s">
        <v>43</v>
      </c>
      <c r="N368" s="380"/>
      <c r="O368" s="380"/>
      <c r="P368" s="380"/>
      <c r="Q368" s="380"/>
      <c r="R368" s="380"/>
      <c r="S368" s="381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74" t="s">
        <v>211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75">
        <v>4680115881648</v>
      </c>
      <c r="E370" s="37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9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7"/>
      <c r="O370" s="377"/>
      <c r="P370" s="377"/>
      <c r="Q370" s="37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82"/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3"/>
      <c r="M371" s="379" t="s">
        <v>43</v>
      </c>
      <c r="N371" s="380"/>
      <c r="O371" s="380"/>
      <c r="P371" s="380"/>
      <c r="Q371" s="380"/>
      <c r="R371" s="380"/>
      <c r="S371" s="381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3"/>
      <c r="M372" s="379" t="s">
        <v>43</v>
      </c>
      <c r="N372" s="380"/>
      <c r="O372" s="380"/>
      <c r="P372" s="380"/>
      <c r="Q372" s="380"/>
      <c r="R372" s="380"/>
      <c r="S372" s="381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74" t="s">
        <v>92</v>
      </c>
      <c r="B373" s="374"/>
      <c r="C373" s="374"/>
      <c r="D373" s="374"/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R373" s="374"/>
      <c r="S373" s="374"/>
      <c r="T373" s="374"/>
      <c r="U373" s="374"/>
      <c r="V373" s="374"/>
      <c r="W373" s="37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75">
        <v>4680115883017</v>
      </c>
      <c r="E374" s="375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580" t="s">
        <v>532</v>
      </c>
      <c r="N374" s="377"/>
      <c r="O374" s="377"/>
      <c r="P374" s="377"/>
      <c r="Q374" s="37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75">
        <v>4680115883031</v>
      </c>
      <c r="E375" s="375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581" t="s">
        <v>536</v>
      </c>
      <c r="N375" s="377"/>
      <c r="O375" s="377"/>
      <c r="P375" s="377"/>
      <c r="Q375" s="37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75">
        <v>4680115883024</v>
      </c>
      <c r="E376" s="375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582" t="s">
        <v>539</v>
      </c>
      <c r="N376" s="377"/>
      <c r="O376" s="377"/>
      <c r="P376" s="377"/>
      <c r="Q376" s="37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3"/>
      <c r="M377" s="379" t="s">
        <v>43</v>
      </c>
      <c r="N377" s="380"/>
      <c r="O377" s="380"/>
      <c r="P377" s="380"/>
      <c r="Q377" s="380"/>
      <c r="R377" s="380"/>
      <c r="S377" s="381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82"/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3"/>
      <c r="M378" s="379" t="s">
        <v>43</v>
      </c>
      <c r="N378" s="380"/>
      <c r="O378" s="380"/>
      <c r="P378" s="380"/>
      <c r="Q378" s="380"/>
      <c r="R378" s="380"/>
      <c r="S378" s="381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73" t="s">
        <v>540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6"/>
      <c r="Y379" s="66"/>
    </row>
    <row r="380" spans="1:29" ht="14.25" customHeight="1" x14ac:dyDescent="0.25">
      <c r="A380" s="374" t="s">
        <v>109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75">
        <v>4607091389388</v>
      </c>
      <c r="E381" s="37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7"/>
      <c r="O381" s="377"/>
      <c r="P381" s="377"/>
      <c r="Q381" s="37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75">
        <v>4607091389364</v>
      </c>
      <c r="E382" s="37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7"/>
      <c r="O382" s="377"/>
      <c r="P382" s="377"/>
      <c r="Q382" s="37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3"/>
      <c r="M383" s="379" t="s">
        <v>43</v>
      </c>
      <c r="N383" s="380"/>
      <c r="O383" s="380"/>
      <c r="P383" s="380"/>
      <c r="Q383" s="380"/>
      <c r="R383" s="380"/>
      <c r="S383" s="38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82"/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3"/>
      <c r="M384" s="379" t="s">
        <v>43</v>
      </c>
      <c r="N384" s="380"/>
      <c r="O384" s="380"/>
      <c r="P384" s="380"/>
      <c r="Q384" s="380"/>
      <c r="R384" s="380"/>
      <c r="S384" s="38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74" t="s">
        <v>75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75">
        <v>4680115882911</v>
      </c>
      <c r="E386" s="37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5" t="s">
        <v>547</v>
      </c>
      <c r="N386" s="377"/>
      <c r="O386" s="377"/>
      <c r="P386" s="377"/>
      <c r="Q386" s="37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75">
        <v>4607091389739</v>
      </c>
      <c r="E387" s="37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7"/>
      <c r="O387" s="377"/>
      <c r="P387" s="377"/>
      <c r="Q387" s="37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75">
        <v>4680115883048</v>
      </c>
      <c r="E388" s="37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7" t="s">
        <v>552</v>
      </c>
      <c r="N388" s="377"/>
      <c r="O388" s="377"/>
      <c r="P388" s="377"/>
      <c r="Q388" s="37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75">
        <v>4607091389425</v>
      </c>
      <c r="E389" s="37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7"/>
      <c r="O389" s="377"/>
      <c r="P389" s="377"/>
      <c r="Q389" s="37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75">
        <v>4680115880771</v>
      </c>
      <c r="E390" s="37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7"/>
      <c r="O390" s="377"/>
      <c r="P390" s="377"/>
      <c r="Q390" s="37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75">
        <v>4607091389500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7"/>
      <c r="O391" s="377"/>
      <c r="P391" s="377"/>
      <c r="Q391" s="37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75">
        <v>4680115881983</v>
      </c>
      <c r="E392" s="37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91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7"/>
      <c r="O392" s="377"/>
      <c r="P392" s="377"/>
      <c r="Q392" s="37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3"/>
      <c r="M393" s="379" t="s">
        <v>43</v>
      </c>
      <c r="N393" s="380"/>
      <c r="O393" s="380"/>
      <c r="P393" s="380"/>
      <c r="Q393" s="380"/>
      <c r="R393" s="380"/>
      <c r="S393" s="38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3"/>
      <c r="M394" s="379" t="s">
        <v>43</v>
      </c>
      <c r="N394" s="380"/>
      <c r="O394" s="380"/>
      <c r="P394" s="380"/>
      <c r="Q394" s="380"/>
      <c r="R394" s="380"/>
      <c r="S394" s="38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74" t="s">
        <v>92</v>
      </c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75">
        <v>4680115883000</v>
      </c>
      <c r="E396" s="37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592" t="s">
        <v>563</v>
      </c>
      <c r="N396" s="377"/>
      <c r="O396" s="377"/>
      <c r="P396" s="377"/>
      <c r="Q396" s="37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3"/>
      <c r="M397" s="379" t="s">
        <v>43</v>
      </c>
      <c r="N397" s="380"/>
      <c r="O397" s="380"/>
      <c r="P397" s="380"/>
      <c r="Q397" s="380"/>
      <c r="R397" s="380"/>
      <c r="S397" s="38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82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3"/>
      <c r="M398" s="379" t="s">
        <v>43</v>
      </c>
      <c r="N398" s="380"/>
      <c r="O398" s="380"/>
      <c r="P398" s="380"/>
      <c r="Q398" s="380"/>
      <c r="R398" s="380"/>
      <c r="S398" s="38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74" t="s">
        <v>104</v>
      </c>
      <c r="B399" s="374"/>
      <c r="C399" s="374"/>
      <c r="D399" s="374"/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  <c r="T399" s="374"/>
      <c r="U399" s="374"/>
      <c r="V399" s="374"/>
      <c r="W399" s="37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75">
        <v>4680115882980</v>
      </c>
      <c r="E400" s="37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593" t="s">
        <v>566</v>
      </c>
      <c r="N400" s="377"/>
      <c r="O400" s="377"/>
      <c r="P400" s="377"/>
      <c r="Q400" s="37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3"/>
      <c r="M401" s="379" t="s">
        <v>43</v>
      </c>
      <c r="N401" s="380"/>
      <c r="O401" s="380"/>
      <c r="P401" s="380"/>
      <c r="Q401" s="380"/>
      <c r="R401" s="380"/>
      <c r="S401" s="38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82"/>
      <c r="B402" s="382"/>
      <c r="C402" s="382"/>
      <c r="D402" s="382"/>
      <c r="E402" s="382"/>
      <c r="F402" s="382"/>
      <c r="G402" s="382"/>
      <c r="H402" s="382"/>
      <c r="I402" s="382"/>
      <c r="J402" s="382"/>
      <c r="K402" s="382"/>
      <c r="L402" s="383"/>
      <c r="M402" s="379" t="s">
        <v>43</v>
      </c>
      <c r="N402" s="380"/>
      <c r="O402" s="380"/>
      <c r="P402" s="380"/>
      <c r="Q402" s="380"/>
      <c r="R402" s="380"/>
      <c r="S402" s="38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72" t="s">
        <v>567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55"/>
      <c r="Y403" s="55"/>
    </row>
    <row r="404" spans="1:29" ht="16.5" customHeight="1" x14ac:dyDescent="0.25">
      <c r="A404" s="373" t="s">
        <v>567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66"/>
      <c r="Y404" s="66"/>
    </row>
    <row r="405" spans="1:29" ht="14.25" customHeight="1" x14ac:dyDescent="0.25">
      <c r="A405" s="374" t="s">
        <v>116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75">
        <v>4607091389067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7"/>
      <c r="O406" s="377"/>
      <c r="P406" s="377"/>
      <c r="Q406" s="37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75">
        <v>4607091383522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7"/>
      <c r="O407" s="377"/>
      <c r="P407" s="377"/>
      <c r="Q407" s="378"/>
      <c r="R407" s="40" t="s">
        <v>48</v>
      </c>
      <c r="S407" s="40" t="s">
        <v>48</v>
      </c>
      <c r="T407" s="41" t="s">
        <v>0</v>
      </c>
      <c r="U407" s="59">
        <v>650</v>
      </c>
      <c r="V407" s="56">
        <f t="shared" si="18"/>
        <v>654.72</v>
      </c>
      <c r="W407" s="42">
        <f>IFERROR(IF(V407=0,"",ROUNDUP(V407/H407,0)*0.01196),"")</f>
        <v>1.4830399999999999</v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75">
        <v>4607091384437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596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7"/>
      <c r="O408" s="377"/>
      <c r="P408" s="377"/>
      <c r="Q408" s="37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75">
        <v>4607091389104</v>
      </c>
      <c r="E409" s="37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7"/>
      <c r="O409" s="377"/>
      <c r="P409" s="377"/>
      <c r="Q409" s="378"/>
      <c r="R409" s="40" t="s">
        <v>48</v>
      </c>
      <c r="S409" s="40" t="s">
        <v>48</v>
      </c>
      <c r="T409" s="41" t="s">
        <v>0</v>
      </c>
      <c r="U409" s="59">
        <v>550</v>
      </c>
      <c r="V409" s="56">
        <f t="shared" si="18"/>
        <v>554.4</v>
      </c>
      <c r="W409" s="42">
        <f>IFERROR(IF(V409=0,"",ROUNDUP(V409/H409,0)*0.01196),"")</f>
        <v>1.2558</v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75">
        <v>4607091389036</v>
      </c>
      <c r="E410" s="37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7"/>
      <c r="O410" s="377"/>
      <c r="P410" s="377"/>
      <c r="Q410" s="37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75">
        <v>4680115880603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599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7"/>
      <c r="O411" s="377"/>
      <c r="P411" s="377"/>
      <c r="Q411" s="37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75">
        <v>4607091389999</v>
      </c>
      <c r="E412" s="37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600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7"/>
      <c r="O412" s="377"/>
      <c r="P412" s="377"/>
      <c r="Q412" s="37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75">
        <v>4680115882782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601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7"/>
      <c r="O413" s="377"/>
      <c r="P413" s="377"/>
      <c r="Q413" s="37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75">
        <v>4607091389098</v>
      </c>
      <c r="E414" s="375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7"/>
      <c r="O414" s="377"/>
      <c r="P414" s="377"/>
      <c r="Q414" s="37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75">
        <v>4607091389982</v>
      </c>
      <c r="E415" s="375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603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7"/>
      <c r="O415" s="377"/>
      <c r="P415" s="377"/>
      <c r="Q415" s="378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3"/>
      <c r="M416" s="379" t="s">
        <v>43</v>
      </c>
      <c r="N416" s="380"/>
      <c r="O416" s="380"/>
      <c r="P416" s="380"/>
      <c r="Q416" s="380"/>
      <c r="R416" s="380"/>
      <c r="S416" s="381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227.27272727272725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229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2.7388399999999997</v>
      </c>
      <c r="X416" s="68"/>
      <c r="Y416" s="68"/>
    </row>
    <row r="417" spans="1:29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3"/>
      <c r="M417" s="379" t="s">
        <v>43</v>
      </c>
      <c r="N417" s="380"/>
      <c r="O417" s="380"/>
      <c r="P417" s="380"/>
      <c r="Q417" s="380"/>
      <c r="R417" s="380"/>
      <c r="S417" s="381"/>
      <c r="T417" s="43" t="s">
        <v>0</v>
      </c>
      <c r="U417" s="44">
        <f>IFERROR(SUM(U406:U415),"0")</f>
        <v>1200</v>
      </c>
      <c r="V417" s="44">
        <f>IFERROR(SUM(V406:V415),"0")</f>
        <v>1209.1199999999999</v>
      </c>
      <c r="W417" s="43"/>
      <c r="X417" s="68"/>
      <c r="Y417" s="68"/>
    </row>
    <row r="418" spans="1:29" ht="14.25" customHeight="1" x14ac:dyDescent="0.25">
      <c r="A418" s="374" t="s">
        <v>109</v>
      </c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  <c r="R418" s="374"/>
      <c r="S418" s="374"/>
      <c r="T418" s="374"/>
      <c r="U418" s="374"/>
      <c r="V418" s="374"/>
      <c r="W418" s="37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75">
        <v>4607091388930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7"/>
      <c r="O419" s="377"/>
      <c r="P419" s="377"/>
      <c r="Q419" s="37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75">
        <v>4680115880054</v>
      </c>
      <c r="E420" s="37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605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7"/>
      <c r="O420" s="377"/>
      <c r="P420" s="377"/>
      <c r="Q420" s="378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82"/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3"/>
      <c r="M421" s="379" t="s">
        <v>43</v>
      </c>
      <c r="N421" s="380"/>
      <c r="O421" s="380"/>
      <c r="P421" s="380"/>
      <c r="Q421" s="380"/>
      <c r="R421" s="380"/>
      <c r="S421" s="381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82"/>
      <c r="B422" s="382"/>
      <c r="C422" s="382"/>
      <c r="D422" s="382"/>
      <c r="E422" s="382"/>
      <c r="F422" s="382"/>
      <c r="G422" s="382"/>
      <c r="H422" s="382"/>
      <c r="I422" s="382"/>
      <c r="J422" s="382"/>
      <c r="K422" s="382"/>
      <c r="L422" s="383"/>
      <c r="M422" s="379" t="s">
        <v>43</v>
      </c>
      <c r="N422" s="380"/>
      <c r="O422" s="380"/>
      <c r="P422" s="380"/>
      <c r="Q422" s="380"/>
      <c r="R422" s="380"/>
      <c r="S422" s="381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74" t="s">
        <v>75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75">
        <v>4680115883116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606" t="s">
        <v>594</v>
      </c>
      <c r="N424" s="377"/>
      <c r="O424" s="377"/>
      <c r="P424" s="377"/>
      <c r="Q424" s="37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75">
        <v>4680115883093</v>
      </c>
      <c r="E425" s="37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7" t="s">
        <v>597</v>
      </c>
      <c r="N425" s="377"/>
      <c r="O425" s="377"/>
      <c r="P425" s="377"/>
      <c r="Q425" s="37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75">
        <v>4680115883109</v>
      </c>
      <c r="E426" s="37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8" t="s">
        <v>600</v>
      </c>
      <c r="N426" s="377"/>
      <c r="O426" s="377"/>
      <c r="P426" s="377"/>
      <c r="Q426" s="37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75">
        <v>4680115882072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609" t="s">
        <v>603</v>
      </c>
      <c r="N427" s="377"/>
      <c r="O427" s="377"/>
      <c r="P427" s="377"/>
      <c r="Q427" s="37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75">
        <v>4680115882072</v>
      </c>
      <c r="E428" s="375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610" t="s">
        <v>603</v>
      </c>
      <c r="N428" s="377"/>
      <c r="O428" s="377"/>
      <c r="P428" s="377"/>
      <c r="Q428" s="37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75">
        <v>4680115882102</v>
      </c>
      <c r="E429" s="375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1" t="s">
        <v>607</v>
      </c>
      <c r="N429" s="377"/>
      <c r="O429" s="377"/>
      <c r="P429" s="377"/>
      <c r="Q429" s="378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75">
        <v>4680115882102</v>
      </c>
      <c r="E430" s="375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612" t="s">
        <v>607</v>
      </c>
      <c r="N430" s="377"/>
      <c r="O430" s="377"/>
      <c r="P430" s="377"/>
      <c r="Q430" s="378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75">
        <v>4680115882096</v>
      </c>
      <c r="E431" s="375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3" t="s">
        <v>611</v>
      </c>
      <c r="N431" s="377"/>
      <c r="O431" s="377"/>
      <c r="P431" s="377"/>
      <c r="Q431" s="378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75">
        <v>4680115882096</v>
      </c>
      <c r="E432" s="375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614" t="s">
        <v>611</v>
      </c>
      <c r="N432" s="377"/>
      <c r="O432" s="377"/>
      <c r="P432" s="377"/>
      <c r="Q432" s="378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3"/>
      <c r="M433" s="379" t="s">
        <v>43</v>
      </c>
      <c r="N433" s="380"/>
      <c r="O433" s="380"/>
      <c r="P433" s="380"/>
      <c r="Q433" s="380"/>
      <c r="R433" s="380"/>
      <c r="S433" s="381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3"/>
      <c r="M434" s="379" t="s">
        <v>43</v>
      </c>
      <c r="N434" s="380"/>
      <c r="O434" s="380"/>
      <c r="P434" s="380"/>
      <c r="Q434" s="380"/>
      <c r="R434" s="380"/>
      <c r="S434" s="381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74" t="s">
        <v>79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75">
        <v>4607091383409</v>
      </c>
      <c r="E436" s="375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7"/>
      <c r="O436" s="377"/>
      <c r="P436" s="377"/>
      <c r="Q436" s="37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75">
        <v>4607091383416</v>
      </c>
      <c r="E437" s="375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7"/>
      <c r="O437" s="377"/>
      <c r="P437" s="377"/>
      <c r="Q437" s="37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82"/>
      <c r="B438" s="382"/>
      <c r="C438" s="382"/>
      <c r="D438" s="382"/>
      <c r="E438" s="382"/>
      <c r="F438" s="382"/>
      <c r="G438" s="382"/>
      <c r="H438" s="382"/>
      <c r="I438" s="382"/>
      <c r="J438" s="382"/>
      <c r="K438" s="382"/>
      <c r="L438" s="383"/>
      <c r="M438" s="379" t="s">
        <v>43</v>
      </c>
      <c r="N438" s="380"/>
      <c r="O438" s="380"/>
      <c r="P438" s="380"/>
      <c r="Q438" s="380"/>
      <c r="R438" s="380"/>
      <c r="S438" s="38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82"/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3"/>
      <c r="M439" s="379" t="s">
        <v>43</v>
      </c>
      <c r="N439" s="380"/>
      <c r="O439" s="380"/>
      <c r="P439" s="380"/>
      <c r="Q439" s="380"/>
      <c r="R439" s="380"/>
      <c r="S439" s="38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72" t="s">
        <v>617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55"/>
      <c r="Y440" s="55"/>
    </row>
    <row r="441" spans="1:29" ht="16.5" customHeight="1" x14ac:dyDescent="0.25">
      <c r="A441" s="373" t="s">
        <v>618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66"/>
      <c r="Y441" s="66"/>
    </row>
    <row r="442" spans="1:29" ht="14.25" customHeight="1" x14ac:dyDescent="0.25">
      <c r="A442" s="374" t="s">
        <v>116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75">
        <v>4680115881099</v>
      </c>
      <c r="E443" s="375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7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7"/>
      <c r="O443" s="377"/>
      <c r="P443" s="377"/>
      <c r="Q443" s="378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75">
        <v>4680115881150</v>
      </c>
      <c r="E444" s="375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8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7"/>
      <c r="O444" s="377"/>
      <c r="P444" s="377"/>
      <c r="Q444" s="37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3"/>
      <c r="M445" s="379" t="s">
        <v>43</v>
      </c>
      <c r="N445" s="380"/>
      <c r="O445" s="380"/>
      <c r="P445" s="380"/>
      <c r="Q445" s="380"/>
      <c r="R445" s="380"/>
      <c r="S445" s="381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3"/>
      <c r="M446" s="379" t="s">
        <v>43</v>
      </c>
      <c r="N446" s="380"/>
      <c r="O446" s="380"/>
      <c r="P446" s="380"/>
      <c r="Q446" s="380"/>
      <c r="R446" s="380"/>
      <c r="S446" s="381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74" t="s">
        <v>109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75">
        <v>4680115881112</v>
      </c>
      <c r="E448" s="375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9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7"/>
      <c r="O448" s="377"/>
      <c r="P448" s="377"/>
      <c r="Q448" s="378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75">
        <v>4680115881129</v>
      </c>
      <c r="E449" s="375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20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7"/>
      <c r="O449" s="377"/>
      <c r="P449" s="377"/>
      <c r="Q449" s="37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3"/>
      <c r="M450" s="379" t="s">
        <v>43</v>
      </c>
      <c r="N450" s="380"/>
      <c r="O450" s="380"/>
      <c r="P450" s="380"/>
      <c r="Q450" s="380"/>
      <c r="R450" s="380"/>
      <c r="S450" s="381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3"/>
      <c r="M451" s="379" t="s">
        <v>43</v>
      </c>
      <c r="N451" s="380"/>
      <c r="O451" s="380"/>
      <c r="P451" s="380"/>
      <c r="Q451" s="380"/>
      <c r="R451" s="380"/>
      <c r="S451" s="381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74" t="s">
        <v>75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75">
        <v>4680115881167</v>
      </c>
      <c r="E453" s="375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1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7"/>
      <c r="O453" s="377"/>
      <c r="P453" s="377"/>
      <c r="Q453" s="378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75">
        <v>4680115881136</v>
      </c>
      <c r="E454" s="375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2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7"/>
      <c r="O454" s="377"/>
      <c r="P454" s="377"/>
      <c r="Q454" s="37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3"/>
      <c r="M455" s="379" t="s">
        <v>43</v>
      </c>
      <c r="N455" s="380"/>
      <c r="O455" s="380"/>
      <c r="P455" s="380"/>
      <c r="Q455" s="380"/>
      <c r="R455" s="380"/>
      <c r="S455" s="381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3"/>
      <c r="M456" s="379" t="s">
        <v>43</v>
      </c>
      <c r="N456" s="380"/>
      <c r="O456" s="380"/>
      <c r="P456" s="380"/>
      <c r="Q456" s="380"/>
      <c r="R456" s="380"/>
      <c r="S456" s="381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74" t="s">
        <v>79</v>
      </c>
      <c r="B457" s="374"/>
      <c r="C457" s="374"/>
      <c r="D457" s="374"/>
      <c r="E457" s="374"/>
      <c r="F457" s="374"/>
      <c r="G457" s="374"/>
      <c r="H457" s="374"/>
      <c r="I457" s="374"/>
      <c r="J457" s="374"/>
      <c r="K457" s="374"/>
      <c r="L457" s="374"/>
      <c r="M457" s="374"/>
      <c r="N457" s="374"/>
      <c r="O457" s="374"/>
      <c r="P457" s="374"/>
      <c r="Q457" s="374"/>
      <c r="R457" s="374"/>
      <c r="S457" s="374"/>
      <c r="T457" s="374"/>
      <c r="U457" s="374"/>
      <c r="V457" s="374"/>
      <c r="W457" s="37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75">
        <v>4680115881143</v>
      </c>
      <c r="E458" s="375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23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7"/>
      <c r="O458" s="377"/>
      <c r="P458" s="377"/>
      <c r="Q458" s="378"/>
      <c r="R458" s="40" t="s">
        <v>48</v>
      </c>
      <c r="S458" s="40" t="s">
        <v>48</v>
      </c>
      <c r="T458" s="41" t="s">
        <v>0</v>
      </c>
      <c r="U458" s="59">
        <v>1300</v>
      </c>
      <c r="V458" s="56">
        <f>IFERROR(IF(U458="",0,CEILING((U458/$H458),1)*$H458),"")</f>
        <v>1302.5999999999999</v>
      </c>
      <c r="W458" s="42">
        <f>IFERROR(IF(V458=0,"",ROUNDUP(V458/H458,0)*0.02175),"")</f>
        <v>3.6322499999999995</v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75">
        <v>4680115881068</v>
      </c>
      <c r="E459" s="375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4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7"/>
      <c r="O459" s="377"/>
      <c r="P459" s="377"/>
      <c r="Q459" s="378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75">
        <v>4680115881075</v>
      </c>
      <c r="E460" s="375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5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7"/>
      <c r="O460" s="377"/>
      <c r="P460" s="377"/>
      <c r="Q460" s="37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3"/>
      <c r="M461" s="379" t="s">
        <v>43</v>
      </c>
      <c r="N461" s="380"/>
      <c r="O461" s="380"/>
      <c r="P461" s="380"/>
      <c r="Q461" s="380"/>
      <c r="R461" s="380"/>
      <c r="S461" s="381"/>
      <c r="T461" s="43" t="s">
        <v>42</v>
      </c>
      <c r="U461" s="44">
        <f>IFERROR(U458/H458,"0")+IFERROR(U459/H459,"0")+IFERROR(U460/H460,"0")</f>
        <v>166.66666666666666</v>
      </c>
      <c r="V461" s="44">
        <f>IFERROR(V458/H458,"0")+IFERROR(V459/H459,"0")+IFERROR(V460/H460,"0")</f>
        <v>167</v>
      </c>
      <c r="W461" s="44">
        <f>IFERROR(IF(W458="",0,W458),"0")+IFERROR(IF(W459="",0,W459),"0")+IFERROR(IF(W460="",0,W460),"0")</f>
        <v>3.6322499999999995</v>
      </c>
      <c r="X461" s="68"/>
      <c r="Y461" s="68"/>
    </row>
    <row r="462" spans="1:29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3"/>
      <c r="M462" s="379" t="s">
        <v>43</v>
      </c>
      <c r="N462" s="380"/>
      <c r="O462" s="380"/>
      <c r="P462" s="380"/>
      <c r="Q462" s="380"/>
      <c r="R462" s="380"/>
      <c r="S462" s="381"/>
      <c r="T462" s="43" t="s">
        <v>0</v>
      </c>
      <c r="U462" s="44">
        <f>IFERROR(SUM(U458:U460),"0")</f>
        <v>1300</v>
      </c>
      <c r="V462" s="44">
        <f>IFERROR(SUM(V458:V460),"0")</f>
        <v>1302.5999999999999</v>
      </c>
      <c r="W462" s="43"/>
      <c r="X462" s="68"/>
      <c r="Y462" s="68"/>
    </row>
    <row r="463" spans="1:29" ht="15" customHeight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629"/>
      <c r="M463" s="626" t="s">
        <v>36</v>
      </c>
      <c r="N463" s="627"/>
      <c r="O463" s="627"/>
      <c r="P463" s="627"/>
      <c r="Q463" s="627"/>
      <c r="R463" s="627"/>
      <c r="S463" s="628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6200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6224.52</v>
      </c>
      <c r="W463" s="43"/>
      <c r="X463" s="68"/>
      <c r="Y463" s="68"/>
    </row>
    <row r="464" spans="1:29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629"/>
      <c r="M464" s="626" t="s">
        <v>37</v>
      </c>
      <c r="N464" s="627"/>
      <c r="O464" s="627"/>
      <c r="P464" s="627"/>
      <c r="Q464" s="627"/>
      <c r="R464" s="627"/>
      <c r="S464" s="628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6505.5070707070709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6531.5399999999991</v>
      </c>
      <c r="W464" s="43"/>
      <c r="X464" s="68"/>
      <c r="Y464" s="68"/>
    </row>
    <row r="465" spans="1:28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629"/>
      <c r="M465" s="626" t="s">
        <v>38</v>
      </c>
      <c r="N465" s="627"/>
      <c r="O465" s="627"/>
      <c r="P465" s="627"/>
      <c r="Q465" s="627"/>
      <c r="R465" s="627"/>
      <c r="S465" s="628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11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11</v>
      </c>
      <c r="W465" s="43"/>
      <c r="X465" s="68"/>
      <c r="Y465" s="68"/>
    </row>
    <row r="466" spans="1:28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629"/>
      <c r="M466" s="626" t="s">
        <v>39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GrossWeightTotal+PalletQtyTotal*25</f>
        <v>6780.5070707070709</v>
      </c>
      <c r="V466" s="44">
        <f>GrossWeightTotalR+PalletQtyTotalR*25</f>
        <v>6806.5399999999991</v>
      </c>
      <c r="W466" s="43"/>
      <c r="X466" s="68"/>
      <c r="Y466" s="68"/>
    </row>
    <row r="467" spans="1:28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629"/>
      <c r="M467" s="626" t="s">
        <v>40</v>
      </c>
      <c r="N467" s="627"/>
      <c r="O467" s="627"/>
      <c r="P467" s="627"/>
      <c r="Q467" s="627"/>
      <c r="R467" s="627"/>
      <c r="S467" s="628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657.64309764309758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661</v>
      </c>
      <c r="W467" s="43"/>
      <c r="X467" s="68"/>
      <c r="Y467" s="68"/>
    </row>
    <row r="468" spans="1:28" ht="14.25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629"/>
      <c r="M468" s="626" t="s">
        <v>41</v>
      </c>
      <c r="N468" s="627"/>
      <c r="O468" s="627"/>
      <c r="P468" s="627"/>
      <c r="Q468" s="627"/>
      <c r="R468" s="627"/>
      <c r="S468" s="628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12.053239999999999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630" t="s">
        <v>107</v>
      </c>
      <c r="D470" s="630" t="s">
        <v>107</v>
      </c>
      <c r="E470" s="630" t="s">
        <v>107</v>
      </c>
      <c r="F470" s="630" t="s">
        <v>107</v>
      </c>
      <c r="G470" s="630" t="s">
        <v>230</v>
      </c>
      <c r="H470" s="630" t="s">
        <v>230</v>
      </c>
      <c r="I470" s="630" t="s">
        <v>230</v>
      </c>
      <c r="J470" s="630" t="s">
        <v>230</v>
      </c>
      <c r="K470" s="630" t="s">
        <v>230</v>
      </c>
      <c r="L470" s="630" t="s">
        <v>230</v>
      </c>
      <c r="M470" s="630" t="s">
        <v>431</v>
      </c>
      <c r="N470" s="630" t="s">
        <v>431</v>
      </c>
      <c r="O470" s="630" t="s">
        <v>480</v>
      </c>
      <c r="P470" s="630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631" t="s">
        <v>10</v>
      </c>
      <c r="B471" s="630" t="s">
        <v>74</v>
      </c>
      <c r="C471" s="630" t="s">
        <v>108</v>
      </c>
      <c r="D471" s="630" t="s">
        <v>115</v>
      </c>
      <c r="E471" s="630" t="s">
        <v>107</v>
      </c>
      <c r="F471" s="630" t="s">
        <v>221</v>
      </c>
      <c r="G471" s="630" t="s">
        <v>231</v>
      </c>
      <c r="H471" s="630" t="s">
        <v>238</v>
      </c>
      <c r="I471" s="630" t="s">
        <v>257</v>
      </c>
      <c r="J471" s="630" t="s">
        <v>321</v>
      </c>
      <c r="K471" s="630" t="s">
        <v>399</v>
      </c>
      <c r="L471" s="630" t="s">
        <v>416</v>
      </c>
      <c r="M471" s="630" t="s">
        <v>432</v>
      </c>
      <c r="N471" s="630" t="s">
        <v>457</v>
      </c>
      <c r="O471" s="630" t="s">
        <v>481</v>
      </c>
      <c r="P471" s="630" t="s">
        <v>540</v>
      </c>
      <c r="Q471" s="630" t="s">
        <v>567</v>
      </c>
      <c r="R471" s="630" t="s">
        <v>618</v>
      </c>
      <c r="S471" s="1"/>
      <c r="T471" s="1"/>
      <c r="Y471" s="61"/>
      <c r="AB471" s="1"/>
    </row>
    <row r="472" spans="1:28" ht="13.5" thickBot="1" x14ac:dyDescent="0.25">
      <c r="A472" s="632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0"/>
      <c r="P472" s="630"/>
      <c r="Q472" s="630"/>
      <c r="R472" s="630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307.8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3405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1209.1199999999999</v>
      </c>
      <c r="R473" s="53">
        <f>IFERROR(V443*1,"0")+IFERROR(V444*1,"0")+IFERROR(V448*1,"0")+IFERROR(V449*1,"0")+IFERROR(V453*1,"0")+IFERROR(V454*1,"0")+IFERROR(V458*1,"0")+IFERROR(V459*1,"0")+IFERROR(V460*1,"0")</f>
        <v>1302.5999999999999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2023-08-22T08:44:30Z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