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F086750D-5080-4533-BE1E-319391291B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W254" i="2"/>
  <c r="V254" i="2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W232" i="2"/>
  <c r="V232" i="2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W175" i="2"/>
  <c r="V175" i="2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53" i="2" l="1"/>
  <c r="V59" i="2"/>
  <c r="V89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U46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118" i="2"/>
  <c r="V190" i="2"/>
  <c r="V236" i="2"/>
  <c r="V283" i="2"/>
  <c r="V284" i="2"/>
  <c r="V309" i="2"/>
  <c r="V310" i="2"/>
  <c r="G473" i="2"/>
  <c r="F10" i="2"/>
  <c r="W22" i="2"/>
  <c r="W23" i="2" s="1"/>
  <c r="U463" i="2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W296" i="2" s="1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V466" i="2" s="1"/>
  <c r="J473" i="2"/>
  <c r="J9" i="2"/>
  <c r="W393" i="2"/>
  <c r="W184" i="2"/>
  <c r="W134" i="2"/>
  <c r="W433" i="2"/>
  <c r="W126" i="2"/>
  <c r="W208" i="2"/>
  <c r="W118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438" i="2" l="1"/>
  <c r="W275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<sst xmlns="http://schemas.openxmlformats.org/spreadsheetml/2006/main" count="2792" uniqueCount="687">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</sst>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topLeftCell="A442" zoomScaleNormal="100" zoomScaleSheetLayoutView="100" workbookViewId="0">
      <selection activeCell="X22" sqref="X22: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600</v>
      </c>
      <c r="V56" s="56">
        <f>IFERROR(IF(U56="",0,CEILING((U56/$H56),1)*$H56),"")</f>
        <v>604.80000000000007</v>
      </c>
      <c r="W56" s="42">
        <f>IFERROR(IF(V56=0,"",ROUNDUP(V56/H56,0)*0.02175),"")</f>
        <v>1.218</v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55.55555555555555</v>
      </c>
      <c r="V59" s="44">
        <f>IFERROR(V56/H56,"0")+IFERROR(V57/H57,"0")+IFERROR(V58/H58,"0")</f>
        <v>56</v>
      </c>
      <c r="W59" s="44">
        <f>IFERROR(IF(W56="",0,W56),"0")+IFERROR(IF(W57="",0,W57),"0")+IFERROR(IF(W58="",0,W58),"0")</f>
        <v>1.218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600</v>
      </c>
      <c r="V60" s="44">
        <f>IFERROR(SUM(V56:V58),"0")</f>
        <v>604.80000000000007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2650</v>
      </c>
      <c r="V292" s="56">
        <f t="shared" si="14"/>
        <v>2655</v>
      </c>
      <c r="W292" s="42">
        <f>IFERROR(IF(V292=0,"",ROUNDUP(V292/H292,0)*0.02175),"")</f>
        <v>3.8497499999999998</v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176.66666666666666</v>
      </c>
      <c r="V296" s="44">
        <f>IFERROR(V288/H288,"0")+IFERROR(V289/H289,"0")+IFERROR(V290/H290,"0")+IFERROR(V291/H291,"0")+IFERROR(V292/H292,"0")+IFERROR(V293/H293,"0")+IFERROR(V294/H294,"0")+IFERROR(V295/H295,"0")</f>
        <v>177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3.8497499999999998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2650</v>
      </c>
      <c r="V297" s="44">
        <f>IFERROR(SUM(V288:V295),"0")</f>
        <v>2655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5000</v>
      </c>
      <c r="V299" s="56">
        <f>IFERROR(IF(U299="",0,CEILING((U299/$H299),1)*$H299),"")</f>
        <v>5010</v>
      </c>
      <c r="W299" s="42">
        <f>IFERROR(IF(V299=0,"",ROUNDUP(V299/H299,0)*0.02175),"")</f>
        <v>7.2644999999999991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333.33333333333331</v>
      </c>
      <c r="V301" s="44">
        <f>IFERROR(V299/H299,"0")+IFERROR(V300/H300,"0")</f>
        <v>334</v>
      </c>
      <c r="W301" s="44">
        <f>IFERROR(IF(W299="",0,W299),"0")+IFERROR(IF(W300="",0,W300),"0")</f>
        <v>7.2644999999999991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5000</v>
      </c>
      <c r="V302" s="44">
        <f>IFERROR(SUM(V299:V300),"0")</f>
        <v>5010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2600</v>
      </c>
      <c r="V407" s="56">
        <f t="shared" si="18"/>
        <v>2603.04</v>
      </c>
      <c r="W407" s="42">
        <f>IFERROR(IF(V407=0,"",ROUNDUP(V407/H407,0)*0.01196),"")</f>
        <v>5.89628</v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492.42424242424238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492.99999999999994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5.89628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2600</v>
      </c>
      <c r="V417" s="44">
        <f>IFERROR(SUM(V406:V415),"0")</f>
        <v>2603.04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2050</v>
      </c>
      <c r="V458" s="56">
        <f>IFERROR(IF(U458="",0,CEILING((U458/$H458),1)*$H458),"")</f>
        <v>2051.4</v>
      </c>
      <c r="W458" s="42">
        <f>IFERROR(IF(V458=0,"",ROUNDUP(V458/H458,0)*0.02175),"")</f>
        <v>5.7202499999999992</v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262.82051282051282</v>
      </c>
      <c r="V461" s="44">
        <f>IFERROR(V458/H458,"0")+IFERROR(V459/H459,"0")+IFERROR(V460/H460,"0")</f>
        <v>263</v>
      </c>
      <c r="W461" s="44">
        <f>IFERROR(IF(W458="",0,W458),"0")+IFERROR(IF(W459="",0,W459),"0")+IFERROR(IF(W460="",0,W460),"0")</f>
        <v>5.7202499999999992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2050</v>
      </c>
      <c r="V462" s="44">
        <f>IFERROR(SUM(V458:V460),"0")</f>
        <v>2051.4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12900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12924.24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13496.970163170165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13522.212000000001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22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22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14046.970163170165</v>
      </c>
      <c r="V466" s="44">
        <f>GrossWeightTotalR+PalletQtyTotalR*25</f>
        <v>14072.212000000001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1320.8003108003109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1323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23.948779999999999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604.80000000000007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7665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2603.04</v>
      </c>
      <c r="R473" s="53">
        <f>IFERROR(V443*1,"0")+IFERROR(V444*1,"0")+IFERROR(V448*1,"0")+IFERROR(V449*1,"0")+IFERROR(V453*1,"0")+IFERROR(V454*1,"0")+IFERROR(V458*1,"0")+IFERROR(V459*1,"0")+IFERROR(V460*1,"0")</f>
        <v>2051.4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2023-08-22T09:16:51Z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