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08,23 ДНР\"/>
    </mc:Choice>
  </mc:AlternateContent>
  <xr:revisionPtr revIDLastSave="0" documentId="13_ncr:1_{12926285-699F-4B04-8835-9B9DE35086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W449" i="1" s="1"/>
  <c r="M449" i="1"/>
  <c r="W448" i="1"/>
  <c r="W450" i="1" s="1"/>
  <c r="V448" i="1"/>
  <c r="M448" i="1"/>
  <c r="U446" i="1"/>
  <c r="V445" i="1"/>
  <c r="U445" i="1"/>
  <c r="W444" i="1"/>
  <c r="V444" i="1"/>
  <c r="M444" i="1"/>
  <c r="V443" i="1"/>
  <c r="M443" i="1"/>
  <c r="U439" i="1"/>
  <c r="U438" i="1"/>
  <c r="V437" i="1"/>
  <c r="W437" i="1" s="1"/>
  <c r="M437" i="1"/>
  <c r="W436" i="1"/>
  <c r="W438" i="1" s="1"/>
  <c r="V436" i="1"/>
  <c r="V438" i="1" s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M428" i="1"/>
  <c r="V427" i="1"/>
  <c r="W427" i="1" s="1"/>
  <c r="M427" i="1"/>
  <c r="U425" i="1"/>
  <c r="U424" i="1"/>
  <c r="W423" i="1"/>
  <c r="V423" i="1"/>
  <c r="M423" i="1"/>
  <c r="V422" i="1"/>
  <c r="V424" i="1" s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V397" i="1" s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V374" i="1"/>
  <c r="V378" i="1" s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W360" i="1" s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W333" i="1" s="1"/>
  <c r="V331" i="1"/>
  <c r="M331" i="1"/>
  <c r="V330" i="1"/>
  <c r="W330" i="1" s="1"/>
  <c r="M330" i="1"/>
  <c r="W329" i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W321" i="1" s="1"/>
  <c r="V319" i="1"/>
  <c r="M319" i="1"/>
  <c r="V318" i="1"/>
  <c r="W318" i="1" s="1"/>
  <c r="M318" i="1"/>
  <c r="W317" i="1"/>
  <c r="V317" i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W300" i="1" s="1"/>
  <c r="M300" i="1"/>
  <c r="W299" i="1"/>
  <c r="W301" i="1" s="1"/>
  <c r="V299" i="1"/>
  <c r="V301" i="1" s="1"/>
  <c r="M299" i="1"/>
  <c r="U297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W289" i="1" s="1"/>
  <c r="M289" i="1"/>
  <c r="W288" i="1"/>
  <c r="W296" i="1" s="1"/>
  <c r="V288" i="1"/>
  <c r="M288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V274" i="1"/>
  <c r="M274" i="1"/>
  <c r="V273" i="1"/>
  <c r="W273" i="1" s="1"/>
  <c r="M273" i="1"/>
  <c r="W272" i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W262" i="1" s="1"/>
  <c r="M262" i="1"/>
  <c r="W261" i="1"/>
  <c r="W263" i="1" s="1"/>
  <c r="V261" i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V259" i="1" s="1"/>
  <c r="M251" i="1"/>
  <c r="U248" i="1"/>
  <c r="U247" i="1"/>
  <c r="W246" i="1"/>
  <c r="V246" i="1"/>
  <c r="M246" i="1"/>
  <c r="V245" i="1"/>
  <c r="W245" i="1" s="1"/>
  <c r="M245" i="1"/>
  <c r="W244" i="1"/>
  <c r="W247" i="1" s="1"/>
  <c r="V244" i="1"/>
  <c r="M244" i="1"/>
  <c r="U242" i="1"/>
  <c r="U241" i="1"/>
  <c r="W240" i="1"/>
  <c r="V240" i="1"/>
  <c r="M240" i="1"/>
  <c r="V239" i="1"/>
  <c r="W239" i="1" s="1"/>
  <c r="V238" i="1"/>
  <c r="U236" i="1"/>
  <c r="U235" i="1"/>
  <c r="W234" i="1"/>
  <c r="V234" i="1"/>
  <c r="M234" i="1"/>
  <c r="V233" i="1"/>
  <c r="W233" i="1" s="1"/>
  <c r="M233" i="1"/>
  <c r="W232" i="1"/>
  <c r="V232" i="1"/>
  <c r="M232" i="1"/>
  <c r="V231" i="1"/>
  <c r="M231" i="1"/>
  <c r="U229" i="1"/>
  <c r="U228" i="1"/>
  <c r="V227" i="1"/>
  <c r="W227" i="1" s="1"/>
  <c r="M227" i="1"/>
  <c r="W226" i="1"/>
  <c r="V226" i="1"/>
  <c r="M226" i="1"/>
  <c r="V225" i="1"/>
  <c r="W225" i="1" s="1"/>
  <c r="M225" i="1"/>
  <c r="W224" i="1"/>
  <c r="V224" i="1"/>
  <c r="M224" i="1"/>
  <c r="V223" i="1"/>
  <c r="W223" i="1" s="1"/>
  <c r="M223" i="1"/>
  <c r="W222" i="1"/>
  <c r="W228" i="1" s="1"/>
  <c r="V222" i="1"/>
  <c r="M222" i="1"/>
  <c r="U220" i="1"/>
  <c r="U219" i="1"/>
  <c r="W218" i="1"/>
  <c r="V218" i="1"/>
  <c r="M218" i="1"/>
  <c r="V217" i="1"/>
  <c r="W217" i="1" s="1"/>
  <c r="M217" i="1"/>
  <c r="W216" i="1"/>
  <c r="V216" i="1"/>
  <c r="M216" i="1"/>
  <c r="V215" i="1"/>
  <c r="M215" i="1"/>
  <c r="U213" i="1"/>
  <c r="U212" i="1"/>
  <c r="V211" i="1"/>
  <c r="M211" i="1"/>
  <c r="U209" i="1"/>
  <c r="U208" i="1"/>
  <c r="V207" i="1"/>
  <c r="W207" i="1" s="1"/>
  <c r="M207" i="1"/>
  <c r="W206" i="1"/>
  <c r="V206" i="1"/>
  <c r="M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W188" i="1" s="1"/>
  <c r="M188" i="1"/>
  <c r="W187" i="1"/>
  <c r="W189" i="1" s="1"/>
  <c r="V187" i="1"/>
  <c r="V189" i="1" s="1"/>
  <c r="M187" i="1"/>
  <c r="U185" i="1"/>
  <c r="U184" i="1"/>
  <c r="W183" i="1"/>
  <c r="V183" i="1"/>
  <c r="M183" i="1"/>
  <c r="V182" i="1"/>
  <c r="W182" i="1" s="1"/>
  <c r="M182" i="1"/>
  <c r="W181" i="1"/>
  <c r="V181" i="1"/>
  <c r="M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V185" i="1" s="1"/>
  <c r="M167" i="1"/>
  <c r="U165" i="1"/>
  <c r="U164" i="1"/>
  <c r="W163" i="1"/>
  <c r="V163" i="1"/>
  <c r="M163" i="1"/>
  <c r="V162" i="1"/>
  <c r="W162" i="1" s="1"/>
  <c r="M162" i="1"/>
  <c r="W161" i="1"/>
  <c r="V161" i="1"/>
  <c r="M161" i="1"/>
  <c r="V160" i="1"/>
  <c r="M160" i="1"/>
  <c r="U158" i="1"/>
  <c r="U157" i="1"/>
  <c r="V156" i="1"/>
  <c r="W156" i="1" s="1"/>
  <c r="M156" i="1"/>
  <c r="W155" i="1"/>
  <c r="W157" i="1" s="1"/>
  <c r="V155" i="1"/>
  <c r="V157" i="1" s="1"/>
  <c r="U153" i="1"/>
  <c r="U152" i="1"/>
  <c r="V151" i="1"/>
  <c r="W151" i="1" s="1"/>
  <c r="M151" i="1"/>
  <c r="W150" i="1"/>
  <c r="W152" i="1" s="1"/>
  <c r="V150" i="1"/>
  <c r="I473" i="1" s="1"/>
  <c r="M150" i="1"/>
  <c r="U147" i="1"/>
  <c r="U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W124" i="1"/>
  <c r="W126" i="1" s="1"/>
  <c r="V124" i="1"/>
  <c r="M124" i="1"/>
  <c r="V123" i="1"/>
  <c r="W123" i="1" s="1"/>
  <c r="M123" i="1"/>
  <c r="W122" i="1"/>
  <c r="V122" i="1"/>
  <c r="M122" i="1"/>
  <c r="U119" i="1"/>
  <c r="U118" i="1"/>
  <c r="W117" i="1"/>
  <c r="V117" i="1"/>
  <c r="W116" i="1"/>
  <c r="V116" i="1"/>
  <c r="M116" i="1"/>
  <c r="V115" i="1"/>
  <c r="W115" i="1" s="1"/>
  <c r="M115" i="1"/>
  <c r="W114" i="1"/>
  <c r="W118" i="1" s="1"/>
  <c r="V114" i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V102" i="1" s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W59" i="1" s="1"/>
  <c r="V57" i="1"/>
  <c r="W57" i="1" s="1"/>
  <c r="M57" i="1"/>
  <c r="W56" i="1"/>
  <c r="V56" i="1"/>
  <c r="M56" i="1"/>
  <c r="U53" i="1"/>
  <c r="U52" i="1"/>
  <c r="W51" i="1"/>
  <c r="V51" i="1"/>
  <c r="M51" i="1"/>
  <c r="V50" i="1"/>
  <c r="M50" i="1"/>
  <c r="U46" i="1"/>
  <c r="U45" i="1"/>
  <c r="V44" i="1"/>
  <c r="M44" i="1"/>
  <c r="U42" i="1"/>
  <c r="U41" i="1"/>
  <c r="V40" i="1"/>
  <c r="M40" i="1"/>
  <c r="U38" i="1"/>
  <c r="U37" i="1"/>
  <c r="V36" i="1"/>
  <c r="W36" i="1" s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W26" i="1"/>
  <c r="V26" i="1"/>
  <c r="M26" i="1"/>
  <c r="U24" i="1"/>
  <c r="V23" i="1"/>
  <c r="U23" i="1"/>
  <c r="W22" i="1"/>
  <c r="W23" i="1" s="1"/>
  <c r="V22" i="1"/>
  <c r="M22" i="1"/>
  <c r="H10" i="1"/>
  <c r="A9" i="1"/>
  <c r="A10" i="1" s="1"/>
  <c r="D7" i="1"/>
  <c r="N6" i="1"/>
  <c r="M2" i="1"/>
  <c r="U463" i="1" l="1"/>
  <c r="U466" i="1"/>
  <c r="F9" i="1"/>
  <c r="J9" i="1"/>
  <c r="F10" i="1"/>
  <c r="W32" i="1"/>
  <c r="V32" i="1"/>
  <c r="V38" i="1"/>
  <c r="V41" i="1"/>
  <c r="W40" i="1"/>
  <c r="W41" i="1" s="1"/>
  <c r="V42" i="1"/>
  <c r="V45" i="1"/>
  <c r="W44" i="1"/>
  <c r="W45" i="1" s="1"/>
  <c r="V46" i="1"/>
  <c r="V53" i="1"/>
  <c r="W50" i="1"/>
  <c r="W52" i="1" s="1"/>
  <c r="C473" i="1"/>
  <c r="V60" i="1"/>
  <c r="E473" i="1"/>
  <c r="V80" i="1"/>
  <c r="W63" i="1"/>
  <c r="W80" i="1" s="1"/>
  <c r="V81" i="1"/>
  <c r="V90" i="1"/>
  <c r="W83" i="1"/>
  <c r="W89" i="1" s="1"/>
  <c r="V111" i="1"/>
  <c r="V127" i="1"/>
  <c r="V134" i="1"/>
  <c r="W131" i="1"/>
  <c r="W134" i="1" s="1"/>
  <c r="G473" i="1"/>
  <c r="V209" i="1"/>
  <c r="V212" i="1"/>
  <c r="W211" i="1"/>
  <c r="W212" i="1" s="1"/>
  <c r="V213" i="1"/>
  <c r="V220" i="1"/>
  <c r="W215" i="1"/>
  <c r="W219" i="1" s="1"/>
  <c r="V219" i="1"/>
  <c r="V229" i="1"/>
  <c r="V236" i="1"/>
  <c r="W231" i="1"/>
  <c r="W235" i="1" s="1"/>
  <c r="V235" i="1"/>
  <c r="V242" i="1"/>
  <c r="W238" i="1"/>
  <c r="W241" i="1" s="1"/>
  <c r="V241" i="1"/>
  <c r="V258" i="1"/>
  <c r="V264" i="1"/>
  <c r="L473" i="1"/>
  <c r="V270" i="1"/>
  <c r="W267" i="1"/>
  <c r="W269" i="1" s="1"/>
  <c r="V334" i="1"/>
  <c r="V337" i="1"/>
  <c r="W336" i="1"/>
  <c r="W337" i="1" s="1"/>
  <c r="V338" i="1"/>
  <c r="V345" i="1"/>
  <c r="W342" i="1"/>
  <c r="W344" i="1" s="1"/>
  <c r="V344" i="1"/>
  <c r="O473" i="1"/>
  <c r="V381" i="1"/>
  <c r="W380" i="1"/>
  <c r="W381" i="1" s="1"/>
  <c r="V382" i="1"/>
  <c r="P473" i="1"/>
  <c r="V388" i="1"/>
  <c r="W385" i="1"/>
  <c r="W387" i="1" s="1"/>
  <c r="V387" i="1"/>
  <c r="V451" i="1"/>
  <c r="V456" i="1"/>
  <c r="W453" i="1"/>
  <c r="W455" i="1" s="1"/>
  <c r="V455" i="1"/>
  <c r="H9" i="1"/>
  <c r="B473" i="1"/>
  <c r="V465" i="1"/>
  <c r="V464" i="1"/>
  <c r="U467" i="1"/>
  <c r="V24" i="1"/>
  <c r="V33" i="1"/>
  <c r="V37" i="1"/>
  <c r="V52" i="1"/>
  <c r="V89" i="1"/>
  <c r="W101" i="1"/>
  <c r="V101" i="1"/>
  <c r="V112" i="1"/>
  <c r="W104" i="1"/>
  <c r="W111" i="1" s="1"/>
  <c r="V119" i="1"/>
  <c r="V118" i="1"/>
  <c r="V135" i="1"/>
  <c r="H473" i="1"/>
  <c r="V147" i="1"/>
  <c r="W138" i="1"/>
  <c r="W146" i="1" s="1"/>
  <c r="V146" i="1"/>
  <c r="V153" i="1"/>
  <c r="V158" i="1"/>
  <c r="V165" i="1"/>
  <c r="W160" i="1"/>
  <c r="W164" i="1" s="1"/>
  <c r="V164" i="1"/>
  <c r="W184" i="1"/>
  <c r="V184" i="1"/>
  <c r="V190" i="1"/>
  <c r="J473" i="1"/>
  <c r="V208" i="1"/>
  <c r="W193" i="1"/>
  <c r="W208" i="1" s="1"/>
  <c r="V228" i="1"/>
  <c r="V248" i="1"/>
  <c r="V247" i="1"/>
  <c r="W258" i="1"/>
  <c r="V263" i="1"/>
  <c r="V269" i="1"/>
  <c r="W275" i="1"/>
  <c r="M473" i="1"/>
  <c r="V296" i="1"/>
  <c r="V302" i="1"/>
  <c r="V305" i="1"/>
  <c r="W304" i="1"/>
  <c r="W305" i="1" s="1"/>
  <c r="V306" i="1"/>
  <c r="V309" i="1"/>
  <c r="W308" i="1"/>
  <c r="W309" i="1" s="1"/>
  <c r="V310" i="1"/>
  <c r="V314" i="1"/>
  <c r="V313" i="1"/>
  <c r="W312" i="1"/>
  <c r="W313" i="1" s="1"/>
  <c r="N473" i="1"/>
  <c r="V322" i="1"/>
  <c r="V327" i="1"/>
  <c r="W324" i="1"/>
  <c r="W326" i="1" s="1"/>
  <c r="V326" i="1"/>
  <c r="W433" i="1"/>
  <c r="W428" i="1"/>
  <c r="V433" i="1"/>
  <c r="K473" i="1"/>
  <c r="D473" i="1"/>
  <c r="V59" i="1"/>
  <c r="F473" i="1"/>
  <c r="V126" i="1"/>
  <c r="V152" i="1"/>
  <c r="V297" i="1"/>
  <c r="V361" i="1"/>
  <c r="V368" i="1"/>
  <c r="W363" i="1"/>
  <c r="W367" i="1" s="1"/>
  <c r="V367" i="1"/>
  <c r="W377" i="1"/>
  <c r="V398" i="1"/>
  <c r="V401" i="1"/>
  <c r="W400" i="1"/>
  <c r="W401" i="1" s="1"/>
  <c r="V402" i="1"/>
  <c r="V405" i="1"/>
  <c r="W404" i="1"/>
  <c r="W405" i="1" s="1"/>
  <c r="V406" i="1"/>
  <c r="V419" i="1"/>
  <c r="W410" i="1"/>
  <c r="W419" i="1" s="1"/>
  <c r="V420" i="1"/>
  <c r="V425" i="1"/>
  <c r="W422" i="1"/>
  <c r="W424" i="1" s="1"/>
  <c r="V434" i="1"/>
  <c r="V439" i="1"/>
  <c r="R473" i="1"/>
  <c r="V446" i="1"/>
  <c r="W443" i="1"/>
  <c r="W445" i="1" s="1"/>
  <c r="V450" i="1"/>
  <c r="W461" i="1"/>
  <c r="Q473" i="1"/>
  <c r="V321" i="1"/>
  <c r="W468" i="1" l="1"/>
  <c r="V467" i="1"/>
  <c r="V463" i="1"/>
  <c r="V466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<sst xmlns="http://schemas.openxmlformats.org/spreadsheetml/2006/main" count="1699" uniqueCount="652">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</sst>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F447" zoomScaleNormal="100" zoomScaleSheetLayoutView="100" workbookViewId="0">
      <selection activeCell="Y459" sqref="Y4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5" t="s">
        <v>10</v>
      </c>
      <c r="N5" s="322">
        <v>45165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Воскресенье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0.33333333333333331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0</v>
      </c>
      <c r="V52" s="308">
        <f>IFERROR(V50/H50,"0")+IFERROR(V51/H51,"0")</f>
        <v>0</v>
      </c>
      <c r="W52" s="308">
        <f>IFERROR(IF(W50="",0,W50),"0")+IFERROR(IF(W51="",0,W51),"0")</f>
        <v>0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0</v>
      </c>
      <c r="V53" s="308">
        <f>IFERROR(SUM(V50:V51),"0")</f>
        <v>0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0</v>
      </c>
      <c r="V59" s="308">
        <f>IFERROR(V56/H56,"0")+IFERROR(V57/H57,"0")+IFERROR(V58/H58,"0")</f>
        <v>0</v>
      </c>
      <c r="W59" s="308">
        <f>IFERROR(IF(W56="",0,W56),"0")+IFERROR(IF(W57="",0,W57),"0")+IFERROR(IF(W58="",0,W58),"0")</f>
        <v>0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0</v>
      </c>
      <c r="V60" s="308">
        <f>IFERROR(SUM(V56:V58),"0")</f>
        <v>0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150</v>
      </c>
      <c r="V64" s="307">
        <f t="shared" si="2"/>
        <v>151.20000000000002</v>
      </c>
      <c r="W64" s="37">
        <f>IFERROR(IF(V64=0,"",ROUNDUP(V64/H64,0)*0.02175),"")</f>
        <v>0.30449999999999999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13.888888888888888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14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0.30449999999999999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150</v>
      </c>
      <c r="V81" s="308">
        <f>IFERROR(SUM(V63:V79),"0")</f>
        <v>151.20000000000002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600</v>
      </c>
      <c r="V104" s="307">
        <f t="shared" ref="V104:V110" si="6">IFERROR(IF(U104="",0,CEILING((U104/$H104),1)*$H104),"")</f>
        <v>607.5</v>
      </c>
      <c r="W104" s="37">
        <f>IFERROR(IF(V104=0,"",ROUNDUP(V104/H104,0)*0.02175),"")</f>
        <v>1.6312499999999999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50</v>
      </c>
      <c r="V105" s="307">
        <f t="shared" si="6"/>
        <v>56.699999999999996</v>
      </c>
      <c r="W105" s="37">
        <f>IFERROR(IF(V105=0,"",ROUNDUP(V105/H105,0)*0.02175),"")</f>
        <v>0.15225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135</v>
      </c>
      <c r="V107" s="307">
        <f t="shared" si="6"/>
        <v>135</v>
      </c>
      <c r="W107" s="37">
        <f>IFERROR(IF(V107=0,"",ROUNDUP(V107/H107,0)*0.00753),"")</f>
        <v>0.3765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130.24691358024691</v>
      </c>
      <c r="V111" s="308">
        <f>IFERROR(V104/H104,"0")+IFERROR(V105/H105,"0")+IFERROR(V106/H106,"0")+IFERROR(V107/H107,"0")+IFERROR(V108/H108,"0")+IFERROR(V109/H109,"0")+IFERROR(V110/H110,"0")</f>
        <v>132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2.1599999999999997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785</v>
      </c>
      <c r="V112" s="308">
        <f>IFERROR(SUM(V104:V110),"0")</f>
        <v>799.2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0</v>
      </c>
      <c r="V122" s="307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0</v>
      </c>
      <c r="V126" s="308">
        <f>IFERROR(V122/H122,"0")+IFERROR(V123/H123,"0")+IFERROR(V124/H124,"0")+IFERROR(V125/H125,"0")</f>
        <v>0</v>
      </c>
      <c r="W126" s="308">
        <f>IFERROR(IF(W122="",0,W122),"0")+IFERROR(IF(W123="",0,W123),"0")+IFERROR(IF(W124="",0,W124),"0")+IFERROR(IF(W125="",0,W125),"0")</f>
        <v>0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0</v>
      </c>
      <c r="V127" s="308">
        <f>IFERROR(SUM(V122:V125),"0")</f>
        <v>0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37.799999999999997</v>
      </c>
      <c r="V141" s="307">
        <f t="shared" si="7"/>
        <v>37.800000000000004</v>
      </c>
      <c r="W141" s="37">
        <f>IFERROR(IF(V141=0,"",ROUNDUP(V141/H141,0)*0.00502),"")</f>
        <v>9.0359999999999996E-2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17.999999999999996</v>
      </c>
      <c r="V146" s="308">
        <f>IFERROR(V138/H138,"0")+IFERROR(V139/H139,"0")+IFERROR(V140/H140,"0")+IFERROR(V141/H141,"0")+IFERROR(V142/H142,"0")+IFERROR(V143/H143,"0")+IFERROR(V144/H144,"0")+IFERROR(V145/H145,"0")</f>
        <v>18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9.0359999999999996E-2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37.799999999999997</v>
      </c>
      <c r="V147" s="308">
        <f>IFERROR(SUM(V138:V145),"0")</f>
        <v>37.800000000000004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50</v>
      </c>
      <c r="V168" s="307">
        <f t="shared" si="8"/>
        <v>54.6</v>
      </c>
      <c r="W168" s="37">
        <f>IFERROR(IF(V168=0,"",ROUNDUP(V168/H168,0)*0.02175),"")</f>
        <v>0.15225</v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IFERROR(IF(V173=0,"",ROUNDUP(V173/H173,0)*0.00753),"")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IFERROR(IF(V175=0,"",ROUNDUP(V175/H175,0)*0.00753),"")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120</v>
      </c>
      <c r="V179" s="307">
        <f t="shared" si="8"/>
        <v>120</v>
      </c>
      <c r="W179" s="37">
        <f t="shared" si="9"/>
        <v>0.3765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140</v>
      </c>
      <c r="V180" s="307">
        <f t="shared" si="8"/>
        <v>141.6</v>
      </c>
      <c r="W180" s="37">
        <f t="shared" si="9"/>
        <v>0.44427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114.74358974358975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116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0.97302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310</v>
      </c>
      <c r="V185" s="308">
        <f>IFERROR(SUM(V167:V183),"0")</f>
        <v>316.2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50</v>
      </c>
      <c r="V197" s="307">
        <f t="shared" si="10"/>
        <v>54</v>
      </c>
      <c r="W197" s="37">
        <f>IFERROR(IF(V197=0,"",ROUNDUP(V197/H197,0)*0.02175),"")</f>
        <v>0.10874999999999999</v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4.6296296296296298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5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0.10874999999999999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50</v>
      </c>
      <c r="V209" s="308">
        <f>IFERROR(SUM(V193:V207),"0")</f>
        <v>54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30</v>
      </c>
      <c r="V215" s="307">
        <f>IFERROR(IF(U215="",0,CEILING((U215/$H215),1)*$H215),"")</f>
        <v>33.6</v>
      </c>
      <c r="W215" s="37">
        <f>IFERROR(IF(V215=0,"",ROUNDUP(V215/H215,0)*0.00753),"")</f>
        <v>6.0240000000000002E-2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37.799999999999997</v>
      </c>
      <c r="V217" s="307">
        <f>IFERROR(IF(U217="",0,CEILING((U217/$H217),1)*$H217),"")</f>
        <v>37.800000000000004</v>
      </c>
      <c r="W217" s="37">
        <f>IFERROR(IF(V217=0,"",ROUNDUP(V217/H217,0)*0.00502),"")</f>
        <v>9.0359999999999996E-2</v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25.142857142857139</v>
      </c>
      <c r="V219" s="308">
        <f>IFERROR(V215/H215,"0")+IFERROR(V216/H216,"0")+IFERROR(V217/H217,"0")+IFERROR(V218/H218,"0")</f>
        <v>26</v>
      </c>
      <c r="W219" s="308">
        <f>IFERROR(IF(W215="",0,W215),"0")+IFERROR(IF(W216="",0,W216),"0")+IFERROR(IF(W217="",0,W217),"0")+IFERROR(IF(W218="",0,W218),"0")</f>
        <v>0.15060000000000001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67.8</v>
      </c>
      <c r="V220" s="308">
        <f>IFERROR(SUM(V215:V218),"0")</f>
        <v>71.400000000000006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150</v>
      </c>
      <c r="V222" s="307">
        <f t="shared" ref="V222:V227" si="12">IFERROR(IF(U222="",0,CEILING((U222/$H222),1)*$H222),"")</f>
        <v>153.9</v>
      </c>
      <c r="W222" s="37">
        <f>IFERROR(IF(V222=0,"",ROUNDUP(V222/H222,0)*0.02175),"")</f>
        <v>0.41324999999999995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18.518518518518519</v>
      </c>
      <c r="V228" s="308">
        <f>IFERROR(V222/H222,"0")+IFERROR(V223/H223,"0")+IFERROR(V224/H224,"0")+IFERROR(V225/H225,"0")+IFERROR(V226/H226,"0")+IFERROR(V227/H227,"0")</f>
        <v>19</v>
      </c>
      <c r="W228" s="308">
        <f>IFERROR(IF(W222="",0,W222),"0")+IFERROR(IF(W223="",0,W223),"0")+IFERROR(IF(W224="",0,W224),"0")+IFERROR(IF(W225="",0,W225),"0")+IFERROR(IF(W226="",0,W226),"0")+IFERROR(IF(W227="",0,W227),"0")</f>
        <v>0.41324999999999995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150</v>
      </c>
      <c r="V229" s="308">
        <f>IFERROR(SUM(V222:V227),"0")</f>
        <v>153.9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1100</v>
      </c>
      <c r="V232" s="307">
        <f>IFERROR(IF(U232="",0,CEILING((U232/$H232),1)*$H232),"")</f>
        <v>1107.5999999999999</v>
      </c>
      <c r="W232" s="37">
        <f>IFERROR(IF(V232=0,"",ROUNDUP(V232/H232,0)*0.02175),"")</f>
        <v>3.0884999999999998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141.02564102564102</v>
      </c>
      <c r="V235" s="308">
        <f>IFERROR(V231/H231,"0")+IFERROR(V232/H232,"0")+IFERROR(V233/H233,"0")+IFERROR(V234/H234,"0")</f>
        <v>142</v>
      </c>
      <c r="W235" s="308">
        <f>IFERROR(IF(W231="",0,W231),"0")+IFERROR(IF(W232="",0,W232),"0")+IFERROR(IF(W233="",0,W233),"0")+IFERROR(IF(W234="",0,W234),"0")</f>
        <v>3.0884999999999998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1100</v>
      </c>
      <c r="V236" s="308">
        <f>IFERROR(SUM(V231:V234),"0")</f>
        <v>1107.5999999999999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252</v>
      </c>
      <c r="V267" s="307">
        <f>IFERROR(IF(U267="",0,CEILING((U267/$H267),1)*$H267),"")</f>
        <v>252</v>
      </c>
      <c r="W267" s="37">
        <f>IFERROR(IF(V267=0,"",ROUNDUP(V267/H267,0)*0.00753),"")</f>
        <v>1.1294999999999999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150</v>
      </c>
      <c r="V269" s="308">
        <f>IFERROR(V267/H267,"0")+IFERROR(V268/H268,"0")</f>
        <v>150</v>
      </c>
      <c r="W269" s="308">
        <f>IFERROR(IF(W267="",0,W267),"0")+IFERROR(IF(W268="",0,W268),"0")</f>
        <v>1.1294999999999999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252</v>
      </c>
      <c r="V270" s="308">
        <f>IFERROR(SUM(V267:V268),"0")</f>
        <v>252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420</v>
      </c>
      <c r="V273" s="307">
        <f>IFERROR(IF(U273="",0,CEILING((U273/$H273),1)*$H273),"")</f>
        <v>420.84</v>
      </c>
      <c r="W273" s="37">
        <f>IFERROR(IF(V273=0,"",ROUNDUP(V273/H273,0)*0.00753),"")</f>
        <v>1.2575100000000001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378</v>
      </c>
      <c r="V274" s="307">
        <f>IFERROR(IF(U274="",0,CEILING((U274/$H274),1)*$H274),"")</f>
        <v>378</v>
      </c>
      <c r="W274" s="37">
        <f>IFERROR(IF(V274=0,"",ROUNDUP(V274/H274,0)*0.00753),"")</f>
        <v>1.1294999999999999</v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316.66666666666663</v>
      </c>
      <c r="V275" s="308">
        <f>IFERROR(V272/H272,"0")+IFERROR(V273/H273,"0")+IFERROR(V274/H274,"0")</f>
        <v>317</v>
      </c>
      <c r="W275" s="308">
        <f>IFERROR(IF(W272="",0,W272),"0")+IFERROR(IF(W273="",0,W273),"0")+IFERROR(IF(W274="",0,W274),"0")</f>
        <v>2.3870100000000001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798</v>
      </c>
      <c r="V276" s="308">
        <f>IFERROR(SUM(V272:V274),"0")</f>
        <v>798.83999999999992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51.000000000000007</v>
      </c>
      <c r="V282" s="307">
        <f>IFERROR(IF(U282="",0,CEILING((U282/$H282),1)*$H282),"")</f>
        <v>51</v>
      </c>
      <c r="W282" s="37">
        <f>IFERROR(IF(V282=0,"",ROUNDUP(V282/H282,0)*0.00753),"")</f>
        <v>0.15060000000000001</v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20.000000000000004</v>
      </c>
      <c r="V283" s="308">
        <f>IFERROR(V282/H282,"0")</f>
        <v>20</v>
      </c>
      <c r="W283" s="308">
        <f>IFERROR(IF(W282="",0,W282),"0")</f>
        <v>0.15060000000000001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51.000000000000007</v>
      </c>
      <c r="V284" s="308">
        <f>IFERROR(SUM(V282:V282),"0")</f>
        <v>51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0</v>
      </c>
      <c r="V288" s="307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0</v>
      </c>
      <c r="V296" s="308">
        <f>IFERROR(V288/H288,"0")+IFERROR(V289/H289,"0")+IFERROR(V290/H290,"0")+IFERROR(V291/H291,"0")+IFERROR(V292/H292,"0")+IFERROR(V293/H293,"0")+IFERROR(V294/H294,"0")+IFERROR(V295/H295,"0")</f>
        <v>0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0</v>
      </c>
      <c r="V297" s="308">
        <f>IFERROR(SUM(V288:V295),"0")</f>
        <v>0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1300</v>
      </c>
      <c r="V299" s="307">
        <f>IFERROR(IF(U299="",0,CEILING((U299/$H299),1)*$H299),"")</f>
        <v>1305</v>
      </c>
      <c r="W299" s="37">
        <f>IFERROR(IF(V299=0,"",ROUNDUP(V299/H299,0)*0.02175),"")</f>
        <v>1.8922499999999998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86.666666666666671</v>
      </c>
      <c r="V301" s="308">
        <f>IFERROR(V299/H299,"0")+IFERROR(V300/H300,"0")</f>
        <v>87</v>
      </c>
      <c r="W301" s="308">
        <f>IFERROR(IF(W299="",0,W299),"0")+IFERROR(IF(W300="",0,W300),"0")</f>
        <v>1.8922499999999998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1300</v>
      </c>
      <c r="V302" s="308">
        <f>IFERROR(SUM(V299:V300),"0")</f>
        <v>1305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100</v>
      </c>
      <c r="V347" s="307">
        <f t="shared" ref="V347:V359" si="15">IFERROR(IF(U347="",0,CEILING((U347/$H347),1)*$H347),"")</f>
        <v>100.80000000000001</v>
      </c>
      <c r="W347" s="37">
        <f>IFERROR(IF(V347=0,"",ROUNDUP(V347/H347,0)*0.00753),"")</f>
        <v>0.18071999999999999</v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50</v>
      </c>
      <c r="V348" s="307">
        <f t="shared" si="15"/>
        <v>50.400000000000006</v>
      </c>
      <c r="W348" s="37">
        <f>IFERROR(IF(V348=0,"",ROUNDUP(V348/H348,0)*0.00753),"")</f>
        <v>9.0359999999999996E-2</v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52.5</v>
      </c>
      <c r="V352" s="307">
        <f t="shared" si="15"/>
        <v>52.5</v>
      </c>
      <c r="W352" s="37">
        <f t="shared" si="16"/>
        <v>0.1255</v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60.714285714285715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61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0.39657999999999999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202.5</v>
      </c>
      <c r="V361" s="308">
        <f>IFERROR(SUM(V347:V359),"0")</f>
        <v>203.70000000000002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18.899999999999999</v>
      </c>
      <c r="V392" s="307">
        <f t="shared" si="17"/>
        <v>18.900000000000002</v>
      </c>
      <c r="W392" s="37">
        <f>IFERROR(IF(V392=0,"",ROUNDUP(V392/H392,0)*0.00502),"")</f>
        <v>4.5179999999999998E-2</v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37.799999999999997</v>
      </c>
      <c r="V395" s="307">
        <f t="shared" si="17"/>
        <v>37.800000000000004</v>
      </c>
      <c r="W395" s="37">
        <f>IFERROR(IF(V395=0,"",ROUNDUP(V395/H395,0)*0.00502),"")</f>
        <v>9.0359999999999996E-2</v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26.999999999999993</v>
      </c>
      <c r="V397" s="308">
        <f>IFERROR(V390/H390,"0")+IFERROR(V391/H391,"0")+IFERROR(V392/H392,"0")+IFERROR(V393/H393,"0")+IFERROR(V394/H394,"0")+IFERROR(V395/H395,"0")+IFERROR(V396/H396,"0")</f>
        <v>27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0.13553999999999999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56.699999999999996</v>
      </c>
      <c r="V398" s="308">
        <f>IFERROR(SUM(V390:V396),"0")</f>
        <v>56.7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150</v>
      </c>
      <c r="V410" s="307">
        <f t="shared" ref="V410:V418" si="18">IFERROR(IF(U410="",0,CEILING((U410/$H410),1)*$H410),"")</f>
        <v>153.12</v>
      </c>
      <c r="W410" s="37">
        <f>IFERROR(IF(V410=0,"",ROUNDUP(V410/H410,0)*0.01196),"")</f>
        <v>0.34683999999999998</v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1800</v>
      </c>
      <c r="V411" s="307">
        <f t="shared" si="18"/>
        <v>1800.48</v>
      </c>
      <c r="W411" s="37">
        <f>IFERROR(IF(V411=0,"",ROUNDUP(V411/H411,0)*0.01196),"")</f>
        <v>4.07836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400</v>
      </c>
      <c r="V412" s="307">
        <f t="shared" si="18"/>
        <v>401.28000000000003</v>
      </c>
      <c r="W412" s="37">
        <f>IFERROR(IF(V412=0,"",ROUNDUP(V412/H412,0)*0.01196),"")</f>
        <v>0.90895999999999999</v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1000</v>
      </c>
      <c r="V413" s="307">
        <f t="shared" si="18"/>
        <v>1003.2</v>
      </c>
      <c r="W413" s="37">
        <f>IFERROR(IF(V413=0,"",ROUNDUP(V413/H413,0)*0.01196),"")</f>
        <v>2.2724000000000002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634.46969696969688</v>
      </c>
      <c r="V419" s="308">
        <f>IFERROR(V410/H410,"0")+IFERROR(V411/H411,"0")+IFERROR(V412/H412,"0")+IFERROR(V413/H413,"0")+IFERROR(V414/H414,"0")+IFERROR(V415/H415,"0")+IFERROR(V416/H416,"0")+IFERROR(V417/H417,"0")+IFERROR(V418/H418,"0")</f>
        <v>636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7.6065600000000009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3350</v>
      </c>
      <c r="V420" s="308">
        <f>IFERROR(SUM(V410:V418),"0")</f>
        <v>3358.08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1770</v>
      </c>
      <c r="V422" s="307">
        <f>IFERROR(IF(U422="",0,CEILING((U422/$H422),1)*$H422),"")</f>
        <v>1774.0800000000002</v>
      </c>
      <c r="W422" s="37">
        <f>IFERROR(IF(V422=0,"",ROUNDUP(V422/H422,0)*0.01196),"")</f>
        <v>4.0185599999999999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335.22727272727269</v>
      </c>
      <c r="V424" s="308">
        <f>IFERROR(V422/H422,"0")+IFERROR(V423/H423,"0")</f>
        <v>336</v>
      </c>
      <c r="W424" s="308">
        <f>IFERROR(IF(W422="",0,W422),"0")+IFERROR(IF(W423="",0,W423),"0")</f>
        <v>4.0185599999999999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1770</v>
      </c>
      <c r="V425" s="308">
        <f>IFERROR(SUM(V422:V423),"0")</f>
        <v>1774.0800000000002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1000</v>
      </c>
      <c r="V427" s="307">
        <f t="shared" ref="V427:V432" si="19">IFERROR(IF(U427="",0,CEILING((U427/$H427),1)*$H427),"")</f>
        <v>1003.2</v>
      </c>
      <c r="W427" s="37">
        <f>IFERROR(IF(V427=0,"",ROUNDUP(V427/H427,0)*0.01196),"")</f>
        <v>2.2724000000000002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1000</v>
      </c>
      <c r="V428" s="307">
        <f t="shared" si="19"/>
        <v>1003.2</v>
      </c>
      <c r="W428" s="37">
        <f>IFERROR(IF(V428=0,"",ROUNDUP(V428/H428,0)*0.01196),"")</f>
        <v>2.2724000000000002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1000</v>
      </c>
      <c r="V429" s="307">
        <f t="shared" si="19"/>
        <v>1003.2</v>
      </c>
      <c r="W429" s="37">
        <f>IFERROR(IF(V429=0,"",ROUNDUP(V429/H429,0)*0.01196),"")</f>
        <v>2.2724000000000002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568.18181818181813</v>
      </c>
      <c r="V433" s="308">
        <f>IFERROR(V427/H427,"0")+IFERROR(V428/H428,"0")+IFERROR(V429/H429,"0")+IFERROR(V430/H430,"0")+IFERROR(V431/H431,"0")+IFERROR(V432/H432,"0")</f>
        <v>570</v>
      </c>
      <c r="W433" s="308">
        <f>IFERROR(IF(W427="",0,W427),"0")+IFERROR(IF(W428="",0,W428),"0")+IFERROR(IF(W429="",0,W429),"0")+IFERROR(IF(W430="",0,W430),"0")+IFERROR(IF(W431="",0,W431),"0")+IFERROR(IF(W432="",0,W432),"0")</f>
        <v>6.8172000000000006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3000</v>
      </c>
      <c r="V434" s="308">
        <f>IFERROR(SUM(V427:V432),"0")</f>
        <v>3009.6000000000004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13430.8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13500.3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14469.083119843121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14543.158000000001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27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27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15144.083119843121</v>
      </c>
      <c r="V466" s="308">
        <f>GrossWeightTotalR+PalletQtyTotalR*25</f>
        <v>15218.158000000001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2665.1224454557782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2676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31.822780000000002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950.40000000000009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37.800000000000004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316.2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1386.8999999999999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1101.8399999999999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1305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203.70000000000002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56.7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8141.7599999999993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2023-08-30T09:16:45Z</dcterms:modified>
</cp:coreProperties>
</file>