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9,23 Гурджий Сочи\"/>
    </mc:Choice>
  </mc:AlternateContent>
  <xr:revisionPtr revIDLastSave="0" documentId="13_ncr:1_{8D061991-DE9A-4822-95B7-EE0B6187BA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W454" i="1"/>
  <c r="W456" i="1" s="1"/>
  <c r="V454" i="1"/>
  <c r="V456" i="1" s="1"/>
  <c r="M454" i="1"/>
  <c r="U452" i="1"/>
  <c r="U451" i="1"/>
  <c r="V450" i="1"/>
  <c r="W450" i="1" s="1"/>
  <c r="M450" i="1"/>
  <c r="V449" i="1"/>
  <c r="V452" i="1" s="1"/>
  <c r="M449" i="1"/>
  <c r="U447" i="1"/>
  <c r="U446" i="1"/>
  <c r="V445" i="1"/>
  <c r="W445" i="1" s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V442" i="1" s="1"/>
  <c r="M439" i="1"/>
  <c r="U435" i="1"/>
  <c r="U434" i="1"/>
  <c r="V433" i="1"/>
  <c r="W433" i="1" s="1"/>
  <c r="M433" i="1"/>
  <c r="W432" i="1"/>
  <c r="W434" i="1" s="1"/>
  <c r="V432" i="1"/>
  <c r="V434" i="1" s="1"/>
  <c r="M432" i="1"/>
  <c r="U430" i="1"/>
  <c r="U429" i="1"/>
  <c r="W428" i="1"/>
  <c r="V428" i="1"/>
  <c r="W427" i="1"/>
  <c r="V427" i="1"/>
  <c r="W426" i="1"/>
  <c r="V426" i="1"/>
  <c r="W425" i="1"/>
  <c r="V425" i="1"/>
  <c r="M425" i="1"/>
  <c r="V424" i="1"/>
  <c r="W424" i="1" s="1"/>
  <c r="M424" i="1"/>
  <c r="W423" i="1"/>
  <c r="W429" i="1" s="1"/>
  <c r="V423" i="1"/>
  <c r="M423" i="1"/>
  <c r="U421" i="1"/>
  <c r="U420" i="1"/>
  <c r="W419" i="1"/>
  <c r="V419" i="1"/>
  <c r="M419" i="1"/>
  <c r="V418" i="1"/>
  <c r="V421" i="1" s="1"/>
  <c r="M418" i="1"/>
  <c r="U416" i="1"/>
  <c r="U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W386" i="1"/>
  <c r="W393" i="1" s="1"/>
  <c r="V386" i="1"/>
  <c r="V393" i="1" s="1"/>
  <c r="M386" i="1"/>
  <c r="U384" i="1"/>
  <c r="U383" i="1"/>
  <c r="W382" i="1"/>
  <c r="V382" i="1"/>
  <c r="M382" i="1"/>
  <c r="V381" i="1"/>
  <c r="M381" i="1"/>
  <c r="U378" i="1"/>
  <c r="U377" i="1"/>
  <c r="V376" i="1"/>
  <c r="U374" i="1"/>
  <c r="V373" i="1"/>
  <c r="U373" i="1"/>
  <c r="W372" i="1"/>
  <c r="V372" i="1"/>
  <c r="M372" i="1"/>
  <c r="V371" i="1"/>
  <c r="W371" i="1" s="1"/>
  <c r="M371" i="1"/>
  <c r="W370" i="1"/>
  <c r="V370" i="1"/>
  <c r="V374" i="1" s="1"/>
  <c r="M370" i="1"/>
  <c r="U368" i="1"/>
  <c r="V367" i="1"/>
  <c r="U367" i="1"/>
  <c r="W366" i="1"/>
  <c r="W367" i="1" s="1"/>
  <c r="V366" i="1"/>
  <c r="V368" i="1" s="1"/>
  <c r="M366" i="1"/>
  <c r="U364" i="1"/>
  <c r="U363" i="1"/>
  <c r="W362" i="1"/>
  <c r="V362" i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W356" i="1" s="1"/>
  <c r="V343" i="1"/>
  <c r="V356" i="1" s="1"/>
  <c r="M343" i="1"/>
  <c r="U341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W327" i="1"/>
  <c r="V327" i="1"/>
  <c r="M327" i="1"/>
  <c r="V326" i="1"/>
  <c r="W326" i="1" s="1"/>
  <c r="M326" i="1"/>
  <c r="V325" i="1"/>
  <c r="V329" i="1" s="1"/>
  <c r="M325" i="1"/>
  <c r="U323" i="1"/>
  <c r="U322" i="1"/>
  <c r="W321" i="1"/>
  <c r="V321" i="1"/>
  <c r="M321" i="1"/>
  <c r="V320" i="1"/>
  <c r="M320" i="1"/>
  <c r="U318" i="1"/>
  <c r="U317" i="1"/>
  <c r="V316" i="1"/>
  <c r="W316" i="1" s="1"/>
  <c r="M316" i="1"/>
  <c r="W315" i="1"/>
  <c r="W317" i="1" s="1"/>
  <c r="V315" i="1"/>
  <c r="M315" i="1"/>
  <c r="V314" i="1"/>
  <c r="W314" i="1" s="1"/>
  <c r="M314" i="1"/>
  <c r="W313" i="1"/>
  <c r="V313" i="1"/>
  <c r="V317" i="1" s="1"/>
  <c r="M313" i="1"/>
  <c r="U310" i="1"/>
  <c r="U309" i="1"/>
  <c r="V308" i="1"/>
  <c r="V310" i="1" s="1"/>
  <c r="M308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V297" i="1" s="1"/>
  <c r="M295" i="1"/>
  <c r="U293" i="1"/>
  <c r="U292" i="1"/>
  <c r="W291" i="1"/>
  <c r="V291" i="1"/>
  <c r="M291" i="1"/>
  <c r="V290" i="1"/>
  <c r="W290" i="1" s="1"/>
  <c r="M290" i="1"/>
  <c r="W289" i="1"/>
  <c r="V289" i="1"/>
  <c r="V288" i="1"/>
  <c r="W288" i="1" s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W275" i="1" s="1"/>
  <c r="V274" i="1"/>
  <c r="V276" i="1" s="1"/>
  <c r="M274" i="1"/>
  <c r="U272" i="1"/>
  <c r="U271" i="1"/>
  <c r="W270" i="1"/>
  <c r="V270" i="1"/>
  <c r="M270" i="1"/>
  <c r="V269" i="1"/>
  <c r="W269" i="1" s="1"/>
  <c r="M269" i="1"/>
  <c r="V268" i="1"/>
  <c r="V272" i="1" s="1"/>
  <c r="M268" i="1"/>
  <c r="U266" i="1"/>
  <c r="U265" i="1"/>
  <c r="W264" i="1"/>
  <c r="V264" i="1"/>
  <c r="M264" i="1"/>
  <c r="V263" i="1"/>
  <c r="M263" i="1"/>
  <c r="U260" i="1"/>
  <c r="U259" i="1"/>
  <c r="V258" i="1"/>
  <c r="W258" i="1" s="1"/>
  <c r="M258" i="1"/>
  <c r="W257" i="1"/>
  <c r="W259" i="1" s="1"/>
  <c r="V257" i="1"/>
  <c r="V259" i="1" s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V248" i="1"/>
  <c r="W248" i="1" s="1"/>
  <c r="M248" i="1"/>
  <c r="V247" i="1"/>
  <c r="W247" i="1" s="1"/>
  <c r="M247" i="1"/>
  <c r="U244" i="1"/>
  <c r="U243" i="1"/>
  <c r="W242" i="1"/>
  <c r="V242" i="1"/>
  <c r="M242" i="1"/>
  <c r="V241" i="1"/>
  <c r="W241" i="1" s="1"/>
  <c r="M241" i="1"/>
  <c r="W240" i="1"/>
  <c r="W243" i="1" s="1"/>
  <c r="V240" i="1"/>
  <c r="V244" i="1" s="1"/>
  <c r="M240" i="1"/>
  <c r="U238" i="1"/>
  <c r="U237" i="1"/>
  <c r="W236" i="1"/>
  <c r="V236" i="1"/>
  <c r="M236" i="1"/>
  <c r="V235" i="1"/>
  <c r="W235" i="1" s="1"/>
  <c r="V234" i="1"/>
  <c r="V238" i="1" s="1"/>
  <c r="U232" i="1"/>
  <c r="U231" i="1"/>
  <c r="W230" i="1"/>
  <c r="V230" i="1"/>
  <c r="M230" i="1"/>
  <c r="V229" i="1"/>
  <c r="W229" i="1" s="1"/>
  <c r="M229" i="1"/>
  <c r="W228" i="1"/>
  <c r="V228" i="1"/>
  <c r="M228" i="1"/>
  <c r="V227" i="1"/>
  <c r="V232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W224" i="1" s="1"/>
  <c r="V218" i="1"/>
  <c r="V224" i="1" s="1"/>
  <c r="M218" i="1"/>
  <c r="U216" i="1"/>
  <c r="U215" i="1"/>
  <c r="W214" i="1"/>
  <c r="V214" i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V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W183" i="1"/>
  <c r="W185" i="1" s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M165" i="1"/>
  <c r="V164" i="1"/>
  <c r="W164" i="1" s="1"/>
  <c r="M164" i="1"/>
  <c r="W163" i="1"/>
  <c r="W180" i="1" s="1"/>
  <c r="V163" i="1"/>
  <c r="V181" i="1" s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V153" i="1" s="1"/>
  <c r="U149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H473" i="1" s="1"/>
  <c r="M134" i="1"/>
  <c r="U131" i="1"/>
  <c r="U130" i="1"/>
  <c r="V129" i="1"/>
  <c r="W129" i="1" s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W120" i="1"/>
  <c r="V120" i="1"/>
  <c r="M120" i="1"/>
  <c r="V119" i="1"/>
  <c r="W119" i="1" s="1"/>
  <c r="M119" i="1"/>
  <c r="W118" i="1"/>
  <c r="W122" i="1" s="1"/>
  <c r="V118" i="1"/>
  <c r="M118" i="1"/>
  <c r="U115" i="1"/>
  <c r="U114" i="1"/>
  <c r="W113" i="1"/>
  <c r="V113" i="1"/>
  <c r="W112" i="1"/>
  <c r="V112" i="1"/>
  <c r="M112" i="1"/>
  <c r="V111" i="1"/>
  <c r="W111" i="1" s="1"/>
  <c r="M111" i="1"/>
  <c r="W110" i="1"/>
  <c r="W114" i="1" s="1"/>
  <c r="V110" i="1"/>
  <c r="V115" i="1" s="1"/>
  <c r="M110" i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V108" i="1" s="1"/>
  <c r="U98" i="1"/>
  <c r="U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W89" i="1" s="1"/>
  <c r="M89" i="1"/>
  <c r="V88" i="1"/>
  <c r="M88" i="1"/>
  <c r="U86" i="1"/>
  <c r="U85" i="1"/>
  <c r="W84" i="1"/>
  <c r="V84" i="1"/>
  <c r="M84" i="1"/>
  <c r="V83" i="1"/>
  <c r="W83" i="1" s="1"/>
  <c r="M83" i="1"/>
  <c r="W82" i="1"/>
  <c r="V82" i="1"/>
  <c r="W81" i="1"/>
  <c r="V81" i="1"/>
  <c r="W80" i="1"/>
  <c r="V80" i="1"/>
  <c r="M80" i="1"/>
  <c r="V79" i="1"/>
  <c r="W79" i="1" s="1"/>
  <c r="V78" i="1"/>
  <c r="V86" i="1" s="1"/>
  <c r="M78" i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M60" i="1"/>
  <c r="W59" i="1"/>
  <c r="V59" i="1"/>
  <c r="M59" i="1"/>
  <c r="U56" i="1"/>
  <c r="U55" i="1"/>
  <c r="W54" i="1"/>
  <c r="V54" i="1"/>
  <c r="W53" i="1"/>
  <c r="V53" i="1"/>
  <c r="M53" i="1"/>
  <c r="V52" i="1"/>
  <c r="D473" i="1" s="1"/>
  <c r="M52" i="1"/>
  <c r="U49" i="1"/>
  <c r="U48" i="1"/>
  <c r="V47" i="1"/>
  <c r="W47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A9" i="1"/>
  <c r="A10" i="1" s="1"/>
  <c r="D7" i="1"/>
  <c r="N6" i="1"/>
  <c r="M2" i="1"/>
  <c r="V430" i="1" l="1"/>
  <c r="W325" i="1"/>
  <c r="W329" i="1" s="1"/>
  <c r="W295" i="1"/>
  <c r="W297" i="1" s="1"/>
  <c r="L473" i="1"/>
  <c r="W268" i="1"/>
  <c r="W271" i="1" s="1"/>
  <c r="V216" i="1"/>
  <c r="J473" i="1"/>
  <c r="V98" i="1"/>
  <c r="W88" i="1"/>
  <c r="U463" i="1"/>
  <c r="U466" i="1"/>
  <c r="W75" i="1"/>
  <c r="W97" i="1"/>
  <c r="W254" i="1"/>
  <c r="W292" i="1"/>
  <c r="W32" i="1"/>
  <c r="W48" i="1"/>
  <c r="F9" i="1"/>
  <c r="J9" i="1"/>
  <c r="F10" i="1"/>
  <c r="V33" i="1"/>
  <c r="V37" i="1"/>
  <c r="V49" i="1"/>
  <c r="V55" i="1"/>
  <c r="V76" i="1"/>
  <c r="V85" i="1"/>
  <c r="V97" i="1"/>
  <c r="V107" i="1"/>
  <c r="V114" i="1"/>
  <c r="V123" i="1"/>
  <c r="V131" i="1"/>
  <c r="V142" i="1"/>
  <c r="V149" i="1"/>
  <c r="V154" i="1"/>
  <c r="V160" i="1"/>
  <c r="V180" i="1"/>
  <c r="V186" i="1"/>
  <c r="V205" i="1"/>
  <c r="V209" i="1"/>
  <c r="V215" i="1"/>
  <c r="V225" i="1"/>
  <c r="V231" i="1"/>
  <c r="V237" i="1"/>
  <c r="V243" i="1"/>
  <c r="V254" i="1"/>
  <c r="V260" i="1"/>
  <c r="V265" i="1"/>
  <c r="V271" i="1"/>
  <c r="V292" i="1"/>
  <c r="V298" i="1"/>
  <c r="V302" i="1"/>
  <c r="V306" i="1"/>
  <c r="V318" i="1"/>
  <c r="V323" i="1"/>
  <c r="W320" i="1"/>
  <c r="W322" i="1" s="1"/>
  <c r="V330" i="1"/>
  <c r="V333" i="1"/>
  <c r="W332" i="1"/>
  <c r="W333" i="1" s="1"/>
  <c r="V334" i="1"/>
  <c r="O473" i="1"/>
  <c r="V341" i="1"/>
  <c r="W338" i="1"/>
  <c r="W340" i="1" s="1"/>
  <c r="V377" i="1"/>
  <c r="W376" i="1"/>
  <c r="W377" i="1" s="1"/>
  <c r="V378" i="1"/>
  <c r="V384" i="1"/>
  <c r="W381" i="1"/>
  <c r="W383" i="1" s="1"/>
  <c r="P473" i="1"/>
  <c r="H9" i="1"/>
  <c r="B473" i="1"/>
  <c r="V465" i="1"/>
  <c r="V464" i="1"/>
  <c r="U467" i="1"/>
  <c r="V24" i="1"/>
  <c r="W35" i="1"/>
  <c r="W37" i="1" s="1"/>
  <c r="C473" i="1"/>
  <c r="V48" i="1"/>
  <c r="W52" i="1"/>
  <c r="W55" i="1" s="1"/>
  <c r="V56" i="1"/>
  <c r="E473" i="1"/>
  <c r="V75" i="1"/>
  <c r="W78" i="1"/>
  <c r="W85" i="1" s="1"/>
  <c r="W100" i="1"/>
  <c r="W107" i="1" s="1"/>
  <c r="F473" i="1"/>
  <c r="V122" i="1"/>
  <c r="W127" i="1"/>
  <c r="W130" i="1" s="1"/>
  <c r="V130" i="1"/>
  <c r="W134" i="1"/>
  <c r="W142" i="1" s="1"/>
  <c r="V143" i="1"/>
  <c r="I473" i="1"/>
  <c r="V148" i="1"/>
  <c r="W156" i="1"/>
  <c r="W160" i="1" s="1"/>
  <c r="W189" i="1"/>
  <c r="W204" i="1" s="1"/>
  <c r="V204" i="1"/>
  <c r="W207" i="1"/>
  <c r="W208" i="1" s="1"/>
  <c r="W211" i="1"/>
  <c r="W215" i="1" s="1"/>
  <c r="W227" i="1"/>
  <c r="W231" i="1" s="1"/>
  <c r="W234" i="1"/>
  <c r="W237" i="1" s="1"/>
  <c r="K473" i="1"/>
  <c r="V255" i="1"/>
  <c r="W263" i="1"/>
  <c r="W265" i="1" s="1"/>
  <c r="V266" i="1"/>
  <c r="M473" i="1"/>
  <c r="V293" i="1"/>
  <c r="W300" i="1"/>
  <c r="W301" i="1" s="1"/>
  <c r="W304" i="1"/>
  <c r="W305" i="1" s="1"/>
  <c r="W308" i="1"/>
  <c r="W309" i="1" s="1"/>
  <c r="V309" i="1"/>
  <c r="V322" i="1"/>
  <c r="V340" i="1"/>
  <c r="V357" i="1"/>
  <c r="V364" i="1"/>
  <c r="W359" i="1"/>
  <c r="W363" i="1" s="1"/>
  <c r="V363" i="1"/>
  <c r="W373" i="1"/>
  <c r="V38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0" i="1"/>
  <c r="V429" i="1"/>
  <c r="V435" i="1"/>
  <c r="V441" i="1"/>
  <c r="V447" i="1"/>
  <c r="V451" i="1"/>
  <c r="V457" i="1"/>
  <c r="V462" i="1"/>
  <c r="N473" i="1"/>
  <c r="R473" i="1"/>
  <c r="W418" i="1"/>
  <c r="W420" i="1" s="1"/>
  <c r="W439" i="1"/>
  <c r="W441" i="1" s="1"/>
  <c r="W449" i="1"/>
  <c r="W451" i="1" s="1"/>
  <c r="W460" i="1"/>
  <c r="W461" i="1" s="1"/>
  <c r="V461" i="1"/>
  <c r="V467" i="1" l="1"/>
  <c r="W468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<sst xmlns="http://schemas.openxmlformats.org/spreadsheetml/2006/main" count="1692" uniqueCount="648">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</sst>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0" zoomScaleNormal="100" zoomScaleSheetLayoutView="100" workbookViewId="0">
      <selection activeCell="U289" sqref="U28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540</v>
      </c>
      <c r="V46" s="306">
        <f>IFERROR(IF(U46="",0,CEILING((U46/$H46),1)*$H46),"")</f>
        <v>540</v>
      </c>
      <c r="W46" s="37">
        <f>IFERROR(IF(V46=0,"",ROUNDUP(V46/H46,0)*0.02175),"")</f>
        <v>1.0874999999999999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120</v>
      </c>
      <c r="V47" s="306">
        <f>IFERROR(IF(U47="",0,CEILING((U47/$H47),1)*$H47),"")</f>
        <v>121.50000000000001</v>
      </c>
      <c r="W47" s="37">
        <f>IFERROR(IF(V47=0,"",ROUNDUP(V47/H47,0)*0.00753),"")</f>
        <v>0.33884999999999998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94.444444444444443</v>
      </c>
      <c r="V48" s="307">
        <f>IFERROR(V46/H46,"0")+IFERROR(V47/H47,"0")</f>
        <v>95</v>
      </c>
      <c r="W48" s="307">
        <f>IFERROR(IF(W46="",0,W46),"0")+IFERROR(IF(W47="",0,W47),"0")</f>
        <v>1.4263499999999998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660</v>
      </c>
      <c r="V49" s="307">
        <f>IFERROR(SUM(V46:V47),"0")</f>
        <v>661.5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220</v>
      </c>
      <c r="V61" s="306">
        <f t="shared" si="2"/>
        <v>226.8</v>
      </c>
      <c r="W61" s="37">
        <f>IFERROR(IF(V61=0,"",ROUNDUP(V61/H61,0)*0.02175),"")</f>
        <v>0.45674999999999999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50</v>
      </c>
      <c r="V70" s="306">
        <f t="shared" si="2"/>
        <v>54</v>
      </c>
      <c r="W70" s="37">
        <f t="shared" si="3"/>
        <v>0.11244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31.481481481481481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33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0.56918999999999997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270</v>
      </c>
      <c r="V76" s="307">
        <f>IFERROR(SUM(V59:V74),"0")</f>
        <v>280.8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55</v>
      </c>
      <c r="V88" s="306">
        <f t="shared" ref="V88:V96" si="5">IFERROR(IF(U88="",0,CEILING((U88/$H88),1)*$H88),"")</f>
        <v>63</v>
      </c>
      <c r="W88" s="37">
        <f>IFERROR(IF(V88=0,"",ROUNDUP(V88/H88,0)*0.02175),"")</f>
        <v>0.15225</v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45</v>
      </c>
      <c r="V89" s="306">
        <f t="shared" si="5"/>
        <v>46.2</v>
      </c>
      <c r="W89" s="37">
        <f>IFERROR(IF(V89=0,"",ROUNDUP(V89/H89,0)*0.00937),"")</f>
        <v>0.10306999999999999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110</v>
      </c>
      <c r="V92" s="306">
        <f t="shared" si="5"/>
        <v>117</v>
      </c>
      <c r="W92" s="37">
        <f>IFERROR(IF(V92=0,"",ROUNDUP(V92/H92,0)*0.02175),"")</f>
        <v>0.28275</v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29.047619047619044</v>
      </c>
      <c r="V97" s="307">
        <f>IFERROR(V88/H88,"0")+IFERROR(V89/H89,"0")+IFERROR(V90/H90,"0")+IFERROR(V91/H91,"0")+IFERROR(V92/H92,"0")+IFERROR(V93/H93,"0")+IFERROR(V94/H94,"0")+IFERROR(V95/H95,"0")+IFERROR(V96/H96,"0")</f>
        <v>31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0.53807000000000005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210</v>
      </c>
      <c r="V98" s="307">
        <f>IFERROR(SUM(V88:V96),"0")</f>
        <v>226.2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55</v>
      </c>
      <c r="V101" s="306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6.7901234567901234</v>
      </c>
      <c r="V107" s="307">
        <f>IFERROR(V100/H100,"0")+IFERROR(V101/H101,"0")+IFERROR(V102/H102,"0")+IFERROR(V103/H103,"0")+IFERROR(V104/H104,"0")+IFERROR(V105/H105,"0")+IFERROR(V106/H106,"0")</f>
        <v>7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0.15225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55</v>
      </c>
      <c r="V108" s="307">
        <f>IFERROR(SUM(V100:V106),"0")</f>
        <v>56.699999999999996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110</v>
      </c>
      <c r="V194" s="306">
        <f t="shared" si="10"/>
        <v>118.80000000000001</v>
      </c>
      <c r="W194" s="37">
        <f>IFERROR(IF(V194=0,"",ROUNDUP(V194/H194,0)*0.02175),"")</f>
        <v>0.23924999999999999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110</v>
      </c>
      <c r="V195" s="306">
        <f t="shared" si="10"/>
        <v>118.80000000000001</v>
      </c>
      <c r="W195" s="37">
        <f>IFERROR(IF(V195=0,"",ROUNDUP(V195/H195,0)*0.02175),"")</f>
        <v>0.23924999999999999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110</v>
      </c>
      <c r="V197" s="306">
        <f t="shared" si="10"/>
        <v>110</v>
      </c>
      <c r="W197" s="37">
        <f t="shared" ref="W197:W203" si="11">IFERROR(IF(V197=0,"",ROUNDUP(V197/H197,0)*0.00937),"")</f>
        <v>0.20613999999999999</v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25</v>
      </c>
      <c r="V199" s="306">
        <f t="shared" si="10"/>
        <v>25</v>
      </c>
      <c r="W199" s="37">
        <f t="shared" si="11"/>
        <v>4.6850000000000003E-2</v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47.370370370370367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49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0.73148999999999997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355</v>
      </c>
      <c r="V205" s="307">
        <f>IFERROR(SUM(V189:V203),"0")</f>
        <v>372.6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160</v>
      </c>
      <c r="V211" s="306">
        <f>IFERROR(IF(U211="",0,CEILING((U211/$H211),1)*$H211),"")</f>
        <v>163.80000000000001</v>
      </c>
      <c r="W211" s="37">
        <f>IFERROR(IF(V211=0,"",ROUNDUP(V211/H211,0)*0.00753),"")</f>
        <v>0.29366999999999999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220</v>
      </c>
      <c r="V212" s="306">
        <f>IFERROR(IF(U212="",0,CEILING((U212/$H212),1)*$H212),"")</f>
        <v>222.60000000000002</v>
      </c>
      <c r="W212" s="37">
        <f>IFERROR(IF(V212=0,"",ROUNDUP(V212/H212,0)*0.00753),"")</f>
        <v>0.39909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90.476190476190482</v>
      </c>
      <c r="V215" s="307">
        <f>IFERROR(V211/H211,"0")+IFERROR(V212/H212,"0")+IFERROR(V213/H213,"0")+IFERROR(V214/H214,"0")</f>
        <v>92</v>
      </c>
      <c r="W215" s="307">
        <f>IFERROR(IF(W211="",0,W211),"0")+IFERROR(IF(W212="",0,W212),"0")+IFERROR(IF(W213="",0,W213),"0")+IFERROR(IF(W214="",0,W214),"0")</f>
        <v>0.69276000000000004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380</v>
      </c>
      <c r="V216" s="307">
        <f>IFERROR(SUM(V211:V214),"0")</f>
        <v>386.40000000000003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2000</v>
      </c>
      <c r="V218" s="306">
        <f t="shared" ref="V218:V223" si="12">IFERROR(IF(U218="",0,CEILING((U218/$H218),1)*$H218),"")</f>
        <v>2000.6999999999998</v>
      </c>
      <c r="W218" s="37">
        <f>IFERROR(IF(V218=0,"",ROUNDUP(V218/H218,0)*0.02175),"")</f>
        <v>5.3722499999999993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246.9135802469136</v>
      </c>
      <c r="V224" s="307">
        <f>IFERROR(V218/H218,"0")+IFERROR(V219/H219,"0")+IFERROR(V220/H220,"0")+IFERROR(V221/H221,"0")+IFERROR(V222/H222,"0")+IFERROR(V223/H223,"0")</f>
        <v>247</v>
      </c>
      <c r="W224" s="307">
        <f>IFERROR(IF(W218="",0,W218),"0")+IFERROR(IF(W219="",0,W219),"0")+IFERROR(IF(W220="",0,W220),"0")+IFERROR(IF(W221="",0,W221),"0")+IFERROR(IF(W222="",0,W222),"0")+IFERROR(IF(W223="",0,W223),"0")</f>
        <v>5.3722499999999993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2000</v>
      </c>
      <c r="V225" s="307">
        <f>IFERROR(SUM(V218:V223),"0")</f>
        <v>2000.6999999999998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20</v>
      </c>
      <c r="V227" s="306">
        <f>IFERROR(IF(U227="",0,CEILING((U227/$H227),1)*$H227),"")</f>
        <v>25.200000000000003</v>
      </c>
      <c r="W227" s="37">
        <f>IFERROR(IF(V227=0,"",ROUNDUP(V227/H227,0)*0.02175),"")</f>
        <v>6.5250000000000002E-2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2.3809523809523809</v>
      </c>
      <c r="V231" s="307">
        <f>IFERROR(V227/H227,"0")+IFERROR(V228/H228,"0")+IFERROR(V229/H229,"0")+IFERROR(V230/H230,"0")</f>
        <v>3</v>
      </c>
      <c r="W231" s="307">
        <f>IFERROR(IF(W227="",0,W227),"0")+IFERROR(IF(W228="",0,W228),"0")+IFERROR(IF(W229="",0,W229),"0")+IFERROR(IF(W230="",0,W230),"0")</f>
        <v>6.5250000000000002E-2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20</v>
      </c>
      <c r="V232" s="307">
        <f>IFERROR(SUM(V227:V230),"0")</f>
        <v>25.200000000000003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24</v>
      </c>
      <c r="V234" s="306">
        <f>IFERROR(IF(U234="",0,CEILING((U234/$H234),1)*$H234),"")</f>
        <v>24.32</v>
      </c>
      <c r="W234" s="37">
        <f>IFERROR(IF(V234=0,"",ROUNDUP(V234/H234,0)*0.00753),"")</f>
        <v>6.0240000000000002E-2</v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24</v>
      </c>
      <c r="V235" s="306">
        <f>IFERROR(IF(U235="",0,CEILING((U235/$H235),1)*$H235),"")</f>
        <v>24.32</v>
      </c>
      <c r="W235" s="37">
        <f>IFERROR(IF(V235=0,"",ROUNDUP(V235/H235,0)*0.00753),"")</f>
        <v>6.0240000000000002E-2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5.1000000000000014</v>
      </c>
      <c r="V236" s="306">
        <f>IFERROR(IF(U236="",0,CEILING((U236/$H236),1)*$H236),"")</f>
        <v>5.0999999999999996</v>
      </c>
      <c r="W236" s="37">
        <f>IFERROR(IF(V236=0,"",ROUNDUP(V236/H236,0)*0.00753),"")</f>
        <v>1.506E-2</v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17.789473684210527</v>
      </c>
      <c r="V237" s="307">
        <f>IFERROR(V234/H234,"0")+IFERROR(V235/H235,"0")+IFERROR(V236/H236,"0")</f>
        <v>18</v>
      </c>
      <c r="W237" s="307">
        <f>IFERROR(IF(W234="",0,W234),"0")+IFERROR(IF(W235="",0,W235),"0")+IFERROR(IF(W236="",0,W236),"0")</f>
        <v>0.13553999999999999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53.1</v>
      </c>
      <c r="V238" s="307">
        <f>IFERROR(SUM(V234:V236),"0")</f>
        <v>53.74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220</v>
      </c>
      <c r="V247" s="306">
        <f t="shared" ref="V247:V253" si="13">IFERROR(IF(U247="",0,CEILING((U247/$H247),1)*$H247),"")</f>
        <v>226.8</v>
      </c>
      <c r="W247" s="37">
        <f>IFERROR(IF(V247=0,"",ROUNDUP(V247/H247,0)*0.02175),"")</f>
        <v>0.45674999999999999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110</v>
      </c>
      <c r="V250" s="306">
        <f t="shared" si="13"/>
        <v>118.80000000000001</v>
      </c>
      <c r="W250" s="37">
        <f>IFERROR(IF(V250=0,"",ROUNDUP(V250/H250,0)*0.02175),"")</f>
        <v>0.23924999999999999</v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110</v>
      </c>
      <c r="V251" s="306">
        <f t="shared" si="13"/>
        <v>118.80000000000001</v>
      </c>
      <c r="W251" s="37">
        <f>IFERROR(IF(V251=0,"",ROUNDUP(V251/H251,0)*0.02175),"")</f>
        <v>0.23924999999999999</v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55</v>
      </c>
      <c r="V252" s="306">
        <f t="shared" si="13"/>
        <v>55</v>
      </c>
      <c r="W252" s="37">
        <f>IFERROR(IF(V252=0,"",ROUNDUP(V252/H252,0)*0.00937),"")</f>
        <v>0.10306999999999999</v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25</v>
      </c>
      <c r="V253" s="306">
        <f t="shared" si="13"/>
        <v>25</v>
      </c>
      <c r="W253" s="37">
        <f>IFERROR(IF(V253=0,"",ROUNDUP(V253/H253,0)*0.00937),"")</f>
        <v>4.6850000000000003E-2</v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56.74074074074074</v>
      </c>
      <c r="V254" s="307">
        <f>IFERROR(V247/H247,"0")+IFERROR(V248/H248,"0")+IFERROR(V249/H249,"0")+IFERROR(V250/H250,"0")+IFERROR(V251/H251,"0")+IFERROR(V252/H252,"0")+IFERROR(V253/H253,"0")</f>
        <v>59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1.08517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520</v>
      </c>
      <c r="V255" s="307">
        <f>IFERROR(SUM(V247:V253),"0")</f>
        <v>544.40000000000009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110</v>
      </c>
      <c r="V268" s="306">
        <f>IFERROR(IF(U268="",0,CEILING((U268/$H268),1)*$H268),"")</f>
        <v>113.39999999999999</v>
      </c>
      <c r="W268" s="37">
        <f>IFERROR(IF(V268=0,"",ROUNDUP(V268/H268,0)*0.02175),"")</f>
        <v>0.30449999999999999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13.580246913580247</v>
      </c>
      <c r="V271" s="307">
        <f>IFERROR(V268/H268,"0")+IFERROR(V269/H269,"0")+IFERROR(V270/H270,"0")</f>
        <v>14</v>
      </c>
      <c r="W271" s="307">
        <f>IFERROR(IF(W268="",0,W268),"0")+IFERROR(IF(W269="",0,W269),"0")+IFERROR(IF(W270="",0,W270),"0")</f>
        <v>0.30449999999999999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110</v>
      </c>
      <c r="V272" s="307">
        <f>IFERROR(SUM(V268:V270),"0")</f>
        <v>113.39999999999999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670</v>
      </c>
      <c r="V285" s="306">
        <f t="shared" si="14"/>
        <v>675</v>
      </c>
      <c r="W285" s="37">
        <f>IFERROR(IF(V285=0,"",ROUNDUP(V285/H285,0)*0.02175),"")</f>
        <v>0.9787499999999999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240</v>
      </c>
      <c r="V288" s="306">
        <f t="shared" si="14"/>
        <v>240</v>
      </c>
      <c r="W288" s="37">
        <f>IFERROR(IF(V288=0,"",ROUNDUP(V288/H288,0)*0.02175),"")</f>
        <v>0.34799999999999998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60.666666666666664</v>
      </c>
      <c r="V292" s="307">
        <f>IFERROR(V284/H284,"0")+IFERROR(V285/H285,"0")+IFERROR(V286/H286,"0")+IFERROR(V287/H287,"0")+IFERROR(V288/H288,"0")+IFERROR(V289/H289,"0")+IFERROR(V290/H290,"0")+IFERROR(V291/H291,"0")</f>
        <v>61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1.3267499999999999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910</v>
      </c>
      <c r="V293" s="307">
        <f>IFERROR(SUM(V284:V291),"0")</f>
        <v>915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1150</v>
      </c>
      <c r="V295" s="306">
        <f>IFERROR(IF(U295="",0,CEILING((U295/$H295),1)*$H295),"")</f>
        <v>1155</v>
      </c>
      <c r="W295" s="37">
        <f>IFERROR(IF(V295=0,"",ROUNDUP(V295/H295,0)*0.02175),"")</f>
        <v>1.67475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76.666666666666671</v>
      </c>
      <c r="V297" s="307">
        <f>IFERROR(V295/H295,"0")+IFERROR(V296/H296,"0")</f>
        <v>77</v>
      </c>
      <c r="W297" s="307">
        <f>IFERROR(IF(W295="",0,W295),"0")+IFERROR(IF(W296="",0,W296),"0")</f>
        <v>1.67475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1150</v>
      </c>
      <c r="V298" s="307">
        <f>IFERROR(SUM(V295:V296),"0")</f>
        <v>1155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60</v>
      </c>
      <c r="V325" s="306">
        <f>IFERROR(IF(U325="",0,CEILING((U325/$H325),1)*$H325),"")</f>
        <v>62.4</v>
      </c>
      <c r="W325" s="37">
        <f>IFERROR(IF(V325=0,"",ROUNDUP(V325/H325,0)*0.02175),"")</f>
        <v>0.17399999999999999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7.6923076923076925</v>
      </c>
      <c r="V329" s="307">
        <f>IFERROR(V325/H325,"0")+IFERROR(V326/H326,"0")+IFERROR(V327/H327,"0")+IFERROR(V328/H328,"0")</f>
        <v>8</v>
      </c>
      <c r="W329" s="307">
        <f>IFERROR(IF(W325="",0,W325),"0")+IFERROR(IF(W326="",0,W326),"0")+IFERROR(IF(W327="",0,W327),"0")+IFERROR(IF(W328="",0,W328),"0")</f>
        <v>0.17399999999999999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60</v>
      </c>
      <c r="V330" s="307">
        <f>IFERROR(SUM(V325:V328),"0")</f>
        <v>62.4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30</v>
      </c>
      <c r="V344" s="306">
        <f t="shared" si="15"/>
        <v>33.6</v>
      </c>
      <c r="W344" s="37">
        <f>IFERROR(IF(V344=0,"",ROUNDUP(V344/H344,0)*0.00753),"")</f>
        <v>6.0240000000000002E-2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30</v>
      </c>
      <c r="V345" s="306">
        <f t="shared" si="15"/>
        <v>33.6</v>
      </c>
      <c r="W345" s="37">
        <f>IFERROR(IF(V345=0,"",ROUNDUP(V345/H345,0)*0.00753),"")</f>
        <v>6.0240000000000002E-2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14.285714285714285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16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0.12048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60</v>
      </c>
      <c r="V357" s="307">
        <f>IFERROR(SUM(V343:V355),"0")</f>
        <v>67.2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120</v>
      </c>
      <c r="V406" s="306">
        <f t="shared" ref="V406:V414" si="18">IFERROR(IF(U406="",0,CEILING((U406/$H406),1)*$H406),"")</f>
        <v>121.44000000000001</v>
      </c>
      <c r="W406" s="37">
        <f>IFERROR(IF(V406=0,"",ROUNDUP(V406/H406,0)*0.01196),"")</f>
        <v>0.27507999999999999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30</v>
      </c>
      <c r="V409" s="306">
        <f t="shared" si="18"/>
        <v>31.68</v>
      </c>
      <c r="W409" s="37">
        <f>IFERROR(IF(V409=0,"",ROUNDUP(V409/H409,0)*0.01196),"")</f>
        <v>7.1760000000000004E-2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4.8000000000000007</v>
      </c>
      <c r="V413" s="306">
        <f t="shared" si="18"/>
        <v>4.8</v>
      </c>
      <c r="W413" s="37">
        <f>IFERROR(IF(V413=0,"",ROUNDUP(V413/H413,0)*0.00753),"")</f>
        <v>1.506E-2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30.409090909090907</v>
      </c>
      <c r="V415" s="307">
        <f>IFERROR(V406/H406,"0")+IFERROR(V407/H407,"0")+IFERROR(V408/H408,"0")+IFERROR(V409/H409,"0")+IFERROR(V410/H410,"0")+IFERROR(V411/H411,"0")+IFERROR(V412/H412,"0")+IFERROR(V413/H413,"0")+IFERROR(V414/H414,"0")</f>
        <v>31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0.3619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154.80000000000001</v>
      </c>
      <c r="V416" s="307">
        <f>IFERROR(SUM(V406:V414),"0")</f>
        <v>157.92000000000002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60</v>
      </c>
      <c r="V418" s="306">
        <f>IFERROR(IF(U418="",0,CEILING((U418/$H418),1)*$H418),"")</f>
        <v>63.36</v>
      </c>
      <c r="W418" s="37">
        <f>IFERROR(IF(V418=0,"",ROUNDUP(V418/H418,0)*0.01196),"")</f>
        <v>0.14352000000000001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11.363636363636363</v>
      </c>
      <c r="V420" s="307">
        <f>IFERROR(V418/H418,"0")+IFERROR(V419/H419,"0")</f>
        <v>12</v>
      </c>
      <c r="W420" s="307">
        <f>IFERROR(IF(W418="",0,W418),"0")+IFERROR(IF(W419="",0,W419),"0")</f>
        <v>0.14352000000000001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60</v>
      </c>
      <c r="V421" s="307">
        <f>IFERROR(SUM(V418:V419),"0")</f>
        <v>63.36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60</v>
      </c>
      <c r="V424" s="306">
        <f t="shared" si="19"/>
        <v>63.36</v>
      </c>
      <c r="W424" s="37">
        <f>IFERROR(IF(V424=0,"",ROUNDUP(V424/H424,0)*0.01196),"")</f>
        <v>0.14352000000000001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11.363636363636363</v>
      </c>
      <c r="V429" s="307">
        <f>IFERROR(V423/H423,"0")+IFERROR(V424/H424,"0")+IFERROR(V425/H425,"0")+IFERROR(V426/H426,"0")+IFERROR(V427/H427,"0")+IFERROR(V428/H428,"0")</f>
        <v>12</v>
      </c>
      <c r="W429" s="307">
        <f>IFERROR(IF(W423="",0,W423),"0")+IFERROR(IF(W424="",0,W424),"0")+IFERROR(IF(W425="",0,W425),"0")+IFERROR(IF(W426="",0,W426),"0")+IFERROR(IF(W427="",0,W427),"0")+IFERROR(IF(W428="",0,W428),"0")</f>
        <v>0.14352000000000001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60</v>
      </c>
      <c r="V430" s="307">
        <f>IFERROR(SUM(V423:V428),"0")</f>
        <v>63.36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230</v>
      </c>
      <c r="V440" s="306">
        <f>IFERROR(IF(U440="",0,CEILING((U440/$H440),1)*$H440),"")</f>
        <v>240</v>
      </c>
      <c r="W440" s="37">
        <f>IFERROR(IF(V440=0,"",ROUNDUP(V440/H440,0)*0.02175),"")</f>
        <v>0.43499999999999994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19.166666666666668</v>
      </c>
      <c r="V441" s="307">
        <f>IFERROR(V439/H439,"0")+IFERROR(V440/H440,"0")</f>
        <v>20</v>
      </c>
      <c r="W441" s="307">
        <f>IFERROR(IF(W439="",0,W439),"0")+IFERROR(IF(W440="",0,W440),"0")</f>
        <v>0.43499999999999994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230</v>
      </c>
      <c r="V442" s="307">
        <f>IFERROR(SUM(V439:V440),"0")</f>
        <v>240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230</v>
      </c>
      <c r="V449" s="306">
        <f>IFERROR(IF(U449="",0,CEILING((U449/$H449),1)*$H449),"")</f>
        <v>232.14</v>
      </c>
      <c r="W449" s="37">
        <f>IFERROR(IF(V449=0,"",ROUNDUP(V449/H449,0)*0.00753),"")</f>
        <v>0.39909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900</v>
      </c>
      <c r="V450" s="306">
        <f>IFERROR(IF(U450="",0,CEILING((U450/$H450),1)*$H450),"")</f>
        <v>902.28</v>
      </c>
      <c r="W450" s="37">
        <f>IFERROR(IF(V450=0,"",ROUNDUP(V450/H450,0)*0.00753),"")</f>
        <v>1.55118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257.9908675799087</v>
      </c>
      <c r="V451" s="307">
        <f>IFERROR(V449/H449,"0")+IFERROR(V450/H450,"0")</f>
        <v>259</v>
      </c>
      <c r="W451" s="307">
        <f>IFERROR(IF(W449="",0,W449),"0")+IFERROR(IF(W450="",0,W450),"0")</f>
        <v>1.9502699999999999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1130</v>
      </c>
      <c r="V452" s="307">
        <f>IFERROR(SUM(V449:V450),"0")</f>
        <v>1134.42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8447.9000000000015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8580.2999999999993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8894.0771078428879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9033.5040000000026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15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9269.0771078428879</v>
      </c>
      <c r="V466" s="307">
        <f>GrossWeightTotalR+PalletQtyTotalR*25</f>
        <v>9408.5040000000026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1126.6204764375877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1144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17.403010000000002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661.5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563.70000000000005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2838.64</v>
      </c>
      <c r="K473" s="47">
        <f>IFERROR(V247*1,"0")+IFERROR(V248*1,"0")+IFERROR(V249*1,"0")+IFERROR(V250*1,"0")+IFERROR(V251*1,"0")+IFERROR(V252*1,"0")+IFERROR(V253*1,"0")+IFERROR(V257*1,"0")+IFERROR(V258*1,"0")</f>
        <v>544.40000000000009</v>
      </c>
      <c r="L473" s="47">
        <f>IFERROR(V263*1,"0")+IFERROR(V264*1,"0")+IFERROR(V268*1,"0")+IFERROR(V269*1,"0")+IFERROR(V270*1,"0")+IFERROR(V274*1,"0")+IFERROR(V278*1,"0")</f>
        <v>113.39999999999999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2070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62.4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67.2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284.64000000000004</v>
      </c>
      <c r="R473" s="47">
        <f>IFERROR(V439*1,"0")+IFERROR(V440*1,"0")+IFERROR(V444*1,"0")+IFERROR(V445*1,"0")+IFERROR(V449*1,"0")+IFERROR(V450*1,"0")+IFERROR(V454*1,"0")+IFERROR(V455*1,"0")</f>
        <v>1374.42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2023-09-05T10:25:53Z</dcterms:modified>
</cp:coreProperties>
</file>