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Пушкарны мал\"/>
    </mc:Choice>
  </mc:AlternateContent>
  <xr:revisionPtr revIDLastSave="0" documentId="13_ncr:1_{2E0E0492-7C41-4D92-81D2-D84E439DFF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V415" i="2" s="1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W389" i="2"/>
  <c r="V389" i="2"/>
  <c r="W388" i="2"/>
  <c r="V388" i="2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W326" i="2"/>
  <c r="V326" i="2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W263" i="2"/>
  <c r="W265" i="2" s="1"/>
  <c r="V263" i="2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V247" i="2"/>
  <c r="W247" i="2" s="1"/>
  <c r="M247" i="2"/>
  <c r="U244" i="2"/>
  <c r="U243" i="2"/>
  <c r="W242" i="2"/>
  <c r="V242" i="2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W212" i="2"/>
  <c r="V212" i="2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W157" i="2"/>
  <c r="V157" i="2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V105" i="2"/>
  <c r="W105" i="2" s="1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3" i="2" s="1"/>
  <c r="M46" i="2"/>
  <c r="U42" i="2"/>
  <c r="U41" i="2"/>
  <c r="W40" i="2"/>
  <c r="W41" i="2" s="1"/>
  <c r="V40" i="2"/>
  <c r="V41" i="2" s="1"/>
  <c r="M40" i="2"/>
  <c r="U38" i="2"/>
  <c r="U37" i="2"/>
  <c r="V36" i="2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U467" i="2" l="1"/>
  <c r="V55" i="2"/>
  <c r="V115" i="2"/>
  <c r="V280" i="2"/>
  <c r="V297" i="2"/>
  <c r="V298" i="2"/>
  <c r="V42" i="2"/>
  <c r="E473" i="2"/>
  <c r="V86" i="2"/>
  <c r="F473" i="2"/>
  <c r="V154" i="2"/>
  <c r="W243" i="2"/>
  <c r="W396" i="2"/>
  <c r="W397" i="2" s="1"/>
  <c r="V397" i="2"/>
  <c r="W432" i="2"/>
  <c r="W434" i="2" s="1"/>
  <c r="V38" i="2"/>
  <c r="V56" i="2"/>
  <c r="V108" i="2"/>
  <c r="V143" i="2"/>
  <c r="W134" i="2"/>
  <c r="V149" i="2"/>
  <c r="V148" i="2"/>
  <c r="W146" i="2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464" i="2"/>
  <c r="U463" i="2"/>
  <c r="V32" i="2"/>
  <c r="W36" i="2"/>
  <c r="W46" i="2"/>
  <c r="W48" i="2" s="1"/>
  <c r="D473" i="2"/>
  <c r="W53" i="2"/>
  <c r="W55" i="2" s="1"/>
  <c r="W59" i="2"/>
  <c r="V97" i="2"/>
  <c r="V98" i="2"/>
  <c r="W104" i="2"/>
  <c r="W118" i="2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V367" i="2"/>
  <c r="W366" i="2"/>
  <c r="W367" i="2" s="1"/>
  <c r="V368" i="2"/>
  <c r="V452" i="2"/>
  <c r="S473" i="2"/>
  <c r="W460" i="2"/>
  <c r="W461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F9" i="2"/>
  <c r="W180" i="2"/>
  <c r="W122" i="2"/>
  <c r="W363" i="2"/>
  <c r="W32" i="2"/>
  <c r="W231" i="2"/>
  <c r="W107" i="2"/>
  <c r="W75" i="2"/>
  <c r="W148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W185" i="2" s="1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224" i="2" l="1"/>
  <c r="V466" i="2"/>
  <c r="V463" i="2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<sst xmlns="http://schemas.openxmlformats.org/spreadsheetml/2006/main" count="2727" uniqueCount="652">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</sst>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Y460" sqref="Y4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45173</v>
      </c>
      <c r="O5" s="616"/>
      <c r="Q5" s="623" t="s">
        <v>3</v>
      </c>
      <c r="R5" s="624"/>
      <c r="S5" s="625" t="s">
        <v>608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609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52" ht="14.25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2200</v>
      </c>
      <c r="V286" s="56">
        <f t="shared" si="14"/>
        <v>2205</v>
      </c>
      <c r="W286" s="42">
        <f>IFERROR(IF(V286=0,"",ROUNDUP(V286/H286,0)*0.02175),"")</f>
        <v>3.1972499999999999</v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146.66666666666666</v>
      </c>
      <c r="V292" s="44">
        <f>IFERROR(V284/H284,"0")+IFERROR(V285/H285,"0")+IFERROR(V286/H286,"0")+IFERROR(V287/H287,"0")+IFERROR(V288/H288,"0")+IFERROR(V289/H289,"0")+IFERROR(V290/H290,"0")+IFERROR(V291/H291,"0")</f>
        <v>147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3.1972499999999999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2200</v>
      </c>
      <c r="V293" s="44">
        <f>IFERROR(SUM(V284:V291),"0")</f>
        <v>2205</v>
      </c>
      <c r="W293" s="43"/>
      <c r="X293" s="68"/>
      <c r="Y293" s="68"/>
    </row>
    <row r="294" spans="1:52" ht="14.25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2200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2205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2270.4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2275.56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4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4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2370.4</v>
      </c>
      <c r="V466" s="44">
        <f>GrossWeightTotalR+PalletQtyTotalR*25</f>
        <v>2375.56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146.66666666666666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147</v>
      </c>
      <c r="W467" s="43"/>
      <c r="X467" s="68"/>
      <c r="Y467" s="68"/>
    </row>
    <row r="468" spans="1:28" ht="14.25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3.1972499999999999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2205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2023-09-05T09:54:04Z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