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Пушкарны мал\"/>
    </mc:Choice>
  </mc:AlternateContent>
  <xr:revisionPtr revIDLastSave="0" documentId="13_ncr:1_{435F10E8-9BB3-4C14-84A1-9FAE148534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W157" i="2"/>
  <c r="V157" i="2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W40" i="2"/>
  <c r="W41" i="2" s="1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U467" i="2" l="1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W142" i="2" s="1"/>
  <c r="V149" i="2"/>
  <c r="V148" i="2"/>
  <c r="W146" i="2"/>
  <c r="W148" i="2" s="1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V97" i="2"/>
  <c r="V98" i="2"/>
  <c r="W104" i="2"/>
  <c r="W107" i="2" s="1"/>
  <c r="W118" i="2"/>
  <c r="W122" i="2" s="1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W356" i="2" s="1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363" i="2"/>
  <c r="W32" i="2"/>
  <c r="W231" i="2"/>
  <c r="W75" i="2"/>
  <c r="W329" i="2"/>
  <c r="W393" i="2"/>
  <c r="W160" i="2"/>
  <c r="V231" i="2"/>
  <c r="H9" i="2"/>
  <c r="V24" i="2"/>
  <c r="V130" i="2"/>
  <c r="W152" i="2"/>
  <c r="W153" i="2" s="1"/>
  <c r="W184" i="2"/>
  <c r="W185" i="2" s="1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37" i="2" l="1"/>
  <c r="W224" i="2"/>
  <c r="V466" i="2"/>
  <c r="V463" i="2"/>
  <c r="V467" i="2"/>
  <c r="W468" i="2" l="1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<sst xmlns="http://schemas.openxmlformats.org/spreadsheetml/2006/main" count="2727" uniqueCount="652">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</sst>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Y460" sqref="Y4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45173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609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2200</v>
      </c>
      <c r="V218" s="56">
        <f t="shared" ref="V218:V223" si="12">IFERROR(IF(U218="",0,CEILING((U218/$H218),1)*$H218),"")</f>
        <v>2203.1999999999998</v>
      </c>
      <c r="W218" s="42">
        <f>IFERROR(IF(V218=0,"",ROUNDUP(V218/H218,0)*0.02175),"")</f>
        <v>5.9159999999999995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271.60493827160496</v>
      </c>
      <c r="V224" s="44">
        <f>IFERROR(V218/H218,"0")+IFERROR(V219/H219,"0")+IFERROR(V220/H220,"0")+IFERROR(V221/H221,"0")+IFERROR(V222/H222,"0")+IFERROR(V223/H223,"0")</f>
        <v>272</v>
      </c>
      <c r="W224" s="44">
        <f>IFERROR(IF(W218="",0,W218),"0")+IFERROR(IF(W219="",0,W219),"0")+IFERROR(IF(W220="",0,W220),"0")+IFERROR(IF(W221="",0,W221),"0")+IFERROR(IF(W222="",0,W222),"0")+IFERROR(IF(W223="",0,W223),"0")</f>
        <v>5.9159999999999995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2200</v>
      </c>
      <c r="V225" s="44">
        <f>IFERROR(SUM(V218:V223),"0")</f>
        <v>2203.1999999999998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2200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2203.1999999999998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2351.5555555555557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2354.9759999999997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5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2476.5555555555557</v>
      </c>
      <c r="V466" s="44">
        <f>GrossWeightTotalR+PalletQtyTotalR*25</f>
        <v>2479.9759999999997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271.60493827160496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272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5.9159999999999995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2203.1999999999998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