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9,23 Пушкарный\"/>
    </mc:Choice>
  </mc:AlternateContent>
  <xr:revisionPtr revIDLastSave="0" documentId="13_ncr:1_{3CA2C16A-7F69-44FE-900D-6D77070519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M454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5" i="1"/>
  <c r="U434" i="1"/>
  <c r="V433" i="1"/>
  <c r="W433" i="1" s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W418" i="1" s="1"/>
  <c r="W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U402" i="1"/>
  <c r="U401" i="1"/>
  <c r="V400" i="1"/>
  <c r="V402" i="1" s="1"/>
  <c r="M400" i="1"/>
  <c r="U398" i="1"/>
  <c r="U397" i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W381" i="1" s="1"/>
  <c r="W38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M360" i="1"/>
  <c r="V359" i="1"/>
  <c r="W359" i="1" s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W338" i="1" s="1"/>
  <c r="W340" i="1" s="1"/>
  <c r="M338" i="1"/>
  <c r="U334" i="1"/>
  <c r="U333" i="1"/>
  <c r="V332" i="1"/>
  <c r="V334" i="1" s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0" i="1" s="1"/>
  <c r="M156" i="1"/>
  <c r="U154" i="1"/>
  <c r="U153" i="1"/>
  <c r="V152" i="1"/>
  <c r="M152" i="1"/>
  <c r="V151" i="1"/>
  <c r="W151" i="1" s="1"/>
  <c r="U149" i="1"/>
  <c r="U148" i="1"/>
  <c r="V147" i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V32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D473" i="1" l="1"/>
  <c r="V115" i="1"/>
  <c r="V97" i="1"/>
  <c r="V85" i="1"/>
  <c r="V149" i="1"/>
  <c r="V154" i="1"/>
  <c r="V205" i="1"/>
  <c r="W274" i="1"/>
  <c r="W275" i="1" s="1"/>
  <c r="V275" i="1"/>
  <c r="W278" i="1"/>
  <c r="W279" i="1" s="1"/>
  <c r="V279" i="1"/>
  <c r="W376" i="1"/>
  <c r="W377" i="1" s="1"/>
  <c r="V377" i="1"/>
  <c r="W254" i="1"/>
  <c r="W415" i="1"/>
  <c r="W22" i="1"/>
  <c r="W23" i="1" s="1"/>
  <c r="W26" i="1"/>
  <c r="V33" i="1"/>
  <c r="W40" i="1"/>
  <c r="W41" i="1" s="1"/>
  <c r="V41" i="1"/>
  <c r="V49" i="1"/>
  <c r="V76" i="1"/>
  <c r="V98" i="1"/>
  <c r="V107" i="1"/>
  <c r="W110" i="1"/>
  <c r="V114" i="1"/>
  <c r="V123" i="1"/>
  <c r="H473" i="1"/>
  <c r="V153" i="1"/>
  <c r="V180" i="1"/>
  <c r="V224" i="1"/>
  <c r="V244" i="1"/>
  <c r="V243" i="1"/>
  <c r="W257" i="1"/>
  <c r="W259" i="1" s="1"/>
  <c r="W332" i="1"/>
  <c r="W333" i="1" s="1"/>
  <c r="V333" i="1"/>
  <c r="W396" i="1"/>
  <c r="W397" i="1" s="1"/>
  <c r="V397" i="1"/>
  <c r="W400" i="1"/>
  <c r="W401" i="1" s="1"/>
  <c r="V401" i="1"/>
  <c r="R473" i="1"/>
  <c r="W224" i="1"/>
  <c r="W271" i="1"/>
  <c r="U463" i="1"/>
  <c r="W460" i="1"/>
  <c r="W461" i="1" s="1"/>
  <c r="V461" i="1"/>
  <c r="U466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W60" i="1"/>
  <c r="W75" i="1" s="1"/>
  <c r="V75" i="1"/>
  <c r="W78" i="1"/>
  <c r="W85" i="1" s="1"/>
  <c r="V86" i="1"/>
  <c r="W89" i="1"/>
  <c r="W97" i="1" s="1"/>
  <c r="W100" i="1"/>
  <c r="W107" i="1" s="1"/>
  <c r="V108" i="1"/>
  <c r="W111" i="1"/>
  <c r="W114" i="1" s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F9" i="1"/>
  <c r="J9" i="1"/>
  <c r="V55" i="1"/>
  <c r="V131" i="1"/>
  <c r="V142" i="1"/>
  <c r="W180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W360" i="1"/>
  <c r="W363" i="1" s="1"/>
  <c r="V364" i="1"/>
  <c r="V374" i="1"/>
  <c r="V384" i="1"/>
  <c r="V394" i="1"/>
  <c r="W386" i="1"/>
  <c r="W393" i="1" s="1"/>
  <c r="V393" i="1"/>
  <c r="V415" i="1"/>
  <c r="V421" i="1"/>
  <c r="V429" i="1"/>
  <c r="W423" i="1"/>
  <c r="W429" i="1" s="1"/>
  <c r="V430" i="1"/>
  <c r="V435" i="1"/>
  <c r="W432" i="1"/>
  <c r="W434" i="1" s="1"/>
  <c r="V452" i="1"/>
  <c r="V457" i="1"/>
  <c r="W454" i="1"/>
  <c r="W456" i="1" s="1"/>
  <c r="K473" i="1"/>
  <c r="V255" i="1"/>
  <c r="M473" i="1"/>
  <c r="V293" i="1"/>
  <c r="V322" i="1"/>
  <c r="O473" i="1"/>
  <c r="V363" i="1"/>
  <c r="V367" i="1"/>
  <c r="W366" i="1"/>
  <c r="W367" i="1" s="1"/>
  <c r="V368" i="1"/>
  <c r="V373" i="1"/>
  <c r="W370" i="1"/>
  <c r="W373" i="1" s="1"/>
  <c r="P473" i="1"/>
  <c r="Q473" i="1"/>
  <c r="V420" i="1"/>
  <c r="V434" i="1"/>
  <c r="V442" i="1"/>
  <c r="V447" i="1"/>
  <c r="W444" i="1"/>
  <c r="W446" i="1" s="1"/>
  <c r="V451" i="1"/>
  <c r="V456" i="1"/>
  <c r="V340" i="1"/>
  <c r="V383" i="1"/>
  <c r="V416" i="1"/>
  <c r="V441" i="1"/>
  <c r="V462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<sst xmlns="http://schemas.openxmlformats.org/spreadsheetml/2006/main" count="1692" uniqueCount="648">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</sst>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200</v>
      </c>
      <c r="V62" s="306">
        <f t="shared" si="2"/>
        <v>205.20000000000002</v>
      </c>
      <c r="W62" s="37">
        <f>IFERROR(IF(V62=0,"",ROUNDUP(V62/H62,0)*0.02175),"")</f>
        <v>0.41324999999999995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37.037037037037038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0.8264999999999999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400</v>
      </c>
      <c r="V76" s="307">
        <f>IFERROR(SUM(V59:V74),"0")</f>
        <v>410.40000000000003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400</v>
      </c>
      <c r="V100" s="306">
        <f t="shared" ref="V100:V106" si="6">IFERROR(IF(U100="",0,CEILING((U100/$H100),1)*$H100),"")</f>
        <v>405</v>
      </c>
      <c r="W100" s="37">
        <f>IFERROR(IF(V100=0,"",ROUNDUP(V100/H100,0)*0.02175),"")</f>
        <v>1.0874999999999999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60</v>
      </c>
      <c r="V101" s="306">
        <f t="shared" si="6"/>
        <v>64.8</v>
      </c>
      <c r="W101" s="37">
        <f>IFERROR(IF(V101=0,"",ROUNDUP(V101/H101,0)*0.02175),"")</f>
        <v>0.17399999999999999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54</v>
      </c>
      <c r="V104" s="306">
        <f t="shared" si="6"/>
        <v>54</v>
      </c>
      <c r="W104" s="37">
        <f>IFERROR(IF(V104=0,"",ROUNDUP(V104/H104,0)*0.00937),"")</f>
        <v>0.18740000000000001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76.790123456790127</v>
      </c>
      <c r="V107" s="307">
        <f>IFERROR(V100/H100,"0")+IFERROR(V101/H101,"0")+IFERROR(V102/H102,"0")+IFERROR(V103/H103,"0")+IFERROR(V104/H104,"0")+IFERROR(V105/H105,"0")+IFERROR(V106/H106,"0")</f>
        <v>78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1.4488999999999999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514</v>
      </c>
      <c r="V108" s="307">
        <f>IFERROR(SUM(V100:V106),"0")</f>
        <v>523.79999999999995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150</v>
      </c>
      <c r="V111" s="306">
        <f>IFERROR(IF(U111="",0,CEILING((U111/$H111),1)*$H111),"")</f>
        <v>153.9</v>
      </c>
      <c r="W111" s="37">
        <f>IFERROR(IF(V111=0,"",ROUNDUP(V111/H111,0)*0.02175),"")</f>
        <v>0.41324999999999995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18.518518518518519</v>
      </c>
      <c r="V114" s="307">
        <f>IFERROR(V110/H110,"0")+IFERROR(V111/H111,"0")+IFERROR(V112/H112,"0")+IFERROR(V113/H113,"0")</f>
        <v>19</v>
      </c>
      <c r="W114" s="307">
        <f>IFERROR(IF(W110="",0,W110),"0")+IFERROR(IF(W111="",0,W111),"0")+IFERROR(IF(W112="",0,W112),"0")+IFERROR(IF(W113="",0,W113),"0")</f>
        <v>0.41324999999999995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150</v>
      </c>
      <c r="V115" s="307">
        <f>IFERROR(SUM(V110:V113),"0")</f>
        <v>153.9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100</v>
      </c>
      <c r="V134" s="306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100</v>
      </c>
      <c r="V136" s="306">
        <f t="shared" si="7"/>
        <v>100.80000000000001</v>
      </c>
      <c r="W136" s="37">
        <f>IFERROR(IF(V136=0,"",ROUNDUP(V136/H136,0)*0.00753),"")</f>
        <v>0.18071999999999999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47.61904761904762</v>
      </c>
      <c r="V142" s="307">
        <f>IFERROR(V134/H134,"0")+IFERROR(V135/H135,"0")+IFERROR(V136/H136,"0")+IFERROR(V137/H137,"0")+IFERROR(V138/H138,"0")+IFERROR(V139/H139,"0")+IFERROR(V140/H140,"0")+IFERROR(V141/H141,"0")</f>
        <v>48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0.36143999999999998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200</v>
      </c>
      <c r="V143" s="307">
        <f>IFERROR(SUM(V134:V141),"0")</f>
        <v>201.60000000000002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200</v>
      </c>
      <c r="V164" s="306">
        <f t="shared" si="8"/>
        <v>202.79999999999998</v>
      </c>
      <c r="W164" s="37">
        <f>IFERROR(IF(V164=0,"",ROUNDUP(V164/H164,0)*0.02175),"")</f>
        <v>0.5655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260</v>
      </c>
      <c r="V167" s="306">
        <f t="shared" si="8"/>
        <v>265.2</v>
      </c>
      <c r="W167" s="37">
        <f>IFERROR(IF(V167=0,"",ROUNDUP(V167/H167,0)*0.02175),"")</f>
        <v>0.73949999999999994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40</v>
      </c>
      <c r="V175" s="306">
        <f t="shared" si="8"/>
        <v>40.799999999999997</v>
      </c>
      <c r="W175" s="37">
        <f t="shared" si="9"/>
        <v>0.12801000000000001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75.641025641025649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77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1.4330099999999999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500</v>
      </c>
      <c r="V181" s="307">
        <f>IFERROR(SUM(V163:V179),"0")</f>
        <v>508.8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80</v>
      </c>
      <c r="V184" s="306">
        <f>IFERROR(IF(U184="",0,CEILING((U184/$H184),1)*$H184),"")</f>
        <v>81.599999999999994</v>
      </c>
      <c r="W184" s="37">
        <f>IFERROR(IF(V184=0,"",ROUNDUP(V184/H184,0)*0.00753),"")</f>
        <v>0.25602000000000003</v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33.333333333333336</v>
      </c>
      <c r="V185" s="307">
        <f>IFERROR(V183/H183,"0")+IFERROR(V184/H184,"0")</f>
        <v>34</v>
      </c>
      <c r="W185" s="307">
        <f>IFERROR(IF(W183="",0,W183),"0")+IFERROR(IF(W184="",0,W184),"0")</f>
        <v>0.25602000000000003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80</v>
      </c>
      <c r="V186" s="307">
        <f>IFERROR(SUM(V183:V184),"0")</f>
        <v>81.599999999999994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260</v>
      </c>
      <c r="V211" s="306">
        <f>IFERROR(IF(U211="",0,CEILING((U211/$H211),1)*$H211),"")</f>
        <v>260.40000000000003</v>
      </c>
      <c r="W211" s="37">
        <f>IFERROR(IF(V211=0,"",ROUNDUP(V211/H211,0)*0.00753),"")</f>
        <v>0.46686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61.904761904761905</v>
      </c>
      <c r="V215" s="307">
        <f>IFERROR(V211/H211,"0")+IFERROR(V212/H212,"0")+IFERROR(V213/H213,"0")+IFERROR(V214/H214,"0")</f>
        <v>62.000000000000007</v>
      </c>
      <c r="W215" s="307">
        <f>IFERROR(IF(W211="",0,W211),"0")+IFERROR(IF(W212="",0,W212),"0")+IFERROR(IF(W213="",0,W213),"0")+IFERROR(IF(W214="",0,W214),"0")</f>
        <v>0.46686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260</v>
      </c>
      <c r="V216" s="307">
        <f>IFERROR(SUM(V211:V214),"0")</f>
        <v>260.40000000000003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2000</v>
      </c>
      <c r="V218" s="306">
        <f t="shared" ref="V218:V223" si="12">IFERROR(IF(U218="",0,CEILING((U218/$H218),1)*$H218),"")</f>
        <v>2000.6999999999998</v>
      </c>
      <c r="W218" s="37">
        <f>IFERROR(IF(V218=0,"",ROUNDUP(V218/H218,0)*0.02175),"")</f>
        <v>5.3722499999999993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246.9135802469136</v>
      </c>
      <c r="V224" s="307">
        <f>IFERROR(V218/H218,"0")+IFERROR(V219/H219,"0")+IFERROR(V220/H220,"0")+IFERROR(V221/H221,"0")+IFERROR(V222/H222,"0")+IFERROR(V223/H223,"0")</f>
        <v>247</v>
      </c>
      <c r="W224" s="307">
        <f>IFERROR(IF(W218="",0,W218),"0")+IFERROR(IF(W219="",0,W219),"0")+IFERROR(IF(W220="",0,W220),"0")+IFERROR(IF(W221="",0,W221),"0")+IFERROR(IF(W222="",0,W222),"0")+IFERROR(IF(W223="",0,W223),"0")</f>
        <v>5.3722499999999993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2000</v>
      </c>
      <c r="V225" s="307">
        <f>IFERROR(SUM(V218:V223),"0")</f>
        <v>2000.6999999999998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80</v>
      </c>
      <c r="V227" s="306">
        <f>IFERROR(IF(U227="",0,CEILING((U227/$H227),1)*$H227),"")</f>
        <v>84</v>
      </c>
      <c r="W227" s="37">
        <f>IFERROR(IF(V227=0,"",ROUNDUP(V227/H227,0)*0.02175),"")</f>
        <v>0.21749999999999997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380</v>
      </c>
      <c r="V228" s="306">
        <f>IFERROR(IF(U228="",0,CEILING((U228/$H228),1)*$H228),"")</f>
        <v>382.2</v>
      </c>
      <c r="W228" s="37">
        <f>IFERROR(IF(V228=0,"",ROUNDUP(V228/H228,0)*0.02175),"")</f>
        <v>1.06575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58.241758241758248</v>
      </c>
      <c r="V231" s="307">
        <f>IFERROR(V227/H227,"0")+IFERROR(V228/H228,"0")+IFERROR(V229/H229,"0")+IFERROR(V230/H230,"0")</f>
        <v>59</v>
      </c>
      <c r="W231" s="307">
        <f>IFERROR(IF(W227="",0,W227),"0")+IFERROR(IF(W228="",0,W228),"0")+IFERROR(IF(W229="",0,W229),"0")+IFERROR(IF(W230="",0,W230),"0")</f>
        <v>1.28325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460</v>
      </c>
      <c r="V232" s="307">
        <f>IFERROR(SUM(V227:V230),"0")</f>
        <v>466.2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10</v>
      </c>
      <c r="V236" s="306">
        <f>IFERROR(IF(U236="",0,CEILING((U236/$H236),1)*$H236),"")</f>
        <v>10.199999999999999</v>
      </c>
      <c r="W236" s="37">
        <f>IFERROR(IF(V236=0,"",ROUNDUP(V236/H236,0)*0.00753),"")</f>
        <v>3.0120000000000001E-2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3.9215686274509807</v>
      </c>
      <c r="V237" s="307">
        <f>IFERROR(V234/H234,"0")+IFERROR(V235/H235,"0")+IFERROR(V236/H236,"0")</f>
        <v>4</v>
      </c>
      <c r="W237" s="307">
        <f>IFERROR(IF(W234="",0,W234),"0")+IFERROR(IF(W235="",0,W235),"0")+IFERROR(IF(W236="",0,W236),"0")</f>
        <v>3.0120000000000001E-2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10</v>
      </c>
      <c r="V238" s="307">
        <f>IFERROR(SUM(V234:V236),"0")</f>
        <v>10.199999999999999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150</v>
      </c>
      <c r="V257" s="306">
        <f>IFERROR(IF(U257="",0,CEILING((U257/$H257),1)*$H257),"")</f>
        <v>153.29999999999998</v>
      </c>
      <c r="W257" s="37">
        <f>IFERROR(IF(V257=0,"",ROUNDUP(V257/H257,0)*0.00753),"")</f>
        <v>0.26355000000000001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34.246575342465754</v>
      </c>
      <c r="V259" s="307">
        <f>IFERROR(V257/H257,"0")+IFERROR(V258/H258,"0")</f>
        <v>35</v>
      </c>
      <c r="W259" s="307">
        <f>IFERROR(IF(W257="",0,W257),"0")+IFERROR(IF(W258="",0,W258),"0")</f>
        <v>0.26355000000000001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150</v>
      </c>
      <c r="V260" s="307">
        <f>IFERROR(SUM(V257:V258),"0")</f>
        <v>153.29999999999998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39</v>
      </c>
      <c r="V263" s="306">
        <f>IFERROR(IF(U263="",0,CEILING((U263/$H263),1)*$H263),"")</f>
        <v>40.32</v>
      </c>
      <c r="W263" s="37">
        <f>IFERROR(IF(V263=0,"",ROUNDUP(V263/H263,0)*0.00753),"")</f>
        <v>0.18071999999999999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36</v>
      </c>
      <c r="V264" s="306">
        <f>IFERROR(IF(U264="",0,CEILING((U264/$H264),1)*$H264),"")</f>
        <v>36</v>
      </c>
      <c r="W264" s="37">
        <f>IFERROR(IF(V264=0,"",ROUNDUP(V264/H264,0)*0.00753),"")</f>
        <v>0.15060000000000001</v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43.214285714285715</v>
      </c>
      <c r="V265" s="307">
        <f>IFERROR(V263/H263,"0")+IFERROR(V264/H264,"0")</f>
        <v>44</v>
      </c>
      <c r="W265" s="307">
        <f>IFERROR(IF(W263="",0,W263),"0")+IFERROR(IF(W264="",0,W264),"0")</f>
        <v>0.33132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75</v>
      </c>
      <c r="V266" s="307">
        <f>IFERROR(SUM(V263:V264),"0")</f>
        <v>76.319999999999993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80</v>
      </c>
      <c r="V268" s="306">
        <f>IFERROR(IF(U268="",0,CEILING((U268/$H268),1)*$H268),"")</f>
        <v>81</v>
      </c>
      <c r="W268" s="37">
        <f>IFERROR(IF(V268=0,"",ROUNDUP(V268/H268,0)*0.02175),"")</f>
        <v>0.21749999999999997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113</v>
      </c>
      <c r="V269" s="306">
        <f>IFERROR(IF(U269="",0,CEILING((U269/$H269),1)*$H269),"")</f>
        <v>113.4</v>
      </c>
      <c r="W269" s="37">
        <f>IFERROR(IF(V269=0,"",ROUNDUP(V269/H269,0)*0.00753),"")</f>
        <v>0.33884999999999998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113</v>
      </c>
      <c r="V270" s="306">
        <f>IFERROR(IF(U270="",0,CEILING((U270/$H270),1)*$H270),"")</f>
        <v>113.4</v>
      </c>
      <c r="W270" s="37">
        <f>IFERROR(IF(V270=0,"",ROUNDUP(V270/H270,0)*0.00753),"")</f>
        <v>0.33884999999999998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99.559082892416228</v>
      </c>
      <c r="V271" s="307">
        <f>IFERROR(V268/H268,"0")+IFERROR(V269/H269,"0")+IFERROR(V270/H270,"0")</f>
        <v>100</v>
      </c>
      <c r="W271" s="307">
        <f>IFERROR(IF(W268="",0,W268),"0")+IFERROR(IF(W269="",0,W269),"0")+IFERROR(IF(W270="",0,W270),"0")</f>
        <v>0.89519999999999988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306</v>
      </c>
      <c r="V272" s="307">
        <f>IFERROR(SUM(V268:V270),"0")</f>
        <v>307.8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2150</v>
      </c>
      <c r="V295" s="306">
        <f>IFERROR(IF(U295="",0,CEILING((U295/$H295),1)*$H295),"")</f>
        <v>2160</v>
      </c>
      <c r="W295" s="37">
        <f>IFERROR(IF(V295=0,"",ROUNDUP(V295/H295,0)*0.02175),"")</f>
        <v>3.1319999999999997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143.33333333333334</v>
      </c>
      <c r="V297" s="307">
        <f>IFERROR(V295/H295,"0")+IFERROR(V296/H296,"0")</f>
        <v>144</v>
      </c>
      <c r="W297" s="307">
        <f>IFERROR(IF(W295="",0,W295),"0")+IFERROR(IF(W296="",0,W296),"0")</f>
        <v>3.1319999999999997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2150</v>
      </c>
      <c r="V298" s="307">
        <f>IFERROR(SUM(V295:V296),"0")</f>
        <v>2160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600</v>
      </c>
      <c r="V304" s="306">
        <f>IFERROR(IF(U304="",0,CEILING((U304/$H304),1)*$H304),"")</f>
        <v>600.6</v>
      </c>
      <c r="W304" s="37">
        <f>IFERROR(IF(V304=0,"",ROUNDUP(V304/H304,0)*0.02175),"")</f>
        <v>1.67475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76.92307692307692</v>
      </c>
      <c r="V305" s="307">
        <f>IFERROR(V304/H304,"0")</f>
        <v>77</v>
      </c>
      <c r="W305" s="307">
        <f>IFERROR(IF(W304="",0,W304),"0")</f>
        <v>1.67475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600</v>
      </c>
      <c r="V306" s="307">
        <f>IFERROR(SUM(V304:V304),"0")</f>
        <v>600.6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620</v>
      </c>
      <c r="V308" s="306">
        <f>IFERROR(IF(U308="",0,CEILING((U308/$H308),1)*$H308),"")</f>
        <v>624</v>
      </c>
      <c r="W308" s="37">
        <f>IFERROR(IF(V308=0,"",ROUNDUP(V308/H308,0)*0.02175),"")</f>
        <v>1.7399999999999998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79.487179487179489</v>
      </c>
      <c r="V309" s="307">
        <f>IFERROR(V308/H308,"0")</f>
        <v>80</v>
      </c>
      <c r="W309" s="307">
        <f>IFERROR(IF(W308="",0,W308),"0")</f>
        <v>1.7399999999999998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620</v>
      </c>
      <c r="V310" s="307">
        <f>IFERROR(SUM(V308:V308),"0")</f>
        <v>624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130</v>
      </c>
      <c r="V320" s="306">
        <f>IFERROR(IF(U320="",0,CEILING((U320/$H320),1)*$H320),"")</f>
        <v>131.4</v>
      </c>
      <c r="W320" s="37">
        <f>IFERROR(IF(V320=0,"",ROUNDUP(V320/H320,0)*0.00753),"")</f>
        <v>0.22590000000000002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29.680365296803654</v>
      </c>
      <c r="V322" s="307">
        <f>IFERROR(V320/H320,"0")+IFERROR(V321/H321,"0")</f>
        <v>30.000000000000004</v>
      </c>
      <c r="W322" s="307">
        <f>IFERROR(IF(W320="",0,W320),"0")+IFERROR(IF(W321="",0,W321),"0")</f>
        <v>0.22590000000000002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130</v>
      </c>
      <c r="V323" s="307">
        <f>IFERROR(SUM(V320:V321),"0")</f>
        <v>131.4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70</v>
      </c>
      <c r="V332" s="306">
        <f>IFERROR(IF(U332="",0,CEILING((U332/$H332),1)*$H332),"")</f>
        <v>70.2</v>
      </c>
      <c r="W332" s="37">
        <f>IFERROR(IF(V332=0,"",ROUNDUP(V332/H332,0)*0.02175),"")</f>
        <v>0.19574999999999998</v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8.9743589743589745</v>
      </c>
      <c r="V333" s="307">
        <f>IFERROR(V332/H332,"0")</f>
        <v>9</v>
      </c>
      <c r="W333" s="307">
        <f>IFERROR(IF(W332="",0,W332),"0")</f>
        <v>0.19574999999999998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70</v>
      </c>
      <c r="V334" s="307">
        <f>IFERROR(SUM(V332:V332),"0")</f>
        <v>70.2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470</v>
      </c>
      <c r="V343" s="306">
        <f t="shared" ref="V343:V355" si="15">IFERROR(IF(U343="",0,CEILING((U343/$H343),1)*$H343),"")</f>
        <v>470.40000000000003</v>
      </c>
      <c r="W343" s="37">
        <f>IFERROR(IF(V343=0,"",ROUNDUP(V343/H343,0)*0.00753),"")</f>
        <v>0.84336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570</v>
      </c>
      <c r="V345" s="306">
        <f t="shared" si="15"/>
        <v>571.20000000000005</v>
      </c>
      <c r="W345" s="37">
        <f>IFERROR(IF(V345=0,"",ROUNDUP(V345/H345,0)*0.00753),"")</f>
        <v>1.0240800000000001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247.61904761904762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248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1.8674400000000002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1040</v>
      </c>
      <c r="V357" s="307">
        <f>IFERROR(SUM(V343:V355),"0")</f>
        <v>1041.6000000000001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800</v>
      </c>
      <c r="V386" s="306">
        <f t="shared" ref="V386:V392" si="17">IFERROR(IF(U386="",0,CEILING((U386/$H386),1)*$H386),"")</f>
        <v>802.2</v>
      </c>
      <c r="W386" s="37">
        <f>IFERROR(IF(V386=0,"",ROUNDUP(V386/H386,0)*0.00753),"")</f>
        <v>1.4382300000000001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190.47619047619048</v>
      </c>
      <c r="V393" s="307">
        <f>IFERROR(V386/H386,"0")+IFERROR(V387/H387,"0")+IFERROR(V388/H388,"0")+IFERROR(V389/H389,"0")+IFERROR(V390/H390,"0")+IFERROR(V391/H391,"0")+IFERROR(V392/H392,"0")</f>
        <v>191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1.4382300000000001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800</v>
      </c>
      <c r="V394" s="307">
        <f>IFERROR(SUM(V386:V392),"0")</f>
        <v>802.2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400</v>
      </c>
      <c r="V407" s="306">
        <f t="shared" si="18"/>
        <v>401.28000000000003</v>
      </c>
      <c r="W407" s="37">
        <f>IFERROR(IF(V407=0,"",ROUNDUP(V407/H407,0)*0.01196),"")</f>
        <v>0.90895999999999999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400</v>
      </c>
      <c r="V409" s="306">
        <f t="shared" si="18"/>
        <v>401.28000000000003</v>
      </c>
      <c r="W409" s="37">
        <f>IFERROR(IF(V409=0,"",ROUNDUP(V409/H409,0)*0.01196),"")</f>
        <v>0.90895999999999999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151.5151515151515</v>
      </c>
      <c r="V415" s="307">
        <f>IFERROR(V406/H406,"0")+IFERROR(V407/H407,"0")+IFERROR(V408/H408,"0")+IFERROR(V409/H409,"0")+IFERROR(V410/H410,"0")+IFERROR(V411/H411,"0")+IFERROR(V412/H412,"0")+IFERROR(V413/H413,"0")+IFERROR(V414/H414,"0")</f>
        <v>152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1.81792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800</v>
      </c>
      <c r="V416" s="307">
        <f>IFERROR(SUM(V406:V414),"0")</f>
        <v>802.56000000000006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500</v>
      </c>
      <c r="V423" s="306">
        <f t="shared" ref="V423:V428" si="19">IFERROR(IF(U423="",0,CEILING((U423/$H423),1)*$H423),"")</f>
        <v>501.6</v>
      </c>
      <c r="W423" s="37">
        <f>IFERROR(IF(V423=0,"",ROUNDUP(V423/H423,0)*0.01196),"")</f>
        <v>1.1362000000000001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350</v>
      </c>
      <c r="V424" s="306">
        <f t="shared" si="19"/>
        <v>353.76</v>
      </c>
      <c r="W424" s="37">
        <f>IFERROR(IF(V424=0,"",ROUNDUP(V424/H424,0)*0.01196),"")</f>
        <v>0.80132000000000003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380</v>
      </c>
      <c r="V425" s="306">
        <f t="shared" si="19"/>
        <v>380.16</v>
      </c>
      <c r="W425" s="37">
        <f>IFERROR(IF(V425=0,"",ROUNDUP(V425/H425,0)*0.01196),"")</f>
        <v>0.86112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232.95454545454544</v>
      </c>
      <c r="V429" s="307">
        <f>IFERROR(V423/H423,"0")+IFERROR(V424/H424,"0")+IFERROR(V425/H425,"0")+IFERROR(V426/H426,"0")+IFERROR(V427/H427,"0")+IFERROR(V428/H428,"0")</f>
        <v>234</v>
      </c>
      <c r="W429" s="307">
        <f>IFERROR(IF(W423="",0,W423),"0")+IFERROR(IF(W424="",0,W424),"0")+IFERROR(IF(W425="",0,W425),"0")+IFERROR(IF(W426="",0,W426),"0")+IFERROR(IF(W427="",0,W427),"0")+IFERROR(IF(W428="",0,W428),"0")</f>
        <v>2.7986400000000002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1230</v>
      </c>
      <c r="V430" s="307">
        <f>IFERROR(SUM(V423:V428),"0")</f>
        <v>1235.52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170</v>
      </c>
      <c r="V449" s="306">
        <f>IFERROR(IF(U449="",0,CEILING((U449/$H449),1)*$H449),"")</f>
        <v>170.82</v>
      </c>
      <c r="W449" s="37">
        <f>IFERROR(IF(V449=0,"",ROUNDUP(V449/H449,0)*0.00753),"")</f>
        <v>0.29366999999999999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170</v>
      </c>
      <c r="V450" s="306">
        <f>IFERROR(IF(U450="",0,CEILING((U450/$H450),1)*$H450),"")</f>
        <v>170.82</v>
      </c>
      <c r="W450" s="37">
        <f>IFERROR(IF(V450=0,"",ROUNDUP(V450/H450,0)*0.00753),"")</f>
        <v>0.29366999999999999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77.625570776255714</v>
      </c>
      <c r="V451" s="307">
        <f>IFERROR(V449/H449,"0")+IFERROR(V450/H450,"0")</f>
        <v>78</v>
      </c>
      <c r="W451" s="307">
        <f>IFERROR(IF(W449="",0,W449),"0")+IFERROR(IF(W450="",0,W450),"0")</f>
        <v>0.58733999999999997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340</v>
      </c>
      <c r="V452" s="307">
        <f>IFERROR(SUM(V449:V450),"0")</f>
        <v>341.64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1200</v>
      </c>
      <c r="V460" s="306">
        <f>IFERROR(IF(U460="",0,CEILING((U460/$H460),1)*$H460),"")</f>
        <v>1201.2</v>
      </c>
      <c r="W460" s="37">
        <f>IFERROR(IF(V460=0,"",ROUNDUP(V460/H460,0)*0.02175),"")</f>
        <v>3.3494999999999999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153.84615384615384</v>
      </c>
      <c r="V461" s="307">
        <f>IFERROR(V460/H460,"0")</f>
        <v>154</v>
      </c>
      <c r="W461" s="307">
        <f>IFERROR(IF(W460="",0,W460),"0")</f>
        <v>3.3494999999999999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1200</v>
      </c>
      <c r="V462" s="307">
        <f>IFERROR(SUM(V460:V460),"0")</f>
        <v>1201.2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14085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14165.94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14973.393335447792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15059.919999999996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28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15648.393335447792</v>
      </c>
      <c r="V466" s="307">
        <f>GrossWeightTotalR+PalletQtyTotalR*25</f>
        <v>15759.919999999996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2229.3756722779017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2242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32.209139999999998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1088.1000000000001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201.60000000000002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590.4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2737.4999999999995</v>
      </c>
      <c r="K473" s="47">
        <f>IFERROR(V247*1,"0")+IFERROR(V248*1,"0")+IFERROR(V249*1,"0")+IFERROR(V250*1,"0")+IFERROR(V251*1,"0")+IFERROR(V252*1,"0")+IFERROR(V253*1,"0")+IFERROR(V257*1,"0")+IFERROR(V258*1,"0")</f>
        <v>153.29999999999998</v>
      </c>
      <c r="L473" s="47">
        <f>IFERROR(V263*1,"0")+IFERROR(V264*1,"0")+IFERROR(V268*1,"0")+IFERROR(V269*1,"0")+IFERROR(V270*1,"0")+IFERROR(V274*1,"0")+IFERROR(V278*1,"0")</f>
        <v>384.12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3384.6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201.60000000000002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1041.6000000000001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802.2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2038.0800000000002</v>
      </c>
      <c r="R473" s="47">
        <f>IFERROR(V439*1,"0")+IFERROR(V440*1,"0")+IFERROR(V444*1,"0")+IFERROR(V445*1,"0")+IFERROR(V449*1,"0")+IFERROR(V450*1,"0")+IFERROR(V454*1,"0")+IFERROR(V455*1,"0")</f>
        <v>341.64</v>
      </c>
      <c r="S473" s="47">
        <f>IFERROR(V460*1,"0")</f>
        <v>1201.2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2023-09-05T07:56:08Z</dcterms:modified>
</cp:coreProperties>
</file>