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9,23 Патяка\"/>
    </mc:Choice>
  </mc:AlternateContent>
  <xr:revisionPtr revIDLastSave="0" documentId="13_ncr:1_{3BBB0125-1523-43E6-B4B9-260E839EB4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U457" i="1"/>
  <c r="U456" i="1"/>
  <c r="V455" i="1"/>
  <c r="W455" i="1" s="1"/>
  <c r="M455" i="1"/>
  <c r="V454" i="1"/>
  <c r="W454" i="1" s="1"/>
  <c r="W456" i="1" s="1"/>
  <c r="M454" i="1"/>
  <c r="U452" i="1"/>
  <c r="U451" i="1"/>
  <c r="V450" i="1"/>
  <c r="W450" i="1" s="1"/>
  <c r="M450" i="1"/>
  <c r="V449" i="1"/>
  <c r="V451" i="1" s="1"/>
  <c r="M449" i="1"/>
  <c r="U447" i="1"/>
  <c r="U446" i="1"/>
  <c r="V445" i="1"/>
  <c r="W445" i="1" s="1"/>
  <c r="M445" i="1"/>
  <c r="V444" i="1"/>
  <c r="V446" i="1" s="1"/>
  <c r="M444" i="1"/>
  <c r="U442" i="1"/>
  <c r="U441" i="1"/>
  <c r="V440" i="1"/>
  <c r="W440" i="1" s="1"/>
  <c r="M440" i="1"/>
  <c r="V439" i="1"/>
  <c r="M439" i="1"/>
  <c r="U435" i="1"/>
  <c r="U434" i="1"/>
  <c r="V433" i="1"/>
  <c r="W433" i="1" s="1"/>
  <c r="M433" i="1"/>
  <c r="V432" i="1"/>
  <c r="W432" i="1" s="1"/>
  <c r="W434" i="1" s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W424" i="1" s="1"/>
  <c r="M424" i="1"/>
  <c r="V423" i="1"/>
  <c r="W423" i="1" s="1"/>
  <c r="M423" i="1"/>
  <c r="U421" i="1"/>
  <c r="U420" i="1"/>
  <c r="V419" i="1"/>
  <c r="W419" i="1" s="1"/>
  <c r="M419" i="1"/>
  <c r="V418" i="1"/>
  <c r="M418" i="1"/>
  <c r="U416" i="1"/>
  <c r="U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W386" i="1" s="1"/>
  <c r="M386" i="1"/>
  <c r="U384" i="1"/>
  <c r="U383" i="1"/>
  <c r="V382" i="1"/>
  <c r="W382" i="1" s="1"/>
  <c r="M382" i="1"/>
  <c r="V381" i="1"/>
  <c r="V383" i="1" s="1"/>
  <c r="M381" i="1"/>
  <c r="U378" i="1"/>
  <c r="U377" i="1"/>
  <c r="V376" i="1"/>
  <c r="U374" i="1"/>
  <c r="U373" i="1"/>
  <c r="V372" i="1"/>
  <c r="W372" i="1" s="1"/>
  <c r="M372" i="1"/>
  <c r="V371" i="1"/>
  <c r="M371" i="1"/>
  <c r="V370" i="1"/>
  <c r="W370" i="1" s="1"/>
  <c r="M370" i="1"/>
  <c r="U368" i="1"/>
  <c r="U367" i="1"/>
  <c r="V366" i="1"/>
  <c r="V368" i="1" s="1"/>
  <c r="M366" i="1"/>
  <c r="U364" i="1"/>
  <c r="U363" i="1"/>
  <c r="V362" i="1"/>
  <c r="W362" i="1" s="1"/>
  <c r="M362" i="1"/>
  <c r="V361" i="1"/>
  <c r="W361" i="1" s="1"/>
  <c r="M361" i="1"/>
  <c r="V360" i="1"/>
  <c r="W360" i="1" s="1"/>
  <c r="M360" i="1"/>
  <c r="V359" i="1"/>
  <c r="M359" i="1"/>
  <c r="U357" i="1"/>
  <c r="U356" i="1"/>
  <c r="V355" i="1"/>
  <c r="W355" i="1" s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U341" i="1"/>
  <c r="U340" i="1"/>
  <c r="V339" i="1"/>
  <c r="W339" i="1" s="1"/>
  <c r="M339" i="1"/>
  <c r="V338" i="1"/>
  <c r="V340" i="1" s="1"/>
  <c r="M338" i="1"/>
  <c r="U334" i="1"/>
  <c r="U333" i="1"/>
  <c r="V332" i="1"/>
  <c r="M332" i="1"/>
  <c r="U330" i="1"/>
  <c r="U329" i="1"/>
  <c r="V328" i="1"/>
  <c r="W328" i="1" s="1"/>
  <c r="M328" i="1"/>
  <c r="V327" i="1"/>
  <c r="W327" i="1" s="1"/>
  <c r="M327" i="1"/>
  <c r="V326" i="1"/>
  <c r="M326" i="1"/>
  <c r="V325" i="1"/>
  <c r="W325" i="1" s="1"/>
  <c r="M325" i="1"/>
  <c r="U323" i="1"/>
  <c r="U322" i="1"/>
  <c r="V321" i="1"/>
  <c r="W321" i="1" s="1"/>
  <c r="M321" i="1"/>
  <c r="V320" i="1"/>
  <c r="V322" i="1" s="1"/>
  <c r="M320" i="1"/>
  <c r="U318" i="1"/>
  <c r="U317" i="1"/>
  <c r="V316" i="1"/>
  <c r="W316" i="1" s="1"/>
  <c r="M316" i="1"/>
  <c r="V315" i="1"/>
  <c r="W315" i="1" s="1"/>
  <c r="M315" i="1"/>
  <c r="V314" i="1"/>
  <c r="M314" i="1"/>
  <c r="V313" i="1"/>
  <c r="W313" i="1" s="1"/>
  <c r="M313" i="1"/>
  <c r="U310" i="1"/>
  <c r="U309" i="1"/>
  <c r="V308" i="1"/>
  <c r="V310" i="1" s="1"/>
  <c r="M308" i="1"/>
  <c r="U306" i="1"/>
  <c r="U305" i="1"/>
  <c r="V304" i="1"/>
  <c r="V306" i="1" s="1"/>
  <c r="M304" i="1"/>
  <c r="U302" i="1"/>
  <c r="U301" i="1"/>
  <c r="V300" i="1"/>
  <c r="V302" i="1" s="1"/>
  <c r="M300" i="1"/>
  <c r="U298" i="1"/>
  <c r="U297" i="1"/>
  <c r="V296" i="1"/>
  <c r="W296" i="1" s="1"/>
  <c r="M296" i="1"/>
  <c r="V295" i="1"/>
  <c r="V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M284" i="1"/>
  <c r="U280" i="1"/>
  <c r="U279" i="1"/>
  <c r="V278" i="1"/>
  <c r="M278" i="1"/>
  <c r="U276" i="1"/>
  <c r="U275" i="1"/>
  <c r="V274" i="1"/>
  <c r="M274" i="1"/>
  <c r="U272" i="1"/>
  <c r="U271" i="1"/>
  <c r="V270" i="1"/>
  <c r="W270" i="1" s="1"/>
  <c r="M270" i="1"/>
  <c r="V269" i="1"/>
  <c r="W269" i="1" s="1"/>
  <c r="M269" i="1"/>
  <c r="V268" i="1"/>
  <c r="M268" i="1"/>
  <c r="U266" i="1"/>
  <c r="U265" i="1"/>
  <c r="V264" i="1"/>
  <c r="W264" i="1" s="1"/>
  <c r="M264" i="1"/>
  <c r="V263" i="1"/>
  <c r="W263" i="1" s="1"/>
  <c r="W265" i="1" s="1"/>
  <c r="M263" i="1"/>
  <c r="U260" i="1"/>
  <c r="U259" i="1"/>
  <c r="V258" i="1"/>
  <c r="W258" i="1" s="1"/>
  <c r="M258" i="1"/>
  <c r="V257" i="1"/>
  <c r="V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M250" i="1"/>
  <c r="V249" i="1"/>
  <c r="W249" i="1" s="1"/>
  <c r="M249" i="1"/>
  <c r="V248" i="1"/>
  <c r="W248" i="1" s="1"/>
  <c r="M248" i="1"/>
  <c r="V247" i="1"/>
  <c r="M247" i="1"/>
  <c r="U244" i="1"/>
  <c r="U243" i="1"/>
  <c r="V242" i="1"/>
  <c r="W242" i="1" s="1"/>
  <c r="M242" i="1"/>
  <c r="V241" i="1"/>
  <c r="W241" i="1" s="1"/>
  <c r="M241" i="1"/>
  <c r="V240" i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M218" i="1"/>
  <c r="U216" i="1"/>
  <c r="U215" i="1"/>
  <c r="V214" i="1"/>
  <c r="W214" i="1" s="1"/>
  <c r="M214" i="1"/>
  <c r="W213" i="1"/>
  <c r="V213" i="1"/>
  <c r="M213" i="1"/>
  <c r="V212" i="1"/>
  <c r="W212" i="1" s="1"/>
  <c r="M212" i="1"/>
  <c r="V211" i="1"/>
  <c r="W211" i="1" s="1"/>
  <c r="M211" i="1"/>
  <c r="U209" i="1"/>
  <c r="U208" i="1"/>
  <c r="V207" i="1"/>
  <c r="V209" i="1" s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W189" i="1" s="1"/>
  <c r="M189" i="1"/>
  <c r="U186" i="1"/>
  <c r="U185" i="1"/>
  <c r="V184" i="1"/>
  <c r="W184" i="1" s="1"/>
  <c r="M184" i="1"/>
  <c r="V183" i="1"/>
  <c r="V186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M165" i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W156" i="1" s="1"/>
  <c r="M156" i="1"/>
  <c r="U154" i="1"/>
  <c r="U153" i="1"/>
  <c r="V152" i="1"/>
  <c r="W152" i="1" s="1"/>
  <c r="M152" i="1"/>
  <c r="V151" i="1"/>
  <c r="V154" i="1" s="1"/>
  <c r="U149" i="1"/>
  <c r="U148" i="1"/>
  <c r="V147" i="1"/>
  <c r="W147" i="1" s="1"/>
  <c r="M147" i="1"/>
  <c r="V146" i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W134" i="1" s="1"/>
  <c r="M134" i="1"/>
  <c r="U131" i="1"/>
  <c r="U130" i="1"/>
  <c r="V129" i="1"/>
  <c r="W129" i="1" s="1"/>
  <c r="M129" i="1"/>
  <c r="V128" i="1"/>
  <c r="W128" i="1" s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M118" i="1"/>
  <c r="U115" i="1"/>
  <c r="U114" i="1"/>
  <c r="V113" i="1"/>
  <c r="W113" i="1" s="1"/>
  <c r="V112" i="1"/>
  <c r="W112" i="1" s="1"/>
  <c r="M112" i="1"/>
  <c r="V111" i="1"/>
  <c r="W111" i="1" s="1"/>
  <c r="M111" i="1"/>
  <c r="V110" i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U98" i="1"/>
  <c r="U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M88" i="1"/>
  <c r="U86" i="1"/>
  <c r="U85" i="1"/>
  <c r="V84" i="1"/>
  <c r="W84" i="1" s="1"/>
  <c r="M84" i="1"/>
  <c r="V83" i="1"/>
  <c r="W83" i="1" s="1"/>
  <c r="M83" i="1"/>
  <c r="V82" i="1"/>
  <c r="W82" i="1" s="1"/>
  <c r="V81" i="1"/>
  <c r="W81" i="1" s="1"/>
  <c r="V80" i="1"/>
  <c r="W80" i="1" s="1"/>
  <c r="M80" i="1"/>
  <c r="V79" i="1"/>
  <c r="W79" i="1" s="1"/>
  <c r="V78" i="1"/>
  <c r="W78" i="1" s="1"/>
  <c r="M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M59" i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V47" i="1"/>
  <c r="W47" i="1" s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3" i="1" s="1"/>
  <c r="M26" i="1"/>
  <c r="U24" i="1"/>
  <c r="U23" i="1"/>
  <c r="V22" i="1"/>
  <c r="M22" i="1"/>
  <c r="H10" i="1"/>
  <c r="A9" i="1"/>
  <c r="F10" i="1" s="1"/>
  <c r="D7" i="1"/>
  <c r="N6" i="1"/>
  <c r="M2" i="1"/>
  <c r="V123" i="1" l="1"/>
  <c r="V107" i="1"/>
  <c r="I473" i="1"/>
  <c r="W300" i="1"/>
  <c r="W301" i="1" s="1"/>
  <c r="V301" i="1"/>
  <c r="W304" i="1"/>
  <c r="W305" i="1" s="1"/>
  <c r="V305" i="1"/>
  <c r="W308" i="1"/>
  <c r="W309" i="1" s="1"/>
  <c r="V309" i="1"/>
  <c r="V114" i="1"/>
  <c r="W130" i="1"/>
  <c r="W215" i="1"/>
  <c r="V237" i="1"/>
  <c r="W142" i="1"/>
  <c r="W231" i="1"/>
  <c r="W356" i="1"/>
  <c r="W393" i="1"/>
  <c r="U467" i="1"/>
  <c r="V37" i="1"/>
  <c r="E473" i="1"/>
  <c r="V85" i="1"/>
  <c r="V97" i="1"/>
  <c r="W100" i="1"/>
  <c r="W107" i="1" s="1"/>
  <c r="V160" i="1"/>
  <c r="V180" i="1"/>
  <c r="W207" i="1"/>
  <c r="W208" i="1" s="1"/>
  <c r="V208" i="1"/>
  <c r="W234" i="1"/>
  <c r="W237" i="1" s="1"/>
  <c r="W366" i="1"/>
  <c r="W367" i="1" s="1"/>
  <c r="V367" i="1"/>
  <c r="V430" i="1"/>
  <c r="V429" i="1"/>
  <c r="W444" i="1"/>
  <c r="W446" i="1" s="1"/>
  <c r="U466" i="1"/>
  <c r="W55" i="1"/>
  <c r="W85" i="1"/>
  <c r="W160" i="1"/>
  <c r="V465" i="1"/>
  <c r="V464" i="1"/>
  <c r="V32" i="1"/>
  <c r="V48" i="1"/>
  <c r="V56" i="1"/>
  <c r="V75" i="1"/>
  <c r="V86" i="1"/>
  <c r="V98" i="1"/>
  <c r="V108" i="1"/>
  <c r="V122" i="1"/>
  <c r="V130" i="1"/>
  <c r="V143" i="1"/>
  <c r="V181" i="1"/>
  <c r="W204" i="1"/>
  <c r="V224" i="1"/>
  <c r="V244" i="1"/>
  <c r="K473" i="1"/>
  <c r="V254" i="1"/>
  <c r="W247" i="1"/>
  <c r="W254" i="1" s="1"/>
  <c r="V266" i="1"/>
  <c r="V271" i="1"/>
  <c r="W268" i="1"/>
  <c r="W271" i="1" s="1"/>
  <c r="W314" i="1"/>
  <c r="W317" i="1" s="1"/>
  <c r="V318" i="1"/>
  <c r="W326" i="1"/>
  <c r="W329" i="1" s="1"/>
  <c r="V330" i="1"/>
  <c r="V357" i="1"/>
  <c r="V364" i="1"/>
  <c r="W359" i="1"/>
  <c r="W363" i="1" s="1"/>
  <c r="V363" i="1"/>
  <c r="W371" i="1"/>
  <c r="W373" i="1" s="1"/>
  <c r="V373" i="1"/>
  <c r="V435" i="1"/>
  <c r="V442" i="1"/>
  <c r="W439" i="1"/>
  <c r="W441" i="1" s="1"/>
  <c r="V441" i="1"/>
  <c r="F473" i="1"/>
  <c r="N473" i="1"/>
  <c r="H9" i="1"/>
  <c r="A10" i="1"/>
  <c r="V24" i="1"/>
  <c r="V38" i="1"/>
  <c r="V42" i="1"/>
  <c r="V115" i="1"/>
  <c r="V148" i="1"/>
  <c r="V153" i="1"/>
  <c r="V161" i="1"/>
  <c r="V185" i="1"/>
  <c r="V204" i="1"/>
  <c r="F9" i="1"/>
  <c r="J9" i="1"/>
  <c r="W22" i="1"/>
  <c r="W23" i="1" s="1"/>
  <c r="V23" i="1"/>
  <c r="U463" i="1"/>
  <c r="W26" i="1"/>
  <c r="W32" i="1" s="1"/>
  <c r="W40" i="1"/>
  <c r="W41" i="1" s="1"/>
  <c r="W46" i="1"/>
  <c r="W48" i="1" s="1"/>
  <c r="V49" i="1"/>
  <c r="D473" i="1"/>
  <c r="V55" i="1"/>
  <c r="W59" i="1"/>
  <c r="W75" i="1" s="1"/>
  <c r="V76" i="1"/>
  <c r="W88" i="1"/>
  <c r="W97" i="1" s="1"/>
  <c r="W110" i="1"/>
  <c r="W114" i="1" s="1"/>
  <c r="W118" i="1"/>
  <c r="W122" i="1" s="1"/>
  <c r="G473" i="1"/>
  <c r="V131" i="1"/>
  <c r="H473" i="1"/>
  <c r="V142" i="1"/>
  <c r="W146" i="1"/>
  <c r="W148" i="1" s="1"/>
  <c r="V149" i="1"/>
  <c r="W151" i="1"/>
  <c r="W153" i="1" s="1"/>
  <c r="W163" i="1"/>
  <c r="W180" i="1" s="1"/>
  <c r="W183" i="1"/>
  <c r="W185" i="1" s="1"/>
  <c r="V205" i="1"/>
  <c r="V215" i="1"/>
  <c r="V216" i="1"/>
  <c r="V225" i="1"/>
  <c r="W218" i="1"/>
  <c r="W224" i="1" s="1"/>
  <c r="V231" i="1"/>
  <c r="V232" i="1"/>
  <c r="V238" i="1"/>
  <c r="V243" i="1"/>
  <c r="W240" i="1"/>
  <c r="W243" i="1" s="1"/>
  <c r="V255" i="1"/>
  <c r="V260" i="1"/>
  <c r="W257" i="1"/>
  <c r="W259" i="1" s="1"/>
  <c r="L473" i="1"/>
  <c r="V272" i="1"/>
  <c r="V275" i="1"/>
  <c r="W274" i="1"/>
  <c r="W275" i="1" s="1"/>
  <c r="V276" i="1"/>
  <c r="V279" i="1"/>
  <c r="W278" i="1"/>
  <c r="W279" i="1" s="1"/>
  <c r="V280" i="1"/>
  <c r="M473" i="1"/>
  <c r="V292" i="1"/>
  <c r="W284" i="1"/>
  <c r="W292" i="1" s="1"/>
  <c r="V293" i="1"/>
  <c r="V298" i="1"/>
  <c r="W295" i="1"/>
  <c r="W297" i="1" s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1" i="1"/>
  <c r="W418" i="1"/>
  <c r="W420" i="1" s="1"/>
  <c r="V420" i="1"/>
  <c r="V457" i="1"/>
  <c r="S473" i="1"/>
  <c r="V461" i="1"/>
  <c r="W460" i="1"/>
  <c r="W461" i="1" s="1"/>
  <c r="V462" i="1"/>
  <c r="B473" i="1"/>
  <c r="J473" i="1"/>
  <c r="R473" i="1"/>
  <c r="V265" i="1"/>
  <c r="V317" i="1"/>
  <c r="V323" i="1"/>
  <c r="W320" i="1"/>
  <c r="W322" i="1" s="1"/>
  <c r="V329" i="1"/>
  <c r="V333" i="1"/>
  <c r="W332" i="1"/>
  <c r="W333" i="1" s="1"/>
  <c r="V334" i="1"/>
  <c r="O473" i="1"/>
  <c r="V341" i="1"/>
  <c r="W338" i="1"/>
  <c r="W340" i="1" s="1"/>
  <c r="V356" i="1"/>
  <c r="V374" i="1"/>
  <c r="V377" i="1"/>
  <c r="W376" i="1"/>
  <c r="W377" i="1" s="1"/>
  <c r="V378" i="1"/>
  <c r="V384" i="1"/>
  <c r="W381" i="1"/>
  <c r="W383" i="1" s="1"/>
  <c r="V393" i="1"/>
  <c r="W429" i="1"/>
  <c r="V434" i="1"/>
  <c r="V447" i="1"/>
  <c r="V452" i="1"/>
  <c r="W449" i="1"/>
  <c r="W451" i="1" s="1"/>
  <c r="V456" i="1"/>
  <c r="P473" i="1"/>
  <c r="W468" i="1" l="1"/>
  <c r="V467" i="1"/>
  <c r="V463" i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<sst xmlns="http://schemas.openxmlformats.org/spreadsheetml/2006/main" count="1692" uniqueCount="648">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</sst>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440" zoomScaleNormal="100" zoomScaleSheetLayoutView="100" workbookViewId="0">
      <selection activeCell="Y455" sqref="Y45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299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299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299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299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0" t="s">
        <v>56</v>
      </c>
      <c r="S18" s="300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40.32</v>
      </c>
      <c r="V27" s="306">
        <f t="shared" si="0"/>
        <v>40.32</v>
      </c>
      <c r="W27" s="37">
        <f t="shared" si="1"/>
        <v>0.12048</v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40.32</v>
      </c>
      <c r="V31" s="306">
        <f t="shared" si="0"/>
        <v>40.32</v>
      </c>
      <c r="W31" s="37">
        <f t="shared" si="1"/>
        <v>0.12048</v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32</v>
      </c>
      <c r="V32" s="307">
        <f>IFERROR(V26/H26,"0")+IFERROR(V27/H27,"0")+IFERROR(V28/H28,"0")+IFERROR(V29/H29,"0")+IFERROR(V30/H30,"0")+IFERROR(V31/H31,"0")</f>
        <v>32</v>
      </c>
      <c r="W32" s="307">
        <f>IFERROR(IF(W26="",0,W26),"0")+IFERROR(IF(W27="",0,W27),"0")+IFERROR(IF(W28="",0,W28),"0")+IFERROR(IF(W29="",0,W29),"0")+IFERROR(IF(W30="",0,W30),"0")+IFERROR(IF(W31="",0,W31),"0")</f>
        <v>0.24096000000000001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80.64</v>
      </c>
      <c r="V33" s="307">
        <f>IFERROR(SUM(V26:V31),"0")</f>
        <v>80.64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1"/>
      <c r="Y44" s="301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1"/>
      <c r="Y50" s="301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1"/>
      <c r="Y57" s="301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2"/>
      <c r="Y77" s="302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2"/>
      <c r="Y87" s="302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2"/>
      <c r="Y99" s="302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50</v>
      </c>
      <c r="V100" s="306">
        <f t="shared" ref="V100:V106" si="6">IFERROR(IF(U100="",0,CEILING((U100/$H100),1)*$H100),"")</f>
        <v>56.699999999999996</v>
      </c>
      <c r="W100" s="37">
        <f>IFERROR(IF(V100=0,"",ROUNDUP(V100/H100,0)*0.02175),"")</f>
        <v>0.15225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6.1728395061728394</v>
      </c>
      <c r="V107" s="307">
        <f>IFERROR(V100/H100,"0")+IFERROR(V101/H101,"0")+IFERROR(V102/H102,"0")+IFERROR(V103/H103,"0")+IFERROR(V104/H104,"0")+IFERROR(V105/H105,"0")+IFERROR(V106/H106,"0")</f>
        <v>7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0.15225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50</v>
      </c>
      <c r="V108" s="307">
        <f>IFERROR(SUM(V100:V106),"0")</f>
        <v>56.699999999999996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2"/>
      <c r="Y109" s="302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50</v>
      </c>
      <c r="V111" s="306">
        <f>IFERROR(IF(U111="",0,CEILING((U111/$H111),1)*$H111),"")</f>
        <v>56.699999999999996</v>
      </c>
      <c r="W111" s="37">
        <f>IFERROR(IF(V111=0,"",ROUNDUP(V111/H111,0)*0.02175),"")</f>
        <v>0.15225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6.1728395061728394</v>
      </c>
      <c r="V114" s="307">
        <f>IFERROR(V110/H110,"0")+IFERROR(V111/H111,"0")+IFERROR(V112/H112,"0")+IFERROR(V113/H113,"0")</f>
        <v>7</v>
      </c>
      <c r="W114" s="307">
        <f>IFERROR(IF(W110="",0,W110),"0")+IFERROR(IF(W111="",0,W111),"0")+IFERROR(IF(W112="",0,W112),"0")+IFERROR(IF(W113="",0,W113),"0")</f>
        <v>0.15225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50</v>
      </c>
      <c r="V115" s="307">
        <f>IFERROR(SUM(V110:V113),"0")</f>
        <v>56.699999999999996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1"/>
      <c r="Y116" s="301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2"/>
      <c r="Y117" s="302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1"/>
      <c r="Y125" s="301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2"/>
      <c r="Y126" s="302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1"/>
      <c r="Y132" s="301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2"/>
      <c r="Y133" s="302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150</v>
      </c>
      <c r="V134" s="306">
        <f t="shared" ref="V134:V141" si="7">IFERROR(IF(U134="",0,CEILING((U134/$H134),1)*$H134),"")</f>
        <v>151.20000000000002</v>
      </c>
      <c r="W134" s="37">
        <f>IFERROR(IF(V134=0,"",ROUNDUP(V134/H134,0)*0.00753),"")</f>
        <v>0.27107999999999999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21</v>
      </c>
      <c r="V140" s="306">
        <f t="shared" si="7"/>
        <v>21</v>
      </c>
      <c r="W140" s="37">
        <f>IFERROR(IF(V140=0,"",ROUNDUP(V140/H140,0)*0.00502),"")</f>
        <v>5.0200000000000002E-2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45.714285714285715</v>
      </c>
      <c r="V142" s="307">
        <f>IFERROR(V134/H134,"0")+IFERROR(V135/H135,"0")+IFERROR(V136/H136,"0")+IFERROR(V137/H137,"0")+IFERROR(V138/H138,"0")+IFERROR(V139/H139,"0")+IFERROR(V140/H140,"0")+IFERROR(V141/H141,"0")</f>
        <v>46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0.32128000000000001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171</v>
      </c>
      <c r="V143" s="307">
        <f>IFERROR(SUM(V134:V141),"0")</f>
        <v>172.20000000000002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1"/>
      <c r="Y144" s="301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2"/>
      <c r="Y145" s="302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2"/>
      <c r="Y150" s="302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2"/>
      <c r="Y155" s="302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2"/>
      <c r="Y162" s="302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60</v>
      </c>
      <c r="V164" s="306">
        <f t="shared" si="8"/>
        <v>62.4</v>
      </c>
      <c r="W164" s="37">
        <f>IFERROR(IF(V164=0,"",ROUNDUP(V164/H164,0)*0.02175),"")</f>
        <v>0.17399999999999999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40</v>
      </c>
      <c r="V166" s="306">
        <f t="shared" si="8"/>
        <v>40</v>
      </c>
      <c r="W166" s="37">
        <f>IFERROR(IF(V166=0,"",ROUNDUP(V166/H166,0)*0.01196),"")</f>
        <v>0.1196</v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170</v>
      </c>
      <c r="V167" s="306">
        <f t="shared" si="8"/>
        <v>171.6</v>
      </c>
      <c r="W167" s="37">
        <f>IFERROR(IF(V167=0,"",ROUNDUP(V167/H167,0)*0.02175),"")</f>
        <v>0.47849999999999998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48</v>
      </c>
      <c r="V169" s="306">
        <f t="shared" si="8"/>
        <v>48</v>
      </c>
      <c r="W169" s="37">
        <f>IFERROR(IF(V169=0,"",ROUNDUP(V169/H169,0)*0.00753),"")</f>
        <v>0.15060000000000001</v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36</v>
      </c>
      <c r="V171" s="306">
        <f t="shared" si="8"/>
        <v>36</v>
      </c>
      <c r="W171" s="37">
        <f>IFERROR(IF(V171=0,"",ROUNDUP(V171/H171,0)*0.00753),"")</f>
        <v>0.11295000000000001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38.400000000000013</v>
      </c>
      <c r="V175" s="306">
        <f t="shared" si="8"/>
        <v>38.4</v>
      </c>
      <c r="W175" s="37">
        <f t="shared" si="9"/>
        <v>0.12048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38.400000000000013</v>
      </c>
      <c r="V176" s="306">
        <f t="shared" si="8"/>
        <v>38.4</v>
      </c>
      <c r="W176" s="37">
        <f t="shared" si="9"/>
        <v>0.12048</v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24</v>
      </c>
      <c r="V178" s="306">
        <f t="shared" si="8"/>
        <v>24</v>
      </c>
      <c r="W178" s="37">
        <f t="shared" si="9"/>
        <v>7.5300000000000006E-2</v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116.4871794871795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117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1.3519099999999999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454.80000000000007</v>
      </c>
      <c r="V181" s="307">
        <f>IFERROR(SUM(V163:V179),"0")</f>
        <v>458.79999999999995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2"/>
      <c r="Y182" s="302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24</v>
      </c>
      <c r="V184" s="306">
        <f>IFERROR(IF(U184="",0,CEILING((U184/$H184),1)*$H184),"")</f>
        <v>24</v>
      </c>
      <c r="W184" s="37">
        <f>IFERROR(IF(V184=0,"",ROUNDUP(V184/H184,0)*0.00753),"")</f>
        <v>7.5300000000000006E-2</v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10</v>
      </c>
      <c r="V185" s="307">
        <f>IFERROR(V183/H183,"0")+IFERROR(V184/H184,"0")</f>
        <v>10</v>
      </c>
      <c r="W185" s="307">
        <f>IFERROR(IF(W183="",0,W183),"0")+IFERROR(IF(W184="",0,W184),"0")</f>
        <v>7.5300000000000006E-2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24</v>
      </c>
      <c r="V186" s="307">
        <f>IFERROR(SUM(V183:V184),"0")</f>
        <v>24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1"/>
      <c r="Y187" s="301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2"/>
      <c r="Y188" s="302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2"/>
      <c r="Y206" s="302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2"/>
      <c r="Y210" s="302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2"/>
      <c r="Y217" s="302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50</v>
      </c>
      <c r="V220" s="306">
        <f t="shared" si="12"/>
        <v>56.699999999999996</v>
      </c>
      <c r="W220" s="37">
        <f>IFERROR(IF(V220=0,"",ROUNDUP(V220/H220,0)*0.02175),"")</f>
        <v>0.15225</v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6.1728395061728394</v>
      </c>
      <c r="V224" s="307">
        <f>IFERROR(V218/H218,"0")+IFERROR(V219/H219,"0")+IFERROR(V220/H220,"0")+IFERROR(V221/H221,"0")+IFERROR(V222/H222,"0")+IFERROR(V223/H223,"0")</f>
        <v>7</v>
      </c>
      <c r="W224" s="307">
        <f>IFERROR(IF(W218="",0,W218),"0")+IFERROR(IF(W219="",0,W219),"0")+IFERROR(IF(W220="",0,W220),"0")+IFERROR(IF(W221="",0,W221),"0")+IFERROR(IF(W222="",0,W222),"0")+IFERROR(IF(W223="",0,W223),"0")</f>
        <v>0.15225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50</v>
      </c>
      <c r="V225" s="307">
        <f>IFERROR(SUM(V218:V223),"0")</f>
        <v>56.699999999999996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2"/>
      <c r="Y226" s="302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100</v>
      </c>
      <c r="V227" s="306">
        <f>IFERROR(IF(U227="",0,CEILING((U227/$H227),1)*$H227),"")</f>
        <v>100.80000000000001</v>
      </c>
      <c r="W227" s="37">
        <f>IFERROR(IF(V227=0,"",ROUNDUP(V227/H227,0)*0.02175),"")</f>
        <v>0.26100000000000001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100</v>
      </c>
      <c r="V229" s="306">
        <f>IFERROR(IF(U229="",0,CEILING((U229/$H229),1)*$H229),"")</f>
        <v>100.80000000000001</v>
      </c>
      <c r="W229" s="37">
        <f>IFERROR(IF(V229=0,"",ROUNDUP(V229/H229,0)*0.02175),"")</f>
        <v>0.26100000000000001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23.80952380952381</v>
      </c>
      <c r="V231" s="307">
        <f>IFERROR(V227/H227,"0")+IFERROR(V228/H228,"0")+IFERROR(V229/H229,"0")+IFERROR(V230/H230,"0")</f>
        <v>24</v>
      </c>
      <c r="W231" s="307">
        <f>IFERROR(IF(W227="",0,W227),"0")+IFERROR(IF(W228="",0,W228),"0")+IFERROR(IF(W229="",0,W229),"0")+IFERROR(IF(W230="",0,W230),"0")</f>
        <v>0.52200000000000002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200</v>
      </c>
      <c r="V232" s="307">
        <f>IFERROR(SUM(V227:V230),"0")</f>
        <v>201.60000000000002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2"/>
      <c r="Y233" s="302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2"/>
      <c r="Y239" s="302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1"/>
      <c r="Y245" s="301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2"/>
      <c r="Y246" s="302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2"/>
      <c r="Y256" s="302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1"/>
      <c r="Y261" s="301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2"/>
      <c r="Y262" s="302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2"/>
      <c r="Y267" s="302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50</v>
      </c>
      <c r="V268" s="306">
        <f>IFERROR(IF(U268="",0,CEILING((U268/$H268),1)*$H268),"")</f>
        <v>56.699999999999996</v>
      </c>
      <c r="W268" s="37">
        <f>IFERROR(IF(V268=0,"",ROUNDUP(V268/H268,0)*0.02175),"")</f>
        <v>0.15225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50.4</v>
      </c>
      <c r="V269" s="306">
        <f>IFERROR(IF(U269="",0,CEILING((U269/$H269),1)*$H269),"")</f>
        <v>50.4</v>
      </c>
      <c r="W269" s="37">
        <f>IFERROR(IF(V269=0,"",ROUNDUP(V269/H269,0)*0.00753),"")</f>
        <v>0.15060000000000001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50.4</v>
      </c>
      <c r="V270" s="306">
        <f>IFERROR(IF(U270="",0,CEILING((U270/$H270),1)*$H270),"")</f>
        <v>50.4</v>
      </c>
      <c r="W270" s="37">
        <f>IFERROR(IF(V270=0,"",ROUNDUP(V270/H270,0)*0.00753),"")</f>
        <v>0.15060000000000001</v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46.172839506172835</v>
      </c>
      <c r="V271" s="307">
        <f>IFERROR(V268/H268,"0")+IFERROR(V269/H269,"0")+IFERROR(V270/H270,"0")</f>
        <v>47</v>
      </c>
      <c r="W271" s="307">
        <f>IFERROR(IF(W268="",0,W268),"0")+IFERROR(IF(W269="",0,W269),"0")+IFERROR(IF(W270="",0,W270),"0")</f>
        <v>0.45345000000000002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150.80000000000001</v>
      </c>
      <c r="V272" s="307">
        <f>IFERROR(SUM(V268:V270),"0")</f>
        <v>157.5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2"/>
      <c r="Y273" s="302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2"/>
      <c r="Y277" s="302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1"/>
      <c r="Y282" s="301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2"/>
      <c r="Y283" s="302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25</v>
      </c>
      <c r="V290" s="306">
        <f t="shared" si="14"/>
        <v>25</v>
      </c>
      <c r="W290" s="37">
        <f>IFERROR(IF(V290=0,"",ROUNDUP(V290/H290,0)*0.00937),"")</f>
        <v>4.6850000000000003E-2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5</v>
      </c>
      <c r="V292" s="307">
        <f>IFERROR(V284/H284,"0")+IFERROR(V285/H285,"0")+IFERROR(V286/H286,"0")+IFERROR(V287/H287,"0")+IFERROR(V288/H288,"0")+IFERROR(V289/H289,"0")+IFERROR(V290/H290,"0")+IFERROR(V291/H291,"0")</f>
        <v>5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4.6850000000000003E-2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25</v>
      </c>
      <c r="V293" s="307">
        <f>IFERROR(SUM(V284:V291),"0")</f>
        <v>25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2"/>
      <c r="Y294" s="302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500</v>
      </c>
      <c r="V295" s="306">
        <f>IFERROR(IF(U295="",0,CEILING((U295/$H295),1)*$H295),"")</f>
        <v>510</v>
      </c>
      <c r="W295" s="37">
        <f>IFERROR(IF(V295=0,"",ROUNDUP(V295/H295,0)*0.02175),"")</f>
        <v>0.73949999999999994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33.333333333333336</v>
      </c>
      <c r="V297" s="307">
        <f>IFERROR(V295/H295,"0")+IFERROR(V296/H296,"0")</f>
        <v>34</v>
      </c>
      <c r="W297" s="307">
        <f>IFERROR(IF(W295="",0,W295),"0")+IFERROR(IF(W296="",0,W296),"0")</f>
        <v>0.73949999999999994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500</v>
      </c>
      <c r="V298" s="307">
        <f>IFERROR(SUM(V295:V296),"0")</f>
        <v>510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2"/>
      <c r="Y299" s="302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2"/>
      <c r="Y303" s="302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450</v>
      </c>
      <c r="V304" s="306">
        <f>IFERROR(IF(U304="",0,CEILING((U304/$H304),1)*$H304),"")</f>
        <v>452.4</v>
      </c>
      <c r="W304" s="37">
        <f>IFERROR(IF(V304=0,"",ROUNDUP(V304/H304,0)*0.02175),"")</f>
        <v>1.2614999999999998</v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57.692307692307693</v>
      </c>
      <c r="V305" s="307">
        <f>IFERROR(V304/H304,"0")</f>
        <v>58</v>
      </c>
      <c r="W305" s="307">
        <f>IFERROR(IF(W304="",0,W304),"0")</f>
        <v>1.2614999999999998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450</v>
      </c>
      <c r="V306" s="307">
        <f>IFERROR(SUM(V304:V304),"0")</f>
        <v>452.4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2"/>
      <c r="Y307" s="302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300</v>
      </c>
      <c r="V308" s="306">
        <f>IFERROR(IF(U308="",0,CEILING((U308/$H308),1)*$H308),"")</f>
        <v>304.2</v>
      </c>
      <c r="W308" s="37">
        <f>IFERROR(IF(V308=0,"",ROUNDUP(V308/H308,0)*0.02175),"")</f>
        <v>0.84824999999999995</v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38.46153846153846</v>
      </c>
      <c r="V309" s="307">
        <f>IFERROR(V308/H308,"0")</f>
        <v>39</v>
      </c>
      <c r="W309" s="307">
        <f>IFERROR(IF(W308="",0,W308),"0")</f>
        <v>0.84824999999999995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300</v>
      </c>
      <c r="V310" s="307">
        <f>IFERROR(SUM(V308:V308),"0")</f>
        <v>304.2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1"/>
      <c r="Y311" s="301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2"/>
      <c r="Y312" s="302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2"/>
      <c r="Y319" s="302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2"/>
      <c r="Y324" s="302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2"/>
      <c r="Y331" s="302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1"/>
      <c r="Y336" s="301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2"/>
      <c r="Y337" s="302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2"/>
      <c r="Y342" s="302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100</v>
      </c>
      <c r="V345" s="306">
        <f t="shared" si="15"/>
        <v>100.80000000000001</v>
      </c>
      <c r="W345" s="37">
        <f>IFERROR(IF(V345=0,"",ROUNDUP(V345/H345,0)*0.00753),"")</f>
        <v>0.18071999999999999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10.5</v>
      </c>
      <c r="V354" s="306">
        <f t="shared" si="15"/>
        <v>10.5</v>
      </c>
      <c r="W354" s="37">
        <f t="shared" si="16"/>
        <v>2.5100000000000001E-2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28.80952380952381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29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0.20582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110.5</v>
      </c>
      <c r="V357" s="307">
        <f>IFERROR(SUM(V343:V355),"0")</f>
        <v>111.30000000000001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2"/>
      <c r="Y358" s="302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2"/>
      <c r="Y365" s="302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2"/>
      <c r="Y369" s="302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2"/>
      <c r="Y375" s="302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1"/>
      <c r="Y379" s="301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2"/>
      <c r="Y380" s="302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2"/>
      <c r="Y385" s="302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800</v>
      </c>
      <c r="V386" s="306">
        <f t="shared" ref="V386:V392" si="17">IFERROR(IF(U386="",0,CEILING((U386/$H386),1)*$H386),"")</f>
        <v>802.2</v>
      </c>
      <c r="W386" s="37">
        <f>IFERROR(IF(V386=0,"",ROUNDUP(V386/H386,0)*0.00753),"")</f>
        <v>1.4382300000000001</v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100</v>
      </c>
      <c r="V387" s="306">
        <f t="shared" si="17"/>
        <v>100</v>
      </c>
      <c r="W387" s="37">
        <f>IFERROR(IF(V387=0,"",ROUNDUP(V387/H387,0)*0.00937),"")</f>
        <v>0.23424999999999999</v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215.47619047619048</v>
      </c>
      <c r="V393" s="307">
        <f>IFERROR(V386/H386,"0")+IFERROR(V387/H387,"0")+IFERROR(V388/H388,"0")+IFERROR(V389/H389,"0")+IFERROR(V390/H390,"0")+IFERROR(V391/H391,"0")+IFERROR(V392/H392,"0")</f>
        <v>216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1.6724800000000002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900</v>
      </c>
      <c r="V394" s="307">
        <f>IFERROR(SUM(V386:V392),"0")</f>
        <v>902.2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2"/>
      <c r="Y395" s="302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2"/>
      <c r="Y399" s="302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1"/>
      <c r="Y404" s="301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2"/>
      <c r="Y405" s="302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220</v>
      </c>
      <c r="V407" s="306">
        <f t="shared" si="18"/>
        <v>221.76000000000002</v>
      </c>
      <c r="W407" s="37">
        <f>IFERROR(IF(V407=0,"",ROUNDUP(V407/H407,0)*0.01196),"")</f>
        <v>0.50231999999999999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40</v>
      </c>
      <c r="V408" s="306">
        <f t="shared" si="18"/>
        <v>42.24</v>
      </c>
      <c r="W408" s="37">
        <f>IFERROR(IF(V408=0,"",ROUNDUP(V408/H408,0)*0.01196),"")</f>
        <v>9.5680000000000001E-2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150</v>
      </c>
      <c r="V409" s="306">
        <f t="shared" si="18"/>
        <v>153.12</v>
      </c>
      <c r="W409" s="37">
        <f>IFERROR(IF(V409=0,"",ROUNDUP(V409/H409,0)*0.01196),"")</f>
        <v>0.34683999999999998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77.651515151515156</v>
      </c>
      <c r="V415" s="307">
        <f>IFERROR(V406/H406,"0")+IFERROR(V407/H407,"0")+IFERROR(V408/H408,"0")+IFERROR(V409/H409,"0")+IFERROR(V410/H410,"0")+IFERROR(V411/H411,"0")+IFERROR(V412/H412,"0")+IFERROR(V413/H413,"0")+IFERROR(V414/H414,"0")</f>
        <v>79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0.9448399999999999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410</v>
      </c>
      <c r="V416" s="307">
        <f>IFERROR(SUM(V406:V414),"0")</f>
        <v>417.12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2"/>
      <c r="Y417" s="302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2"/>
      <c r="Y422" s="302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50</v>
      </c>
      <c r="V423" s="306">
        <f t="shared" ref="V423:V428" si="19">IFERROR(IF(U423="",0,CEILING((U423/$H423),1)*$H423),"")</f>
        <v>52.800000000000004</v>
      </c>
      <c r="W423" s="37">
        <f>IFERROR(IF(V423=0,"",ROUNDUP(V423/H423,0)*0.01196),"")</f>
        <v>0.1196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200</v>
      </c>
      <c r="V425" s="306">
        <f t="shared" si="19"/>
        <v>200.64000000000001</v>
      </c>
      <c r="W425" s="37">
        <f>IFERROR(IF(V425=0,"",ROUNDUP(V425/H425,0)*0.01196),"")</f>
        <v>0.45448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47.348484848484844</v>
      </c>
      <c r="V429" s="307">
        <f>IFERROR(V423/H423,"0")+IFERROR(V424/H424,"0")+IFERROR(V425/H425,"0")+IFERROR(V426/H426,"0")+IFERROR(V427/H427,"0")+IFERROR(V428/H428,"0")</f>
        <v>48</v>
      </c>
      <c r="W429" s="307">
        <f>IFERROR(IF(W423="",0,W423),"0")+IFERROR(IF(W424="",0,W424),"0")+IFERROR(IF(W425="",0,W425),"0")+IFERROR(IF(W426="",0,W426),"0")+IFERROR(IF(W427="",0,W427),"0")+IFERROR(IF(W428="",0,W428),"0")</f>
        <v>0.57408000000000003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250</v>
      </c>
      <c r="V430" s="307">
        <f>IFERROR(SUM(V423:V428),"0")</f>
        <v>253.44000000000003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2"/>
      <c r="Y431" s="302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60</v>
      </c>
      <c r="V433" s="306">
        <f>IFERROR(IF(U433="",0,CEILING((U433/$H433),1)*$H433),"")</f>
        <v>62.4</v>
      </c>
      <c r="W433" s="37">
        <f>IFERROR(IF(V433=0,"",ROUNDUP(V433/H433,0)*0.02175),"")</f>
        <v>0.17399999999999999</v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7.6923076923076925</v>
      </c>
      <c r="V434" s="307">
        <f>IFERROR(V432/H432,"0")+IFERROR(V433/H433,"0")</f>
        <v>8</v>
      </c>
      <c r="W434" s="307">
        <f>IFERROR(IF(W432="",0,W432),"0")+IFERROR(IF(W433="",0,W433),"0")</f>
        <v>0.17399999999999999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60</v>
      </c>
      <c r="V435" s="307">
        <f>IFERROR(SUM(V432:V433),"0")</f>
        <v>62.4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1"/>
      <c r="Y437" s="301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2"/>
      <c r="Y438" s="302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40</v>
      </c>
      <c r="V440" s="306">
        <f>IFERROR(IF(U440="",0,CEILING((U440/$H440),1)*$H440),"")</f>
        <v>48</v>
      </c>
      <c r="W440" s="37">
        <f>IFERROR(IF(V440=0,"",ROUNDUP(V440/H440,0)*0.02175),"")</f>
        <v>8.6999999999999994E-2</v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3.3333333333333335</v>
      </c>
      <c r="V441" s="307">
        <f>IFERROR(V439/H439,"0")+IFERROR(V440/H440,"0")</f>
        <v>4</v>
      </c>
      <c r="W441" s="307">
        <f>IFERROR(IF(W439="",0,W439),"0")+IFERROR(IF(W440="",0,W440),"0")</f>
        <v>8.6999999999999994E-2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40</v>
      </c>
      <c r="V442" s="307">
        <f>IFERROR(SUM(V439:V440),"0")</f>
        <v>48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2"/>
      <c r="Y443" s="302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2"/>
      <c r="Y448" s="302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2"/>
      <c r="Y453" s="302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1"/>
      <c r="Y458" s="301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2"/>
      <c r="Y459" s="302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1700</v>
      </c>
      <c r="V460" s="306">
        <f>IFERROR(IF(U460="",0,CEILING((U460/$H460),1)*$H460),"")</f>
        <v>1700.3999999999999</v>
      </c>
      <c r="W460" s="37">
        <f>IFERROR(IF(V460=0,"",ROUNDUP(V460/H460,0)*0.02175),"")</f>
        <v>4.7414999999999994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217.94871794871796</v>
      </c>
      <c r="V461" s="307">
        <f>IFERROR(V460/H460,"0")</f>
        <v>218</v>
      </c>
      <c r="W461" s="307">
        <f>IFERROR(IF(W460="",0,W460),"0")</f>
        <v>4.7414999999999994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1700</v>
      </c>
      <c r="V462" s="307">
        <f>IFERROR(SUM(V460:V460),"0")</f>
        <v>1700.3999999999999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5976.74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6051.2999999999993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6374.9469116809123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6453.9579999999996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13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6699.9469116809123</v>
      </c>
      <c r="V466" s="307">
        <f>GrossWeightTotalR+PalletQtyTotalR*25</f>
        <v>6778.9579999999996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1025.4495997829333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1035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14.717469999999999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3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303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80.64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113.39999999999999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172.20000000000002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482.79999999999995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258.3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157.5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1291.5999999999999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111.30000000000001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902.2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732.96</v>
      </c>
      <c r="R473" s="47">
        <f>IFERROR(V439*1,"0")+IFERROR(V440*1,"0")+IFERROR(V444*1,"0")+IFERROR(V445*1,"0")+IFERROR(V449*1,"0")+IFERROR(V450*1,"0")+IFERROR(V454*1,"0")+IFERROR(V455*1,"0")</f>
        <v>48</v>
      </c>
      <c r="S473" s="47">
        <f>IFERROR(V460*1,"0")</f>
        <v>1700.3999999999999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2023-09-07T11:08:48Z</dcterms:modified>
</cp:coreProperties>
</file>