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5060" windowHeight="1203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K470" i="2" l="1"/>
  <c r="U462" i="2"/>
  <c r="U463" i="2" s="1"/>
  <c r="U461" i="2"/>
  <c r="U459" i="2"/>
  <c r="U458" i="2"/>
  <c r="W457" i="2"/>
  <c r="W458" i="2" s="1"/>
  <c r="V457" i="2"/>
  <c r="S470" i="2" s="1"/>
  <c r="M457" i="2"/>
  <c r="U454" i="2"/>
  <c r="U453" i="2"/>
  <c r="V452" i="2"/>
  <c r="W452" i="2" s="1"/>
  <c r="M452" i="2"/>
  <c r="V451" i="2"/>
  <c r="V454" i="2" s="1"/>
  <c r="M451" i="2"/>
  <c r="V449" i="2"/>
  <c r="U449" i="2"/>
  <c r="U448" i="2"/>
  <c r="W447" i="2"/>
  <c r="V447" i="2"/>
  <c r="M447" i="2"/>
  <c r="V446" i="2"/>
  <c r="V448" i="2" s="1"/>
  <c r="M446" i="2"/>
  <c r="V444" i="2"/>
  <c r="U444" i="2"/>
  <c r="U443" i="2"/>
  <c r="V442" i="2"/>
  <c r="W442" i="2" s="1"/>
  <c r="M442" i="2"/>
  <c r="V441" i="2"/>
  <c r="V443" i="2" s="1"/>
  <c r="M441" i="2"/>
  <c r="V439" i="2"/>
  <c r="U439" i="2"/>
  <c r="U438" i="2"/>
  <c r="V437" i="2"/>
  <c r="W437" i="2" s="1"/>
  <c r="M437" i="2"/>
  <c r="V436" i="2"/>
  <c r="R470" i="2" s="1"/>
  <c r="M436" i="2"/>
  <c r="V432" i="2"/>
  <c r="U432" i="2"/>
  <c r="V431" i="2"/>
  <c r="U431" i="2"/>
  <c r="V430" i="2"/>
  <c r="W430" i="2" s="1"/>
  <c r="W431" i="2" s="1"/>
  <c r="M430" i="2"/>
  <c r="W429" i="2"/>
  <c r="V429" i="2"/>
  <c r="M429" i="2"/>
  <c r="U427" i="2"/>
  <c r="U426" i="2"/>
  <c r="V425" i="2"/>
  <c r="W425" i="2" s="1"/>
  <c r="W424" i="2"/>
  <c r="V424" i="2"/>
  <c r="W423" i="2"/>
  <c r="V423" i="2"/>
  <c r="V422" i="2"/>
  <c r="W422" i="2" s="1"/>
  <c r="M422" i="2"/>
  <c r="W421" i="2"/>
  <c r="V421" i="2"/>
  <c r="V427" i="2" s="1"/>
  <c r="M421" i="2"/>
  <c r="V420" i="2"/>
  <c r="W420" i="2" s="1"/>
  <c r="M420" i="2"/>
  <c r="U418" i="2"/>
  <c r="U417" i="2"/>
  <c r="V416" i="2"/>
  <c r="V418" i="2" s="1"/>
  <c r="M416" i="2"/>
  <c r="W415" i="2"/>
  <c r="V415" i="2"/>
  <c r="M415" i="2"/>
  <c r="U413" i="2"/>
  <c r="U412" i="2"/>
  <c r="V411" i="2"/>
  <c r="W411" i="2" s="1"/>
  <c r="M411" i="2"/>
  <c r="V410" i="2"/>
  <c r="W410" i="2" s="1"/>
  <c r="M410" i="2"/>
  <c r="W409" i="2"/>
  <c r="V409" i="2"/>
  <c r="M409" i="2"/>
  <c r="W408" i="2"/>
  <c r="V408" i="2"/>
  <c r="M408" i="2"/>
  <c r="V407" i="2"/>
  <c r="W407" i="2" s="1"/>
  <c r="M407" i="2"/>
  <c r="V406" i="2"/>
  <c r="W406" i="2" s="1"/>
  <c r="M406" i="2"/>
  <c r="W405" i="2"/>
  <c r="V405" i="2"/>
  <c r="M405" i="2"/>
  <c r="W404" i="2"/>
  <c r="V404" i="2"/>
  <c r="M404" i="2"/>
  <c r="V403" i="2"/>
  <c r="Q470" i="2" s="1"/>
  <c r="M403" i="2"/>
  <c r="V399" i="2"/>
  <c r="U399" i="2"/>
  <c r="U398" i="2"/>
  <c r="V397" i="2"/>
  <c r="V398" i="2" s="1"/>
  <c r="M397" i="2"/>
  <c r="V395" i="2"/>
  <c r="U395" i="2"/>
  <c r="V394" i="2"/>
  <c r="U394" i="2"/>
  <c r="W393" i="2"/>
  <c r="W394" i="2" s="1"/>
  <c r="V393" i="2"/>
  <c r="M393" i="2"/>
  <c r="U391" i="2"/>
  <c r="U390" i="2"/>
  <c r="V389" i="2"/>
  <c r="W389" i="2" s="1"/>
  <c r="M389" i="2"/>
  <c r="V388" i="2"/>
  <c r="W388" i="2" s="1"/>
  <c r="M388" i="2"/>
  <c r="W387" i="2"/>
  <c r="V387" i="2"/>
  <c r="M387" i="2"/>
  <c r="W386" i="2"/>
  <c r="V386" i="2"/>
  <c r="V385" i="2"/>
  <c r="W385" i="2" s="1"/>
  <c r="M385" i="2"/>
  <c r="W384" i="2"/>
  <c r="V384" i="2"/>
  <c r="M384" i="2"/>
  <c r="V383" i="2"/>
  <c r="W383" i="2" s="1"/>
  <c r="M383" i="2"/>
  <c r="U381" i="2"/>
  <c r="U380" i="2"/>
  <c r="V379" i="2"/>
  <c r="V381" i="2" s="1"/>
  <c r="M379" i="2"/>
  <c r="W378" i="2"/>
  <c r="V378" i="2"/>
  <c r="P470" i="2" s="1"/>
  <c r="M378" i="2"/>
  <c r="U375" i="2"/>
  <c r="U374" i="2"/>
  <c r="V373" i="2"/>
  <c r="W373" i="2" s="1"/>
  <c r="W374" i="2" s="1"/>
  <c r="U371" i="2"/>
  <c r="U370" i="2"/>
  <c r="W369" i="2"/>
  <c r="V369" i="2"/>
  <c r="M369" i="2"/>
  <c r="V368" i="2"/>
  <c r="W368" i="2" s="1"/>
  <c r="M368" i="2"/>
  <c r="V367" i="2"/>
  <c r="V370" i="2" s="1"/>
  <c r="M367" i="2"/>
  <c r="V365" i="2"/>
  <c r="U365" i="2"/>
  <c r="V364" i="2"/>
  <c r="U364" i="2"/>
  <c r="W363" i="2"/>
  <c r="W364" i="2" s="1"/>
  <c r="V363" i="2"/>
  <c r="M363" i="2"/>
  <c r="U361" i="2"/>
  <c r="U360" i="2"/>
  <c r="V359" i="2"/>
  <c r="W359" i="2" s="1"/>
  <c r="M359" i="2"/>
  <c r="V358" i="2"/>
  <c r="W358" i="2" s="1"/>
  <c r="M358" i="2"/>
  <c r="V357" i="2"/>
  <c r="W357" i="2" s="1"/>
  <c r="M357" i="2"/>
  <c r="W356" i="2"/>
  <c r="W360" i="2" s="1"/>
  <c r="V356" i="2"/>
  <c r="V361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W349" i="2"/>
  <c r="V349" i="2"/>
  <c r="M349" i="2"/>
  <c r="W348" i="2"/>
  <c r="V348" i="2"/>
  <c r="M348" i="2"/>
  <c r="V347" i="2"/>
  <c r="W347" i="2" s="1"/>
  <c r="M347" i="2"/>
  <c r="V346" i="2"/>
  <c r="W346" i="2" s="1"/>
  <c r="M346" i="2"/>
  <c r="W345" i="2"/>
  <c r="V345" i="2"/>
  <c r="M345" i="2"/>
  <c r="W344" i="2"/>
  <c r="V344" i="2"/>
  <c r="M344" i="2"/>
  <c r="V343" i="2"/>
  <c r="W343" i="2" s="1"/>
  <c r="M343" i="2"/>
  <c r="V342" i="2"/>
  <c r="W342" i="2" s="1"/>
  <c r="M342" i="2"/>
  <c r="W341" i="2"/>
  <c r="V341" i="2"/>
  <c r="M341" i="2"/>
  <c r="W340" i="2"/>
  <c r="V340" i="2"/>
  <c r="V354" i="2" s="1"/>
  <c r="M340" i="2"/>
  <c r="V338" i="2"/>
  <c r="U338" i="2"/>
  <c r="V337" i="2"/>
  <c r="U337" i="2"/>
  <c r="V336" i="2"/>
  <c r="W336" i="2" s="1"/>
  <c r="M336" i="2"/>
  <c r="V335" i="2"/>
  <c r="O470" i="2" s="1"/>
  <c r="M335" i="2"/>
  <c r="V331" i="2"/>
  <c r="U331" i="2"/>
  <c r="V330" i="2"/>
  <c r="U330" i="2"/>
  <c r="W329" i="2"/>
  <c r="W330" i="2" s="1"/>
  <c r="V329" i="2"/>
  <c r="M329" i="2"/>
  <c r="U327" i="2"/>
  <c r="U326" i="2"/>
  <c r="V325" i="2"/>
  <c r="W325" i="2" s="1"/>
  <c r="M325" i="2"/>
  <c r="V324" i="2"/>
  <c r="W324" i="2" s="1"/>
  <c r="M324" i="2"/>
  <c r="W323" i="2"/>
  <c r="V323" i="2"/>
  <c r="V327" i="2" s="1"/>
  <c r="M323" i="2"/>
  <c r="W322" i="2"/>
  <c r="W326" i="2" s="1"/>
  <c r="V322" i="2"/>
  <c r="V326" i="2" s="1"/>
  <c r="M322" i="2"/>
  <c r="V320" i="2"/>
  <c r="U320" i="2"/>
  <c r="V319" i="2"/>
  <c r="U319" i="2"/>
  <c r="V318" i="2"/>
  <c r="W318" i="2" s="1"/>
  <c r="M318" i="2"/>
  <c r="V317" i="2"/>
  <c r="W317" i="2" s="1"/>
  <c r="W319" i="2" s="1"/>
  <c r="M317" i="2"/>
  <c r="U315" i="2"/>
  <c r="U314" i="2"/>
  <c r="W313" i="2"/>
  <c r="V313" i="2"/>
  <c r="M313" i="2"/>
  <c r="W312" i="2"/>
  <c r="V312" i="2"/>
  <c r="M312" i="2"/>
  <c r="V311" i="2"/>
  <c r="W311" i="2" s="1"/>
  <c r="M311" i="2"/>
  <c r="V310" i="2"/>
  <c r="W310" i="2" s="1"/>
  <c r="W314" i="2" s="1"/>
  <c r="M310" i="2"/>
  <c r="V307" i="2"/>
  <c r="U307" i="2"/>
  <c r="V306" i="2"/>
  <c r="U306" i="2"/>
  <c r="W305" i="2"/>
  <c r="W306" i="2" s="1"/>
  <c r="V305" i="2"/>
  <c r="M305" i="2"/>
  <c r="V303" i="2"/>
  <c r="U303" i="2"/>
  <c r="V302" i="2"/>
  <c r="U302" i="2"/>
  <c r="V301" i="2"/>
  <c r="W301" i="2" s="1"/>
  <c r="W302" i="2" s="1"/>
  <c r="M301" i="2"/>
  <c r="U299" i="2"/>
  <c r="U298" i="2"/>
  <c r="V297" i="2"/>
  <c r="W297" i="2" s="1"/>
  <c r="M297" i="2"/>
  <c r="V296" i="2"/>
  <c r="W296" i="2" s="1"/>
  <c r="M296" i="2"/>
  <c r="U294" i="2"/>
  <c r="U293" i="2"/>
  <c r="V292" i="2"/>
  <c r="W292" i="2" s="1"/>
  <c r="M292" i="2"/>
  <c r="V291" i="2"/>
  <c r="W291" i="2" s="1"/>
  <c r="M291" i="2"/>
  <c r="W290" i="2"/>
  <c r="V290" i="2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V294" i="2" s="1"/>
  <c r="M285" i="2"/>
  <c r="V281" i="2"/>
  <c r="U281" i="2"/>
  <c r="V280" i="2"/>
  <c r="U280" i="2"/>
  <c r="W279" i="2"/>
  <c r="W280" i="2" s="1"/>
  <c r="V279" i="2"/>
  <c r="M279" i="2"/>
  <c r="U277" i="2"/>
  <c r="U276" i="2"/>
  <c r="V275" i="2"/>
  <c r="W275" i="2" s="1"/>
  <c r="W276" i="2" s="1"/>
  <c r="M275" i="2"/>
  <c r="U273" i="2"/>
  <c r="U272" i="2"/>
  <c r="V271" i="2"/>
  <c r="W271" i="2" s="1"/>
  <c r="M271" i="2"/>
  <c r="V270" i="2"/>
  <c r="W270" i="2" s="1"/>
  <c r="M270" i="2"/>
  <c r="W269" i="2"/>
  <c r="W272" i="2" s="1"/>
  <c r="V269" i="2"/>
  <c r="V272" i="2" s="1"/>
  <c r="M269" i="2"/>
  <c r="U267" i="2"/>
  <c r="U266" i="2"/>
  <c r="V265" i="2"/>
  <c r="W265" i="2" s="1"/>
  <c r="M265" i="2"/>
  <c r="V264" i="2"/>
  <c r="V267" i="2" s="1"/>
  <c r="M264" i="2"/>
  <c r="V261" i="2"/>
  <c r="U261" i="2"/>
  <c r="U260" i="2"/>
  <c r="W259" i="2"/>
  <c r="V259" i="2"/>
  <c r="M259" i="2"/>
  <c r="V258" i="2"/>
  <c r="W258" i="2" s="1"/>
  <c r="W260" i="2" s="1"/>
  <c r="M258" i="2"/>
  <c r="U256" i="2"/>
  <c r="U255" i="2"/>
  <c r="V254" i="2"/>
  <c r="W254" i="2" s="1"/>
  <c r="M254" i="2"/>
  <c r="V253" i="2"/>
  <c r="W253" i="2" s="1"/>
  <c r="M253" i="2"/>
  <c r="W252" i="2"/>
  <c r="V252" i="2"/>
  <c r="M252" i="2"/>
  <c r="V251" i="2"/>
  <c r="W251" i="2" s="1"/>
  <c r="M251" i="2"/>
  <c r="V250" i="2"/>
  <c r="W250" i="2" s="1"/>
  <c r="M250" i="2"/>
  <c r="V249" i="2"/>
  <c r="W249" i="2" s="1"/>
  <c r="M249" i="2"/>
  <c r="W248" i="2"/>
  <c r="V248" i="2"/>
  <c r="V255" i="2" s="1"/>
  <c r="M248" i="2"/>
  <c r="U245" i="2"/>
  <c r="U244" i="2"/>
  <c r="V243" i="2"/>
  <c r="W243" i="2" s="1"/>
  <c r="M243" i="2"/>
  <c r="V242" i="2"/>
  <c r="V244" i="2" s="1"/>
  <c r="M242" i="2"/>
  <c r="W241" i="2"/>
  <c r="V241" i="2"/>
  <c r="V245" i="2" s="1"/>
  <c r="M241" i="2"/>
  <c r="U239" i="2"/>
  <c r="U238" i="2"/>
  <c r="V237" i="2"/>
  <c r="W237" i="2" s="1"/>
  <c r="M237" i="2"/>
  <c r="V236" i="2"/>
  <c r="W236" i="2" s="1"/>
  <c r="V235" i="2"/>
  <c r="W235" i="2" s="1"/>
  <c r="U233" i="2"/>
  <c r="U232" i="2"/>
  <c r="V231" i="2"/>
  <c r="W231" i="2" s="1"/>
  <c r="M231" i="2"/>
  <c r="V230" i="2"/>
  <c r="W230" i="2" s="1"/>
  <c r="M230" i="2"/>
  <c r="W229" i="2"/>
  <c r="V229" i="2"/>
  <c r="V233" i="2" s="1"/>
  <c r="M229" i="2"/>
  <c r="W228" i="2"/>
  <c r="V228" i="2"/>
  <c r="V232" i="2" s="1"/>
  <c r="M228" i="2"/>
  <c r="U226" i="2"/>
  <c r="U225" i="2"/>
  <c r="V224" i="2"/>
  <c r="W224" i="2" s="1"/>
  <c r="M224" i="2"/>
  <c r="V223" i="2"/>
  <c r="W223" i="2" s="1"/>
  <c r="M223" i="2"/>
  <c r="V222" i="2"/>
  <c r="W222" i="2" s="1"/>
  <c r="M222" i="2"/>
  <c r="W221" i="2"/>
  <c r="V221" i="2"/>
  <c r="M221" i="2"/>
  <c r="V220" i="2"/>
  <c r="W220" i="2" s="1"/>
  <c r="M220" i="2"/>
  <c r="V219" i="2"/>
  <c r="W219" i="2" s="1"/>
  <c r="W225" i="2" s="1"/>
  <c r="M219" i="2"/>
  <c r="U217" i="2"/>
  <c r="U216" i="2"/>
  <c r="W215" i="2"/>
  <c r="V215" i="2"/>
  <c r="M215" i="2"/>
  <c r="W214" i="2"/>
  <c r="V214" i="2"/>
  <c r="M214" i="2"/>
  <c r="V213" i="2"/>
  <c r="W213" i="2" s="1"/>
  <c r="M213" i="2"/>
  <c r="V212" i="2"/>
  <c r="V216" i="2" s="1"/>
  <c r="M212" i="2"/>
  <c r="V210" i="2"/>
  <c r="U210" i="2"/>
  <c r="V209" i="2"/>
  <c r="U209" i="2"/>
  <c r="W208" i="2"/>
  <c r="W209" i="2" s="1"/>
  <c r="V208" i="2"/>
  <c r="M208" i="2"/>
  <c r="U206" i="2"/>
  <c r="U205" i="2"/>
  <c r="V204" i="2"/>
  <c r="W204" i="2" s="1"/>
  <c r="M204" i="2"/>
  <c r="V203" i="2"/>
  <c r="W203" i="2" s="1"/>
  <c r="M203" i="2"/>
  <c r="V202" i="2"/>
  <c r="W202" i="2" s="1"/>
  <c r="M202" i="2"/>
  <c r="W201" i="2"/>
  <c r="V201" i="2"/>
  <c r="M201" i="2"/>
  <c r="V200" i="2"/>
  <c r="W200" i="2" s="1"/>
  <c r="M200" i="2"/>
  <c r="V199" i="2"/>
  <c r="W199" i="2" s="1"/>
  <c r="M199" i="2"/>
  <c r="V198" i="2"/>
  <c r="W198" i="2" s="1"/>
  <c r="M198" i="2"/>
  <c r="W197" i="2"/>
  <c r="V197" i="2"/>
  <c r="M197" i="2"/>
  <c r="V196" i="2"/>
  <c r="W196" i="2" s="1"/>
  <c r="M196" i="2"/>
  <c r="V195" i="2"/>
  <c r="W195" i="2" s="1"/>
  <c r="M195" i="2"/>
  <c r="V194" i="2"/>
  <c r="W194" i="2" s="1"/>
  <c r="M194" i="2"/>
  <c r="W193" i="2"/>
  <c r="V193" i="2"/>
  <c r="J470" i="2" s="1"/>
  <c r="M193" i="2"/>
  <c r="V192" i="2"/>
  <c r="W192" i="2" s="1"/>
  <c r="M192" i="2"/>
  <c r="V191" i="2"/>
  <c r="W191" i="2" s="1"/>
  <c r="M191" i="2"/>
  <c r="V190" i="2"/>
  <c r="V206" i="2" s="1"/>
  <c r="M190" i="2"/>
  <c r="V187" i="2"/>
  <c r="U187" i="2"/>
  <c r="U186" i="2"/>
  <c r="W185" i="2"/>
  <c r="V185" i="2"/>
  <c r="M185" i="2"/>
  <c r="V184" i="2"/>
  <c r="V186" i="2" s="1"/>
  <c r="M184" i="2"/>
  <c r="U182" i="2"/>
  <c r="U181" i="2"/>
  <c r="V180" i="2"/>
  <c r="W180" i="2" s="1"/>
  <c r="M180" i="2"/>
  <c r="W179" i="2"/>
  <c r="V179" i="2"/>
  <c r="M179" i="2"/>
  <c r="V178" i="2"/>
  <c r="W178" i="2" s="1"/>
  <c r="M178" i="2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W171" i="2"/>
  <c r="V171" i="2"/>
  <c r="M171" i="2"/>
  <c r="V170" i="2"/>
  <c r="W170" i="2" s="1"/>
  <c r="M170" i="2"/>
  <c r="V169" i="2"/>
  <c r="W169" i="2" s="1"/>
  <c r="M169" i="2"/>
  <c r="V168" i="2"/>
  <c r="W168" i="2" s="1"/>
  <c r="M168" i="2"/>
  <c r="W167" i="2"/>
  <c r="V167" i="2"/>
  <c r="M167" i="2"/>
  <c r="V166" i="2"/>
  <c r="W166" i="2" s="1"/>
  <c r="M166" i="2"/>
  <c r="V165" i="2"/>
  <c r="V182" i="2" s="1"/>
  <c r="M165" i="2"/>
  <c r="V164" i="2"/>
  <c r="W164" i="2" s="1"/>
  <c r="M164" i="2"/>
  <c r="U162" i="2"/>
  <c r="U161" i="2"/>
  <c r="W160" i="2"/>
  <c r="V160" i="2"/>
  <c r="I470" i="2" s="1"/>
  <c r="M160" i="2"/>
  <c r="V159" i="2"/>
  <c r="W159" i="2" s="1"/>
  <c r="M159" i="2"/>
  <c r="V158" i="2"/>
  <c r="W158" i="2" s="1"/>
  <c r="M158" i="2"/>
  <c r="V157" i="2"/>
  <c r="V162" i="2" s="1"/>
  <c r="M157" i="2"/>
  <c r="V155" i="2"/>
  <c r="U155" i="2"/>
  <c r="U154" i="2"/>
  <c r="W153" i="2"/>
  <c r="V153" i="2"/>
  <c r="M153" i="2"/>
  <c r="V152" i="2"/>
  <c r="V154" i="2" s="1"/>
  <c r="V150" i="2"/>
  <c r="U150" i="2"/>
  <c r="V149" i="2"/>
  <c r="U149" i="2"/>
  <c r="V148" i="2"/>
  <c r="W148" i="2" s="1"/>
  <c r="M148" i="2"/>
  <c r="V147" i="2"/>
  <c r="W147" i="2" s="1"/>
  <c r="W149" i="2" s="1"/>
  <c r="M147" i="2"/>
  <c r="U144" i="2"/>
  <c r="U143" i="2"/>
  <c r="W142" i="2"/>
  <c r="V142" i="2"/>
  <c r="M142" i="2"/>
  <c r="W141" i="2"/>
  <c r="V141" i="2"/>
  <c r="M141" i="2"/>
  <c r="V140" i="2"/>
  <c r="W140" i="2" s="1"/>
  <c r="M140" i="2"/>
  <c r="V139" i="2"/>
  <c r="W139" i="2" s="1"/>
  <c r="M139" i="2"/>
  <c r="W138" i="2"/>
  <c r="V138" i="2"/>
  <c r="M138" i="2"/>
  <c r="W137" i="2"/>
  <c r="V137" i="2"/>
  <c r="M137" i="2"/>
  <c r="V136" i="2"/>
  <c r="W136" i="2" s="1"/>
  <c r="M136" i="2"/>
  <c r="V135" i="2"/>
  <c r="V143" i="2" s="1"/>
  <c r="M135" i="2"/>
  <c r="U132" i="2"/>
  <c r="U131" i="2"/>
  <c r="W130" i="2"/>
  <c r="V130" i="2"/>
  <c r="M130" i="2"/>
  <c r="V129" i="2"/>
  <c r="W129" i="2" s="1"/>
  <c r="M129" i="2"/>
  <c r="V128" i="2"/>
  <c r="G470" i="2" s="1"/>
  <c r="M128" i="2"/>
  <c r="U124" i="2"/>
  <c r="U123" i="2"/>
  <c r="V122" i="2"/>
  <c r="W122" i="2" s="1"/>
  <c r="M122" i="2"/>
  <c r="W121" i="2"/>
  <c r="V121" i="2"/>
  <c r="M121" i="2"/>
  <c r="V120" i="2"/>
  <c r="W120" i="2" s="1"/>
  <c r="M120" i="2"/>
  <c r="V119" i="2"/>
  <c r="F470" i="2" s="1"/>
  <c r="M119" i="2"/>
  <c r="U116" i="2"/>
  <c r="U115" i="2"/>
  <c r="W114" i="2"/>
  <c r="V114" i="2"/>
  <c r="V113" i="2"/>
  <c r="W113" i="2" s="1"/>
  <c r="M113" i="2"/>
  <c r="W112" i="2"/>
  <c r="V112" i="2"/>
  <c r="M112" i="2"/>
  <c r="V111" i="2"/>
  <c r="W111" i="2" s="1"/>
  <c r="M111" i="2"/>
  <c r="V110" i="2"/>
  <c r="V116" i="2" s="1"/>
  <c r="U108" i="2"/>
  <c r="U107" i="2"/>
  <c r="V106" i="2"/>
  <c r="W106" i="2" s="1"/>
  <c r="M106" i="2"/>
  <c r="V105" i="2"/>
  <c r="W105" i="2" s="1"/>
  <c r="V104" i="2"/>
  <c r="W104" i="2" s="1"/>
  <c r="V103" i="2"/>
  <c r="W103" i="2" s="1"/>
  <c r="W102" i="2"/>
  <c r="V102" i="2"/>
  <c r="M102" i="2"/>
  <c r="V101" i="2"/>
  <c r="W101" i="2" s="1"/>
  <c r="M101" i="2"/>
  <c r="V100" i="2"/>
  <c r="W100" i="2" s="1"/>
  <c r="V99" i="2"/>
  <c r="V108" i="2" s="1"/>
  <c r="U97" i="2"/>
  <c r="U96" i="2"/>
  <c r="V95" i="2"/>
  <c r="W95" i="2" s="1"/>
  <c r="M95" i="2"/>
  <c r="V94" i="2"/>
  <c r="W94" i="2" s="1"/>
  <c r="M94" i="2"/>
  <c r="W93" i="2"/>
  <c r="V93" i="2"/>
  <c r="M93" i="2"/>
  <c r="W92" i="2"/>
  <c r="V92" i="2"/>
  <c r="M92" i="2"/>
  <c r="V91" i="2"/>
  <c r="W91" i="2" s="1"/>
  <c r="M91" i="2"/>
  <c r="V90" i="2"/>
  <c r="W90" i="2" s="1"/>
  <c r="M90" i="2"/>
  <c r="W89" i="2"/>
  <c r="V89" i="2"/>
  <c r="M89" i="2"/>
  <c r="W88" i="2"/>
  <c r="V88" i="2"/>
  <c r="M88" i="2"/>
  <c r="V87" i="2"/>
  <c r="V97" i="2" s="1"/>
  <c r="M87" i="2"/>
  <c r="U85" i="2"/>
  <c r="V84" i="2"/>
  <c r="U84" i="2"/>
  <c r="V83" i="2"/>
  <c r="W83" i="2" s="1"/>
  <c r="M83" i="2"/>
  <c r="W82" i="2"/>
  <c r="V82" i="2"/>
  <c r="M82" i="2"/>
  <c r="V81" i="2"/>
  <c r="W81" i="2" s="1"/>
  <c r="W80" i="2"/>
  <c r="V80" i="2"/>
  <c r="V85" i="2" s="1"/>
  <c r="M80" i="2"/>
  <c r="V79" i="2"/>
  <c r="W79" i="2" s="1"/>
  <c r="W78" i="2"/>
  <c r="V78" i="2"/>
  <c r="U76" i="2"/>
  <c r="U75" i="2"/>
  <c r="W74" i="2"/>
  <c r="V74" i="2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V68" i="2"/>
  <c r="W68" i="2" s="1"/>
  <c r="M68" i="2"/>
  <c r="V67" i="2"/>
  <c r="W67" i="2" s="1"/>
  <c r="M67" i="2"/>
  <c r="W66" i="2"/>
  <c r="V66" i="2"/>
  <c r="M66" i="2"/>
  <c r="V65" i="2"/>
  <c r="W65" i="2" s="1"/>
  <c r="M65" i="2"/>
  <c r="V64" i="2"/>
  <c r="W64" i="2" s="1"/>
  <c r="M64" i="2"/>
  <c r="V63" i="2"/>
  <c r="W63" i="2" s="1"/>
  <c r="M63" i="2"/>
  <c r="W62" i="2"/>
  <c r="V62" i="2"/>
  <c r="M62" i="2"/>
  <c r="V61" i="2"/>
  <c r="W61" i="2" s="1"/>
  <c r="M61" i="2"/>
  <c r="V60" i="2"/>
  <c r="W60" i="2" s="1"/>
  <c r="M60" i="2"/>
  <c r="V59" i="2"/>
  <c r="E470" i="2" s="1"/>
  <c r="M59" i="2"/>
  <c r="V56" i="2"/>
  <c r="U56" i="2"/>
  <c r="U55" i="2"/>
  <c r="W54" i="2"/>
  <c r="V54" i="2"/>
  <c r="W53" i="2"/>
  <c r="V53" i="2"/>
  <c r="M53" i="2"/>
  <c r="V52" i="2"/>
  <c r="V55" i="2" s="1"/>
  <c r="M52" i="2"/>
  <c r="V49" i="2"/>
  <c r="U49" i="2"/>
  <c r="U48" i="2"/>
  <c r="V47" i="2"/>
  <c r="W47" i="2" s="1"/>
  <c r="M47" i="2"/>
  <c r="V46" i="2"/>
  <c r="V48" i="2" s="1"/>
  <c r="M46" i="2"/>
  <c r="V42" i="2"/>
  <c r="U42" i="2"/>
  <c r="W41" i="2"/>
  <c r="U41" i="2"/>
  <c r="W40" i="2"/>
  <c r="V40" i="2"/>
  <c r="V41" i="2" s="1"/>
  <c r="M40" i="2"/>
  <c r="U38" i="2"/>
  <c r="U37" i="2"/>
  <c r="V36" i="2"/>
  <c r="V37" i="2" s="1"/>
  <c r="M36" i="2"/>
  <c r="V35" i="2"/>
  <c r="W35" i="2" s="1"/>
  <c r="M35" i="2"/>
  <c r="U33" i="2"/>
  <c r="U32" i="2"/>
  <c r="W31" i="2"/>
  <c r="V31" i="2"/>
  <c r="M31" i="2"/>
  <c r="V30" i="2"/>
  <c r="W30" i="2" s="1"/>
  <c r="M30" i="2"/>
  <c r="V29" i="2"/>
  <c r="W29" i="2" s="1"/>
  <c r="M29" i="2"/>
  <c r="V28" i="2"/>
  <c r="W28" i="2" s="1"/>
  <c r="M28" i="2"/>
  <c r="W27" i="2"/>
  <c r="V27" i="2"/>
  <c r="V32" i="2" s="1"/>
  <c r="M27" i="2"/>
  <c r="V26" i="2"/>
  <c r="W26" i="2" s="1"/>
  <c r="M26" i="2"/>
  <c r="U24" i="2"/>
  <c r="U23" i="2"/>
  <c r="V22" i="2"/>
  <c r="V461" i="2" s="1"/>
  <c r="M22" i="2"/>
  <c r="H10" i="2"/>
  <c r="A9" i="2"/>
  <c r="F10" i="2" s="1"/>
  <c r="D7" i="2"/>
  <c r="N6" i="2"/>
  <c r="M2" i="2"/>
  <c r="U464" i="2" l="1"/>
  <c r="U460" i="2"/>
  <c r="V226" i="2"/>
  <c r="F9" i="2"/>
  <c r="W37" i="2"/>
  <c r="W426" i="2"/>
  <c r="W353" i="2"/>
  <c r="W238" i="2"/>
  <c r="W232" i="2"/>
  <c r="W390" i="2"/>
  <c r="W298" i="2"/>
  <c r="W32" i="2"/>
  <c r="W84" i="2"/>
  <c r="W255" i="2"/>
  <c r="W36" i="2"/>
  <c r="W99" i="2"/>
  <c r="W107" i="2" s="1"/>
  <c r="W110" i="2"/>
  <c r="W115" i="2" s="1"/>
  <c r="W128" i="2"/>
  <c r="W131" i="2" s="1"/>
  <c r="W165" i="2"/>
  <c r="W181" i="2" s="1"/>
  <c r="V205" i="2"/>
  <c r="V225" i="2"/>
  <c r="V256" i="2"/>
  <c r="V273" i="2"/>
  <c r="V360" i="2"/>
  <c r="V426" i="2"/>
  <c r="V462" i="2"/>
  <c r="V463" i="2" s="1"/>
  <c r="H470" i="2"/>
  <c r="W135" i="2"/>
  <c r="W143" i="2" s="1"/>
  <c r="W212" i="2"/>
  <c r="W216" i="2" s="1"/>
  <c r="W367" i="2"/>
  <c r="W370" i="2" s="1"/>
  <c r="V132" i="2"/>
  <c r="V181" i="2"/>
  <c r="V115" i="2"/>
  <c r="W242" i="2"/>
  <c r="W244" i="2" s="1"/>
  <c r="W52" i="2"/>
  <c r="W55" i="2" s="1"/>
  <c r="V161" i="2"/>
  <c r="W403" i="2"/>
  <c r="W412" i="2" s="1"/>
  <c r="W190" i="2"/>
  <c r="W205" i="2" s="1"/>
  <c r="V217" i="2"/>
  <c r="V298" i="2"/>
  <c r="V315" i="2"/>
  <c r="V380" i="2"/>
  <c r="V417" i="2"/>
  <c r="W441" i="2"/>
  <c r="W443" i="2" s="1"/>
  <c r="L470" i="2"/>
  <c r="V371" i="2"/>
  <c r="V23" i="2"/>
  <c r="W46" i="2"/>
  <c r="W48" i="2" s="1"/>
  <c r="W59" i="2"/>
  <c r="W75" i="2" s="1"/>
  <c r="V144" i="2"/>
  <c r="W157" i="2"/>
  <c r="W161" i="2" s="1"/>
  <c r="V38" i="2"/>
  <c r="W87" i="2"/>
  <c r="W96" i="2" s="1"/>
  <c r="W152" i="2"/>
  <c r="W154" i="2" s="1"/>
  <c r="W184" i="2"/>
  <c r="W186" i="2" s="1"/>
  <c r="V238" i="2"/>
  <c r="V276" i="2"/>
  <c r="V293" i="2"/>
  <c r="V374" i="2"/>
  <c r="V390" i="2"/>
  <c r="V412" i="2"/>
  <c r="W436" i="2"/>
  <c r="W438" i="2" s="1"/>
  <c r="M470" i="2"/>
  <c r="V459" i="2"/>
  <c r="B470" i="2"/>
  <c r="N470" i="2"/>
  <c r="V314" i="2"/>
  <c r="W264" i="2"/>
  <c r="W266" i="2" s="1"/>
  <c r="W379" i="2"/>
  <c r="W380" i="2" s="1"/>
  <c r="W416" i="2"/>
  <c r="W417" i="2" s="1"/>
  <c r="W451" i="2"/>
  <c r="W453" i="2" s="1"/>
  <c r="V75" i="2"/>
  <c r="W446" i="2"/>
  <c r="W448" i="2" s="1"/>
  <c r="H9" i="2"/>
  <c r="V24" i="2"/>
  <c r="V96" i="2"/>
  <c r="V107" i="2"/>
  <c r="W119" i="2"/>
  <c r="W123" i="2" s="1"/>
  <c r="V266" i="2"/>
  <c r="W285" i="2"/>
  <c r="W293" i="2" s="1"/>
  <c r="V299" i="2"/>
  <c r="W335" i="2"/>
  <c r="W337" i="2" s="1"/>
  <c r="V353" i="2"/>
  <c r="W397" i="2"/>
  <c r="W398" i="2" s="1"/>
  <c r="V453" i="2"/>
  <c r="C470" i="2"/>
  <c r="V123" i="2"/>
  <c r="V239" i="2"/>
  <c r="V260" i="2"/>
  <c r="V277" i="2"/>
  <c r="V375" i="2"/>
  <c r="V391" i="2"/>
  <c r="V413" i="2"/>
  <c r="D470" i="2"/>
  <c r="V33" i="2"/>
  <c r="V76" i="2"/>
  <c r="J9" i="2"/>
  <c r="V131" i="2"/>
  <c r="W22" i="2"/>
  <c r="W23" i="2" s="1"/>
  <c r="V458" i="2"/>
  <c r="A10" i="2"/>
  <c r="V124" i="2"/>
  <c r="V438" i="2"/>
  <c r="V464" i="2" l="1"/>
  <c r="W465" i="2"/>
  <c r="V460" i="2"/>
</calcChain>
</file>

<file path=xl/sharedStrings.xml><?xml version="1.0" encoding="utf-8"?>
<sst xmlns="http://schemas.openxmlformats.org/spreadsheetml/2006/main" count="2724" uniqueCount="656">
  <si>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</si>
  <si>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</si>
  <si>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</si>
  <si>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</si>
  <si>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</si>
  <si>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</si>
  <si>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</si>
  <si>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</si>
  <si>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</si>
  <si>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</si>
  <si>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</si>
  <si>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</si>
  <si>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</si>
  <si>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</si>
  <si>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</si>
  <si>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</si>
  <si>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</si>
  <si>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</si>
  <si>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</si>
  <si>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</si>
  <si>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</si>
  <si>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</si>
  <si>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</si>
  <si>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</si>
  <si>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</si>
  <si>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</si>
  <si>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</si>
  <si>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</si>
  <si>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</si>
  <si>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</si>
  <si>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</si>
  <si>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</si>
  <si>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</si>
  <si>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</si>
  <si>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</si>
  <si>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</si>
  <si>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</si>
  <si>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</si>
  <si>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</si>
  <si>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</si>
  <si>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</si>
  <si>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</si>
  <si>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</si>
  <si>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</si>
  <si>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</si>
  <si>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</si>
  <si>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</si>
  <si>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</si>
  <si>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</si>
  <si>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</si>
  <si>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</si>
  <si>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</si>
  <si>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</si>
  <si>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</si>
  <si>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</si>
  <si>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</si>
  <si>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</si>
  <si>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</si>
  <si>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</si>
  <si>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</si>
  <si>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</si>
  <si>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</si>
  <si>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</si>
  <si>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</si>
  <si>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</si>
  <si>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</si>
  <si>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11.09.2023</t>
  </si>
  <si>
    <t>06.09.2023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</si>
  <si>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</si>
  <si>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</si>
  <si>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</si>
  <si>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</si>
  <si>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</si>
  <si>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</si>
  <si>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</si>
  <si>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</si>
  <si>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</si>
  <si>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</si>
  <si>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</si>
  <si>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</si>
  <si>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</si>
  <si>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</si>
  <si>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</si>
  <si>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</si>
  <si>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</si>
  <si>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</si>
  <si>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</si>
  <si>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</si>
  <si>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</si>
  <si>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</si>
  <si>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</si>
  <si>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</si>
  <si>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</si>
  <si>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</si>
  <si>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</si>
  <si>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</si>
  <si>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</si>
  <si>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</si>
  <si>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</si>
  <si>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</si>
  <si>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</si>
  <si>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</si>
  <si>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</si>
  <si>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</si>
  <si>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</si>
  <si>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</si>
  <si>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</si>
  <si>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</si>
  <si>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</si>
  <si>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</si>
  <si>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</si>
  <si>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</si>
  <si>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</si>
  <si>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</si>
  <si>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</si>
  <si>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</si>
  <si>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</si>
  <si>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</si>
  <si>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</si>
  <si>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</si>
  <si>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</si>
  <si>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</si>
  <si>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</si>
  <si>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</si>
  <si>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</si>
  <si>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</si>
  <si>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</si>
  <si>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</si>
  <si>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</si>
  <si>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</si>
  <si>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</si>
  <si>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</si>
  <si>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</si>
  <si>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</si>
  <si>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</si>
  <si>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</si>
  <si>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</si>
  <si>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</si>
  <si>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</si>
  <si>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</si>
  <si>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</si>
  <si>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</si>
  <si>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</si>
  <si>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</si>
  <si>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</si>
  <si>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</si>
  <si>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</si>
  <si>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</si>
  <si>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</si>
  <si>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</si>
  <si>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</si>
  <si>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</si>
  <si>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</si>
  <si>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</si>
  <si>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</si>
  <si>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</si>
  <si>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</si>
  <si>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</si>
  <si>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</si>
  <si>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</si>
  <si>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</si>
  <si>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</si>
  <si>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</si>
  <si>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</si>
  <si>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</si>
  <si>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</si>
  <si>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</si>
  <si>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</si>
  <si>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</si>
  <si>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</si>
  <si>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</si>
  <si>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</si>
  <si>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</si>
  <si>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</si>
  <si>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</si>
  <si>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</si>
  <si>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</si>
  <si>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</si>
  <si>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</si>
  <si>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</si>
  <si>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</si>
  <si>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</si>
  <si>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</si>
  <si>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</si>
  <si>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</si>
  <si>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</si>
  <si>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</si>
  <si>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</si>
  <si>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</si>
  <si>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15.09.2023</t>
  </si>
  <si>
    <t>SU002996</t>
  </si>
  <si>
    <t>P003464</t>
  </si>
  <si>
    <t>Сосиски «Сливушки с сыром» ф/в 0,3 п/а ТМ «Вязанка»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</si>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</sst>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D449" zoomScaleNormal="100" zoomScaleSheetLayoutView="100" workbookViewId="0">
      <selection activeCell="U286" sqref="U28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45180</v>
      </c>
      <c r="O5" s="319"/>
      <c r="Q5" s="320" t="s">
        <v>3</v>
      </c>
      <c r="R5" s="321"/>
      <c r="S5" s="322" t="s">
        <v>612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613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73">
        <v>4607091382945</v>
      </c>
      <c r="E59" s="373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73">
        <v>4607091385670</v>
      </c>
      <c r="E60" s="37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73">
        <v>4680115881327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73">
        <v>4607091388312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73">
        <v>4607091385687</v>
      </c>
      <c r="E65" s="373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73">
        <v>4680115882539</v>
      </c>
      <c r="E66" s="373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73">
        <v>4607091388466</v>
      </c>
      <c r="E71" s="373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73">
        <v>4680115880269</v>
      </c>
      <c r="E72" s="373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73">
        <v>4680115880429</v>
      </c>
      <c r="E73" s="373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73">
        <v>4680115881457</v>
      </c>
      <c r="E74" s="373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5"/>
      <c r="O74" s="375"/>
      <c r="P74" s="375"/>
      <c r="Q74" s="37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80"/>
      <c r="B76" s="380"/>
      <c r="C76" s="380"/>
      <c r="D76" s="380"/>
      <c r="E76" s="380"/>
      <c r="F76" s="380"/>
      <c r="G76" s="380"/>
      <c r="H76" s="380"/>
      <c r="I76" s="380"/>
      <c r="J76" s="380"/>
      <c r="K76" s="380"/>
      <c r="L76" s="381"/>
      <c r="M76" s="377" t="s">
        <v>43</v>
      </c>
      <c r="N76" s="378"/>
      <c r="O76" s="378"/>
      <c r="P76" s="378"/>
      <c r="Q76" s="378"/>
      <c r="R76" s="378"/>
      <c r="S76" s="379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2" t="s">
        <v>106</v>
      </c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72"/>
      <c r="V77" s="372"/>
      <c r="W77" s="372"/>
      <c r="X77" s="67"/>
      <c r="Y77" s="67"/>
    </row>
    <row r="78" spans="1:52" ht="27" customHeight="1" x14ac:dyDescent="0.25">
      <c r="A78" s="64" t="s">
        <v>155</v>
      </c>
      <c r="B78" s="64" t="s">
        <v>156</v>
      </c>
      <c r="C78" s="37">
        <v>4301020258</v>
      </c>
      <c r="D78" s="373">
        <v>4680115882775</v>
      </c>
      <c r="E78" s="373"/>
      <c r="F78" s="63">
        <v>0.3</v>
      </c>
      <c r="G78" s="38">
        <v>8</v>
      </c>
      <c r="H78" s="63">
        <v>2.4</v>
      </c>
      <c r="I78" s="63">
        <v>2.5</v>
      </c>
      <c r="J78" s="38">
        <v>234</v>
      </c>
      <c r="K78" s="39" t="s">
        <v>136</v>
      </c>
      <c r="L78" s="38">
        <v>50</v>
      </c>
      <c r="M78" s="412" t="s">
        <v>157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IFERROR(IF(V78=0,"",ROUNDUP(V78/H78,0)*0.00502),"")</f>
        <v/>
      </c>
      <c r="X78" s="69" t="s">
        <v>48</v>
      </c>
      <c r="Y78" s="70" t="s">
        <v>158</v>
      </c>
      <c r="AC78" s="71"/>
      <c r="AZ78" s="104" t="s">
        <v>65</v>
      </c>
    </row>
    <row r="79" spans="1:52" ht="27" customHeight="1" x14ac:dyDescent="0.25">
      <c r="A79" s="64" t="s">
        <v>159</v>
      </c>
      <c r="B79" s="64" t="s">
        <v>160</v>
      </c>
      <c r="C79" s="37">
        <v>4301020189</v>
      </c>
      <c r="D79" s="373">
        <v>4607091384789</v>
      </c>
      <c r="E79" s="373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413" t="s">
        <v>161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162</v>
      </c>
      <c r="B80" s="64" t="s">
        <v>163</v>
      </c>
      <c r="C80" s="37">
        <v>4301020235</v>
      </c>
      <c r="D80" s="373">
        <v>4680115881488</v>
      </c>
      <c r="E80" s="373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4301020183</v>
      </c>
      <c r="D81" s="373">
        <v>4607091384765</v>
      </c>
      <c r="E81" s="373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415" t="s">
        <v>166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73">
        <v>4680115880658</v>
      </c>
      <c r="E82" s="373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73">
        <v>4607091381962</v>
      </c>
      <c r="E83" s="373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5"/>
      <c r="O83" s="375"/>
      <c r="P83" s="375"/>
      <c r="Q83" s="37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80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1"/>
      <c r="M85" s="377" t="s">
        <v>43</v>
      </c>
      <c r="N85" s="378"/>
      <c r="O85" s="378"/>
      <c r="P85" s="378"/>
      <c r="Q85" s="378"/>
      <c r="R85" s="378"/>
      <c r="S85" s="379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2" t="s">
        <v>75</v>
      </c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2"/>
      <c r="O86" s="372"/>
      <c r="P86" s="372"/>
      <c r="Q86" s="372"/>
      <c r="R86" s="372"/>
      <c r="S86" s="372"/>
      <c r="T86" s="372"/>
      <c r="U86" s="372"/>
      <c r="V86" s="372"/>
      <c r="W86" s="372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73">
        <v>4607091387667</v>
      </c>
      <c r="E87" s="373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73">
        <v>4607091387636</v>
      </c>
      <c r="E88" s="373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73">
        <v>4607091384727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73">
        <v>4607091386745</v>
      </c>
      <c r="E90" s="373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73">
        <v>4607091382426</v>
      </c>
      <c r="E91" s="373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73">
        <v>4607091386547</v>
      </c>
      <c r="E92" s="373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73">
        <v>4607091384703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73">
        <v>4607091384734</v>
      </c>
      <c r="E94" s="373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73">
        <v>4607091382464</v>
      </c>
      <c r="E95" s="373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5"/>
      <c r="O95" s="375"/>
      <c r="P95" s="375"/>
      <c r="Q95" s="37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80"/>
      <c r="B97" s="380"/>
      <c r="C97" s="380"/>
      <c r="D97" s="380"/>
      <c r="E97" s="380"/>
      <c r="F97" s="380"/>
      <c r="G97" s="380"/>
      <c r="H97" s="380"/>
      <c r="I97" s="380"/>
      <c r="J97" s="380"/>
      <c r="K97" s="380"/>
      <c r="L97" s="381"/>
      <c r="M97" s="377" t="s">
        <v>43</v>
      </c>
      <c r="N97" s="378"/>
      <c r="O97" s="378"/>
      <c r="P97" s="378"/>
      <c r="Q97" s="378"/>
      <c r="R97" s="378"/>
      <c r="S97" s="379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2" t="s">
        <v>79</v>
      </c>
      <c r="B98" s="372"/>
      <c r="C98" s="372"/>
      <c r="D98" s="372"/>
      <c r="E98" s="372"/>
      <c r="F98" s="372"/>
      <c r="G98" s="372"/>
      <c r="H98" s="372"/>
      <c r="I98" s="372"/>
      <c r="J98" s="372"/>
      <c r="K98" s="372"/>
      <c r="L98" s="372"/>
      <c r="M98" s="372"/>
      <c r="N98" s="372"/>
      <c r="O98" s="372"/>
      <c r="P98" s="372"/>
      <c r="Q98" s="372"/>
      <c r="R98" s="372"/>
      <c r="S98" s="372"/>
      <c r="T98" s="372"/>
      <c r="U98" s="372"/>
      <c r="V98" s="372"/>
      <c r="W98" s="372"/>
      <c r="X98" s="67"/>
      <c r="Y98" s="67"/>
    </row>
    <row r="99" spans="1:52" ht="16.5" customHeight="1" x14ac:dyDescent="0.25">
      <c r="A99" s="64" t="s">
        <v>190</v>
      </c>
      <c r="B99" s="64" t="s">
        <v>191</v>
      </c>
      <c r="C99" s="37">
        <v>4301051480</v>
      </c>
      <c r="D99" s="373">
        <v>4680115882645</v>
      </c>
      <c r="E99" s="373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7" t="s">
        <v>192</v>
      </c>
      <c r="N99" s="375"/>
      <c r="O99" s="375"/>
      <c r="P99" s="375"/>
      <c r="Q99" s="376"/>
      <c r="R99" s="40" t="s">
        <v>189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158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4301051437</v>
      </c>
      <c r="D100" s="373">
        <v>4607091386967</v>
      </c>
      <c r="E100" s="373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428" t="s">
        <v>195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431" t="s">
        <v>202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432" t="s">
        <v>205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433" t="s">
        <v>208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80"/>
      <c r="B107" s="380"/>
      <c r="C107" s="380"/>
      <c r="D107" s="380"/>
      <c r="E107" s="380"/>
      <c r="F107" s="380"/>
      <c r="G107" s="380"/>
      <c r="H107" s="380"/>
      <c r="I107" s="380"/>
      <c r="J107" s="380"/>
      <c r="K107" s="380"/>
      <c r="L107" s="381"/>
      <c r="M107" s="377" t="s">
        <v>43</v>
      </c>
      <c r="N107" s="378"/>
      <c r="O107" s="378"/>
      <c r="P107" s="378"/>
      <c r="Q107" s="378"/>
      <c r="R107" s="378"/>
      <c r="S107" s="379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72" t="s">
        <v>211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73">
        <v>4680115882652</v>
      </c>
      <c r="E110" s="373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5" t="s">
        <v>214</v>
      </c>
      <c r="N110" s="375"/>
      <c r="O110" s="375"/>
      <c r="P110" s="375"/>
      <c r="Q110" s="376"/>
      <c r="R110" s="40" t="s">
        <v>189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158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136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73">
        <v>4680115880238</v>
      </c>
      <c r="E113" s="373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73">
        <v>4680115881464</v>
      </c>
      <c r="E114" s="373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136</v>
      </c>
      <c r="L114" s="38">
        <v>30</v>
      </c>
      <c r="M114" s="439" t="s">
        <v>223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80"/>
      <c r="B115" s="380"/>
      <c r="C115" s="380"/>
      <c r="D115" s="380"/>
      <c r="E115" s="380"/>
      <c r="F115" s="380"/>
      <c r="G115" s="380"/>
      <c r="H115" s="380"/>
      <c r="I115" s="380"/>
      <c r="J115" s="380"/>
      <c r="K115" s="380"/>
      <c r="L115" s="381"/>
      <c r="M115" s="377" t="s">
        <v>43</v>
      </c>
      <c r="N115" s="378"/>
      <c r="O115" s="378"/>
      <c r="P115" s="378"/>
      <c r="Q115" s="378"/>
      <c r="R115" s="378"/>
      <c r="S115" s="379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1" t="s">
        <v>224</v>
      </c>
      <c r="B117" s="371"/>
      <c r="C117" s="371"/>
      <c r="D117" s="371"/>
      <c r="E117" s="371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  <c r="X117" s="66"/>
      <c r="Y117" s="66"/>
    </row>
    <row r="118" spans="1:52" ht="14.25" customHeight="1" x14ac:dyDescent="0.25">
      <c r="A118" s="372" t="s">
        <v>79</v>
      </c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2"/>
      <c r="O118" s="372"/>
      <c r="P118" s="372"/>
      <c r="Q118" s="372"/>
      <c r="R118" s="372"/>
      <c r="S118" s="372"/>
      <c r="T118" s="372"/>
      <c r="U118" s="372"/>
      <c r="V118" s="372"/>
      <c r="W118" s="372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3">
        <v>4607091385168</v>
      </c>
      <c r="E119" s="373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136</v>
      </c>
      <c r="L119" s="38">
        <v>45</v>
      </c>
      <c r="M119" s="4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5"/>
      <c r="O119" s="375"/>
      <c r="P119" s="375"/>
      <c r="Q119" s="37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73">
        <v>4607091383256</v>
      </c>
      <c r="E120" s="373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136</v>
      </c>
      <c r="L120" s="38">
        <v>45</v>
      </c>
      <c r="M120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73">
        <v>4607091385748</v>
      </c>
      <c r="E121" s="373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136</v>
      </c>
      <c r="L121" s="38">
        <v>45</v>
      </c>
      <c r="M121" s="4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73">
        <v>4607091384581</v>
      </c>
      <c r="E122" s="373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136</v>
      </c>
      <c r="L122" s="38">
        <v>45</v>
      </c>
      <c r="M122" s="44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80"/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1"/>
      <c r="M123" s="377" t="s">
        <v>43</v>
      </c>
      <c r="N123" s="378"/>
      <c r="O123" s="378"/>
      <c r="P123" s="378"/>
      <c r="Q123" s="378"/>
      <c r="R123" s="378"/>
      <c r="S123" s="379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70" t="s">
        <v>233</v>
      </c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55"/>
      <c r="Y125" s="55"/>
    </row>
    <row r="126" spans="1:52" ht="16.5" customHeight="1" x14ac:dyDescent="0.25">
      <c r="A126" s="371" t="s">
        <v>234</v>
      </c>
      <c r="B126" s="371"/>
      <c r="C126" s="371"/>
      <c r="D126" s="371"/>
      <c r="E126" s="371"/>
      <c r="F126" s="371"/>
      <c r="G126" s="371"/>
      <c r="H126" s="371"/>
      <c r="I126" s="371"/>
      <c r="J126" s="371"/>
      <c r="K126" s="371"/>
      <c r="L126" s="371"/>
      <c r="M126" s="371"/>
      <c r="N126" s="371"/>
      <c r="O126" s="371"/>
      <c r="P126" s="371"/>
      <c r="Q126" s="371"/>
      <c r="R126" s="371"/>
      <c r="S126" s="371"/>
      <c r="T126" s="371"/>
      <c r="U126" s="371"/>
      <c r="V126" s="371"/>
      <c r="W126" s="371"/>
      <c r="X126" s="66"/>
      <c r="Y126" s="66"/>
    </row>
    <row r="127" spans="1:52" ht="14.25" customHeight="1" x14ac:dyDescent="0.25">
      <c r="A127" s="372" t="s">
        <v>113</v>
      </c>
      <c r="B127" s="372"/>
      <c r="C127" s="372"/>
      <c r="D127" s="372"/>
      <c r="E127" s="372"/>
      <c r="F127" s="372"/>
      <c r="G127" s="372"/>
      <c r="H127" s="372"/>
      <c r="I127" s="372"/>
      <c r="J127" s="372"/>
      <c r="K127" s="372"/>
      <c r="L127" s="372"/>
      <c r="M127" s="372"/>
      <c r="N127" s="372"/>
      <c r="O127" s="372"/>
      <c r="P127" s="372"/>
      <c r="Q127" s="372"/>
      <c r="R127" s="372"/>
      <c r="S127" s="372"/>
      <c r="T127" s="372"/>
      <c r="U127" s="372"/>
      <c r="V127" s="372"/>
      <c r="W127" s="372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73">
        <v>4607091383423</v>
      </c>
      <c r="E128" s="37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136</v>
      </c>
      <c r="L128" s="38">
        <v>35</v>
      </c>
      <c r="M128" s="4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5"/>
      <c r="O128" s="375"/>
      <c r="P128" s="375"/>
      <c r="Q128" s="37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73">
        <v>4607091381405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73">
        <v>4607091386516</v>
      </c>
      <c r="E130" s="373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1"/>
      <c r="M131" s="377" t="s">
        <v>43</v>
      </c>
      <c r="N131" s="378"/>
      <c r="O131" s="378"/>
      <c r="P131" s="378"/>
      <c r="Q131" s="378"/>
      <c r="R131" s="378"/>
      <c r="S131" s="379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1" t="s">
        <v>241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66"/>
      <c r="Y133" s="66"/>
    </row>
    <row r="134" spans="1:52" ht="14.25" customHeight="1" x14ac:dyDescent="0.25">
      <c r="A134" s="372" t="s">
        <v>75</v>
      </c>
      <c r="B134" s="372"/>
      <c r="C134" s="372"/>
      <c r="D134" s="372"/>
      <c r="E134" s="372"/>
      <c r="F134" s="372"/>
      <c r="G134" s="372"/>
      <c r="H134" s="372"/>
      <c r="I134" s="372"/>
      <c r="J134" s="372"/>
      <c r="K134" s="372"/>
      <c r="L134" s="372"/>
      <c r="M134" s="372"/>
      <c r="N134" s="372"/>
      <c r="O134" s="372"/>
      <c r="P134" s="372"/>
      <c r="Q134" s="372"/>
      <c r="R134" s="372"/>
      <c r="S134" s="372"/>
      <c r="T134" s="372"/>
      <c r="U134" s="372"/>
      <c r="V134" s="372"/>
      <c r="W134" s="372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73">
        <v>4680115880993</v>
      </c>
      <c r="E135" s="37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5"/>
      <c r="O135" s="375"/>
      <c r="P135" s="375"/>
      <c r="Q135" s="37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73">
        <v>4680115881761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73">
        <v>4680115881563</v>
      </c>
      <c r="E137" s="373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3">
        <v>4680115880986</v>
      </c>
      <c r="E138" s="373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73">
        <v>4680115880207</v>
      </c>
      <c r="E139" s="373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73">
        <v>4680115881785</v>
      </c>
      <c r="E140" s="373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73">
        <v>4680115881679</v>
      </c>
      <c r="E141" s="373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73">
        <v>4680115880191</v>
      </c>
      <c r="E142" s="373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80"/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1"/>
      <c r="M143" s="377" t="s">
        <v>43</v>
      </c>
      <c r="N143" s="378"/>
      <c r="O143" s="378"/>
      <c r="P143" s="378"/>
      <c r="Q143" s="378"/>
      <c r="R143" s="378"/>
      <c r="S143" s="379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71" t="s">
        <v>258</v>
      </c>
      <c r="B145" s="371"/>
      <c r="C145" s="371"/>
      <c r="D145" s="371"/>
      <c r="E145" s="371"/>
      <c r="F145" s="371"/>
      <c r="G145" s="371"/>
      <c r="H145" s="371"/>
      <c r="I145" s="371"/>
      <c r="J145" s="371"/>
      <c r="K145" s="371"/>
      <c r="L145" s="371"/>
      <c r="M145" s="371"/>
      <c r="N145" s="371"/>
      <c r="O145" s="371"/>
      <c r="P145" s="371"/>
      <c r="Q145" s="371"/>
      <c r="R145" s="371"/>
      <c r="S145" s="371"/>
      <c r="T145" s="371"/>
      <c r="U145" s="371"/>
      <c r="V145" s="371"/>
      <c r="W145" s="371"/>
      <c r="X145" s="66"/>
      <c r="Y145" s="66"/>
    </row>
    <row r="146" spans="1:52" ht="14.25" customHeight="1" x14ac:dyDescent="0.25">
      <c r="A146" s="372" t="s">
        <v>113</v>
      </c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2"/>
      <c r="O146" s="372"/>
      <c r="P146" s="372"/>
      <c r="Q146" s="372"/>
      <c r="R146" s="372"/>
      <c r="S146" s="372"/>
      <c r="T146" s="372"/>
      <c r="U146" s="372"/>
      <c r="V146" s="372"/>
      <c r="W146" s="372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73">
        <v>4680115881402</v>
      </c>
      <c r="E147" s="373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5"/>
      <c r="O147" s="375"/>
      <c r="P147" s="375"/>
      <c r="Q147" s="37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73">
        <v>4680115881396</v>
      </c>
      <c r="E148" s="373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1"/>
      <c r="M149" s="377" t="s">
        <v>43</v>
      </c>
      <c r="N149" s="378"/>
      <c r="O149" s="378"/>
      <c r="P149" s="378"/>
      <c r="Q149" s="378"/>
      <c r="R149" s="378"/>
      <c r="S149" s="379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2" t="s">
        <v>106</v>
      </c>
      <c r="B151" s="372"/>
      <c r="C151" s="372"/>
      <c r="D151" s="372"/>
      <c r="E151" s="372"/>
      <c r="F151" s="372"/>
      <c r="G151" s="372"/>
      <c r="H151" s="372"/>
      <c r="I151" s="372"/>
      <c r="J151" s="372"/>
      <c r="K151" s="372"/>
      <c r="L151" s="372"/>
      <c r="M151" s="372"/>
      <c r="N151" s="372"/>
      <c r="O151" s="372"/>
      <c r="P151" s="372"/>
      <c r="Q151" s="372"/>
      <c r="R151" s="372"/>
      <c r="S151" s="372"/>
      <c r="T151" s="372"/>
      <c r="U151" s="372"/>
      <c r="V151" s="372"/>
      <c r="W151" s="372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73">
        <v>4680115882935</v>
      </c>
      <c r="E152" s="373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136</v>
      </c>
      <c r="L152" s="38">
        <v>50</v>
      </c>
      <c r="M152" s="457" t="s">
        <v>265</v>
      </c>
      <c r="N152" s="375"/>
      <c r="O152" s="375"/>
      <c r="P152" s="375"/>
      <c r="Q152" s="37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73">
        <v>4680115880764</v>
      </c>
      <c r="E153" s="373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80"/>
      <c r="B154" s="380"/>
      <c r="C154" s="380"/>
      <c r="D154" s="380"/>
      <c r="E154" s="380"/>
      <c r="F154" s="380"/>
      <c r="G154" s="380"/>
      <c r="H154" s="380"/>
      <c r="I154" s="380"/>
      <c r="J154" s="380"/>
      <c r="K154" s="380"/>
      <c r="L154" s="381"/>
      <c r="M154" s="377" t="s">
        <v>43</v>
      </c>
      <c r="N154" s="378"/>
      <c r="O154" s="378"/>
      <c r="P154" s="378"/>
      <c r="Q154" s="378"/>
      <c r="R154" s="378"/>
      <c r="S154" s="379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2" t="s">
        <v>75</v>
      </c>
      <c r="B156" s="372"/>
      <c r="C156" s="372"/>
      <c r="D156" s="372"/>
      <c r="E156" s="372"/>
      <c r="F156" s="372"/>
      <c r="G156" s="372"/>
      <c r="H156" s="372"/>
      <c r="I156" s="372"/>
      <c r="J156" s="372"/>
      <c r="K156" s="372"/>
      <c r="L156" s="372"/>
      <c r="M156" s="372"/>
      <c r="N156" s="372"/>
      <c r="O156" s="372"/>
      <c r="P156" s="372"/>
      <c r="Q156" s="372"/>
      <c r="R156" s="372"/>
      <c r="S156" s="372"/>
      <c r="T156" s="372"/>
      <c r="U156" s="372"/>
      <c r="V156" s="372"/>
      <c r="W156" s="372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73">
        <v>4680115882683</v>
      </c>
      <c r="E157" s="37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5"/>
      <c r="O157" s="375"/>
      <c r="P157" s="375"/>
      <c r="Q157" s="37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73">
        <v>4680115882690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73">
        <v>4680115882669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73">
        <v>4680115882676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80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1"/>
      <c r="M161" s="377" t="s">
        <v>43</v>
      </c>
      <c r="N161" s="378"/>
      <c r="O161" s="378"/>
      <c r="P161" s="378"/>
      <c r="Q161" s="378"/>
      <c r="R161" s="378"/>
      <c r="S161" s="379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2" t="s">
        <v>79</v>
      </c>
      <c r="B163" s="372"/>
      <c r="C163" s="372"/>
      <c r="D163" s="372"/>
      <c r="E163" s="372"/>
      <c r="F163" s="372"/>
      <c r="G163" s="372"/>
      <c r="H163" s="372"/>
      <c r="I163" s="372"/>
      <c r="J163" s="372"/>
      <c r="K163" s="372"/>
      <c r="L163" s="372"/>
      <c r="M163" s="372"/>
      <c r="N163" s="372"/>
      <c r="O163" s="372"/>
      <c r="P163" s="372"/>
      <c r="Q163" s="372"/>
      <c r="R163" s="372"/>
      <c r="S163" s="372"/>
      <c r="T163" s="372"/>
      <c r="U163" s="372"/>
      <c r="V163" s="372"/>
      <c r="W163" s="372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73">
        <v>4680115881556</v>
      </c>
      <c r="E164" s="373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136</v>
      </c>
      <c r="L164" s="38">
        <v>45</v>
      </c>
      <c r="M164" s="4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5"/>
      <c r="O164" s="375"/>
      <c r="P164" s="375"/>
      <c r="Q164" s="37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4301051470</v>
      </c>
      <c r="D165" s="373">
        <v>4680115880573</v>
      </c>
      <c r="E165" s="373"/>
      <c r="F165" s="63">
        <v>1.3</v>
      </c>
      <c r="G165" s="38">
        <v>6</v>
      </c>
      <c r="H165" s="63">
        <v>7.8</v>
      </c>
      <c r="I165" s="63">
        <v>8.3640000000000008</v>
      </c>
      <c r="J165" s="38">
        <v>56</v>
      </c>
      <c r="K165" s="39" t="s">
        <v>136</v>
      </c>
      <c r="L165" s="38">
        <v>45</v>
      </c>
      <c r="M165" s="46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280</v>
      </c>
      <c r="B166" s="64" t="s">
        <v>281</v>
      </c>
      <c r="C166" s="37">
        <v>4301051408</v>
      </c>
      <c r="D166" s="373">
        <v>4680115881594</v>
      </c>
      <c r="E166" s="373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136</v>
      </c>
      <c r="L166" s="38">
        <v>40</v>
      </c>
      <c r="M166" s="4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282</v>
      </c>
      <c r="B167" s="64" t="s">
        <v>283</v>
      </c>
      <c r="C167" s="37">
        <v>4301051433</v>
      </c>
      <c r="D167" s="373">
        <v>4680115881587</v>
      </c>
      <c r="E167" s="37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284</v>
      </c>
      <c r="B168" s="64" t="s">
        <v>285</v>
      </c>
      <c r="C168" s="37">
        <v>4301051380</v>
      </c>
      <c r="D168" s="373">
        <v>4680115880962</v>
      </c>
      <c r="E168" s="373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286</v>
      </c>
      <c r="B169" s="64" t="s">
        <v>287</v>
      </c>
      <c r="C169" s="37">
        <v>4301051411</v>
      </c>
      <c r="D169" s="373">
        <v>4680115881617</v>
      </c>
      <c r="E169" s="373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136</v>
      </c>
      <c r="L169" s="38">
        <v>40</v>
      </c>
      <c r="M169" s="4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288</v>
      </c>
      <c r="B170" s="64" t="s">
        <v>289</v>
      </c>
      <c r="C170" s="37">
        <v>4301051377</v>
      </c>
      <c r="D170" s="373">
        <v>4680115881228</v>
      </c>
      <c r="E170" s="373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290</v>
      </c>
      <c r="B171" s="64" t="s">
        <v>291</v>
      </c>
      <c r="C171" s="37">
        <v>4301051432</v>
      </c>
      <c r="D171" s="373">
        <v>4680115881037</v>
      </c>
      <c r="E171" s="373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292</v>
      </c>
      <c r="B172" s="64" t="s">
        <v>293</v>
      </c>
      <c r="C172" s="37">
        <v>4301051384</v>
      </c>
      <c r="D172" s="373">
        <v>4680115881211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294</v>
      </c>
      <c r="B173" s="64" t="s">
        <v>295</v>
      </c>
      <c r="C173" s="37">
        <v>4301051378</v>
      </c>
      <c r="D173" s="373">
        <v>4680115881020</v>
      </c>
      <c r="E173" s="373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296</v>
      </c>
      <c r="B174" s="64" t="s">
        <v>297</v>
      </c>
      <c r="C174" s="37">
        <v>4301051407</v>
      </c>
      <c r="D174" s="373">
        <v>4680115882195</v>
      </c>
      <c r="E174" s="373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136</v>
      </c>
      <c r="L174" s="38">
        <v>40</v>
      </c>
      <c r="M174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298</v>
      </c>
      <c r="B175" s="64" t="s">
        <v>299</v>
      </c>
      <c r="C175" s="37">
        <v>4301051479</v>
      </c>
      <c r="D175" s="373">
        <v>4680115882607</v>
      </c>
      <c r="E175" s="373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136</v>
      </c>
      <c r="L175" s="38">
        <v>45</v>
      </c>
      <c r="M175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300</v>
      </c>
      <c r="B176" s="64" t="s">
        <v>301</v>
      </c>
      <c r="C176" s="37">
        <v>4301051468</v>
      </c>
      <c r="D176" s="373">
        <v>4680115880092</v>
      </c>
      <c r="E176" s="37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302</v>
      </c>
      <c r="B177" s="64" t="s">
        <v>303</v>
      </c>
      <c r="C177" s="37">
        <v>4301051469</v>
      </c>
      <c r="D177" s="373">
        <v>4680115880221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136</v>
      </c>
      <c r="L177" s="38">
        <v>45</v>
      </c>
      <c r="M177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304</v>
      </c>
      <c r="B178" s="64" t="s">
        <v>305</v>
      </c>
      <c r="C178" s="37">
        <v>4301051523</v>
      </c>
      <c r="D178" s="373">
        <v>4680115882942</v>
      </c>
      <c r="E178" s="373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306</v>
      </c>
      <c r="B179" s="64" t="s">
        <v>307</v>
      </c>
      <c r="C179" s="37">
        <v>4301051326</v>
      </c>
      <c r="D179" s="373">
        <v>4680115880504</v>
      </c>
      <c r="E179" s="37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308</v>
      </c>
      <c r="B180" s="64" t="s">
        <v>309</v>
      </c>
      <c r="C180" s="37">
        <v>4301051410</v>
      </c>
      <c r="D180" s="373">
        <v>4680115882164</v>
      </c>
      <c r="E180" s="373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136</v>
      </c>
      <c r="L180" s="38">
        <v>40</v>
      </c>
      <c r="M180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80"/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1"/>
      <c r="M181" s="377" t="s">
        <v>43</v>
      </c>
      <c r="N181" s="378"/>
      <c r="O181" s="378"/>
      <c r="P181" s="378"/>
      <c r="Q181" s="378"/>
      <c r="R181" s="378"/>
      <c r="S181" s="379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72" t="s">
        <v>211</v>
      </c>
      <c r="B183" s="372"/>
      <c r="C183" s="372"/>
      <c r="D183" s="372"/>
      <c r="E183" s="372"/>
      <c r="F183" s="372"/>
      <c r="G183" s="372"/>
      <c r="H183" s="372"/>
      <c r="I183" s="372"/>
      <c r="J183" s="372"/>
      <c r="K183" s="372"/>
      <c r="L183" s="372"/>
      <c r="M183" s="372"/>
      <c r="N183" s="372"/>
      <c r="O183" s="372"/>
      <c r="P183" s="372"/>
      <c r="Q183" s="372"/>
      <c r="R183" s="372"/>
      <c r="S183" s="372"/>
      <c r="T183" s="372"/>
      <c r="U183" s="372"/>
      <c r="V183" s="372"/>
      <c r="W183" s="372"/>
      <c r="X183" s="67"/>
      <c r="Y183" s="67"/>
    </row>
    <row r="184" spans="1:52" ht="16.5" customHeight="1" x14ac:dyDescent="0.25">
      <c r="A184" s="64" t="s">
        <v>310</v>
      </c>
      <c r="B184" s="64" t="s">
        <v>311</v>
      </c>
      <c r="C184" s="37">
        <v>4301060338</v>
      </c>
      <c r="D184" s="373">
        <v>4680115880801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5"/>
      <c r="O184" s="375"/>
      <c r="P184" s="375"/>
      <c r="Q184" s="37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312</v>
      </c>
      <c r="B185" s="64" t="s">
        <v>313</v>
      </c>
      <c r="C185" s="37">
        <v>4301060339</v>
      </c>
      <c r="D185" s="373">
        <v>4680115880818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80"/>
      <c r="B186" s="380"/>
      <c r="C186" s="380"/>
      <c r="D186" s="380"/>
      <c r="E186" s="380"/>
      <c r="F186" s="380"/>
      <c r="G186" s="380"/>
      <c r="H186" s="380"/>
      <c r="I186" s="380"/>
      <c r="J186" s="380"/>
      <c r="K186" s="380"/>
      <c r="L186" s="381"/>
      <c r="M186" s="377" t="s">
        <v>43</v>
      </c>
      <c r="N186" s="378"/>
      <c r="O186" s="378"/>
      <c r="P186" s="378"/>
      <c r="Q186" s="378"/>
      <c r="R186" s="378"/>
      <c r="S186" s="379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1" t="s">
        <v>314</v>
      </c>
      <c r="B188" s="371"/>
      <c r="C188" s="371"/>
      <c r="D188" s="371"/>
      <c r="E188" s="371"/>
      <c r="F188" s="371"/>
      <c r="G188" s="371"/>
      <c r="H188" s="371"/>
      <c r="I188" s="371"/>
      <c r="J188" s="371"/>
      <c r="K188" s="371"/>
      <c r="L188" s="371"/>
      <c r="M188" s="371"/>
      <c r="N188" s="371"/>
      <c r="O188" s="371"/>
      <c r="P188" s="371"/>
      <c r="Q188" s="371"/>
      <c r="R188" s="371"/>
      <c r="S188" s="371"/>
      <c r="T188" s="371"/>
      <c r="U188" s="371"/>
      <c r="V188" s="371"/>
      <c r="W188" s="371"/>
      <c r="X188" s="66"/>
      <c r="Y188" s="66"/>
    </row>
    <row r="189" spans="1:52" ht="14.25" customHeight="1" x14ac:dyDescent="0.25">
      <c r="A189" s="372" t="s">
        <v>113</v>
      </c>
      <c r="B189" s="372"/>
      <c r="C189" s="372"/>
      <c r="D189" s="372"/>
      <c r="E189" s="372"/>
      <c r="F189" s="372"/>
      <c r="G189" s="372"/>
      <c r="H189" s="372"/>
      <c r="I189" s="372"/>
      <c r="J189" s="372"/>
      <c r="K189" s="372"/>
      <c r="L189" s="372"/>
      <c r="M189" s="372"/>
      <c r="N189" s="372"/>
      <c r="O189" s="372"/>
      <c r="P189" s="372"/>
      <c r="Q189" s="372"/>
      <c r="R189" s="372"/>
      <c r="S189" s="372"/>
      <c r="T189" s="372"/>
      <c r="U189" s="372"/>
      <c r="V189" s="372"/>
      <c r="W189" s="372"/>
      <c r="X189" s="67"/>
      <c r="Y189" s="67"/>
    </row>
    <row r="190" spans="1:52" ht="27" customHeight="1" x14ac:dyDescent="0.25">
      <c r="A190" s="64" t="s">
        <v>315</v>
      </c>
      <c r="B190" s="64" t="s">
        <v>316</v>
      </c>
      <c r="C190" s="37">
        <v>4301011346</v>
      </c>
      <c r="D190" s="373">
        <v>4607091387445</v>
      </c>
      <c r="E190" s="373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5"/>
      <c r="O190" s="375"/>
      <c r="P190" s="375"/>
      <c r="Q190" s="37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317</v>
      </c>
      <c r="B191" s="64" t="s">
        <v>318</v>
      </c>
      <c r="C191" s="37">
        <v>4301011362</v>
      </c>
      <c r="D191" s="373">
        <v>4607091386004</v>
      </c>
      <c r="E191" s="373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319</v>
      </c>
      <c r="L191" s="38">
        <v>55</v>
      </c>
      <c r="M191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317</v>
      </c>
      <c r="B192" s="64" t="s">
        <v>320</v>
      </c>
      <c r="C192" s="37">
        <v>4301011308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322</v>
      </c>
      <c r="C193" s="37">
        <v>4301011347</v>
      </c>
      <c r="D193" s="373">
        <v>4607091386073</v>
      </c>
      <c r="E193" s="373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323</v>
      </c>
      <c r="B194" s="64" t="s">
        <v>324</v>
      </c>
      <c r="C194" s="37">
        <v>4301011395</v>
      </c>
      <c r="D194" s="373">
        <v>4607091387322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319</v>
      </c>
      <c r="L194" s="38">
        <v>55</v>
      </c>
      <c r="M194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325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326</v>
      </c>
      <c r="B196" s="64" t="s">
        <v>327</v>
      </c>
      <c r="C196" s="37">
        <v>4301011311</v>
      </c>
      <c r="D196" s="373">
        <v>4607091387377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328</v>
      </c>
      <c r="B197" s="64" t="s">
        <v>329</v>
      </c>
      <c r="C197" s="37">
        <v>4301010945</v>
      </c>
      <c r="D197" s="373">
        <v>4607091387353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330</v>
      </c>
      <c r="B198" s="64" t="s">
        <v>331</v>
      </c>
      <c r="C198" s="37">
        <v>4301011328</v>
      </c>
      <c r="D198" s="373">
        <v>4607091386011</v>
      </c>
      <c r="E198" s="37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332</v>
      </c>
      <c r="B199" s="64" t="s">
        <v>333</v>
      </c>
      <c r="C199" s="37">
        <v>4301011329</v>
      </c>
      <c r="D199" s="373">
        <v>4607091387308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4301011049</v>
      </c>
      <c r="D200" s="373">
        <v>4607091387339</v>
      </c>
      <c r="E200" s="373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336</v>
      </c>
      <c r="B201" s="64" t="s">
        <v>337</v>
      </c>
      <c r="C201" s="37">
        <v>4301011433</v>
      </c>
      <c r="D201" s="373">
        <v>4680115882638</v>
      </c>
      <c r="E201" s="37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338</v>
      </c>
      <c r="B202" s="64" t="s">
        <v>339</v>
      </c>
      <c r="C202" s="37">
        <v>4301011573</v>
      </c>
      <c r="D202" s="373">
        <v>4680115881938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340</v>
      </c>
      <c r="B203" s="64" t="s">
        <v>341</v>
      </c>
      <c r="C203" s="37">
        <v>4301010944</v>
      </c>
      <c r="D203" s="373">
        <v>4607091387346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342</v>
      </c>
      <c r="B204" s="64" t="s">
        <v>343</v>
      </c>
      <c r="C204" s="37">
        <v>4301011353</v>
      </c>
      <c r="D204" s="373">
        <v>4607091389807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80"/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1"/>
      <c r="M205" s="377" t="s">
        <v>43</v>
      </c>
      <c r="N205" s="378"/>
      <c r="O205" s="378"/>
      <c r="P205" s="378"/>
      <c r="Q205" s="378"/>
      <c r="R205" s="378"/>
      <c r="S205" s="379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2" t="s">
        <v>106</v>
      </c>
      <c r="B207" s="372"/>
      <c r="C207" s="372"/>
      <c r="D207" s="372"/>
      <c r="E207" s="372"/>
      <c r="F207" s="372"/>
      <c r="G207" s="372"/>
      <c r="H207" s="372"/>
      <c r="I207" s="372"/>
      <c r="J207" s="372"/>
      <c r="K207" s="372"/>
      <c r="L207" s="372"/>
      <c r="M207" s="372"/>
      <c r="N207" s="372"/>
      <c r="O207" s="372"/>
      <c r="P207" s="372"/>
      <c r="Q207" s="372"/>
      <c r="R207" s="372"/>
      <c r="S207" s="372"/>
      <c r="T207" s="372"/>
      <c r="U207" s="372"/>
      <c r="V207" s="372"/>
      <c r="W207" s="372"/>
      <c r="X207" s="67"/>
      <c r="Y207" s="67"/>
    </row>
    <row r="208" spans="1:52" ht="27" customHeight="1" x14ac:dyDescent="0.25">
      <c r="A208" s="64" t="s">
        <v>344</v>
      </c>
      <c r="B208" s="64" t="s">
        <v>345</v>
      </c>
      <c r="C208" s="37">
        <v>4301020254</v>
      </c>
      <c r="D208" s="373">
        <v>4680115881914</v>
      </c>
      <c r="E208" s="373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5"/>
      <c r="O208" s="375"/>
      <c r="P208" s="375"/>
      <c r="Q208" s="376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80"/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1"/>
      <c r="M209" s="377" t="s">
        <v>43</v>
      </c>
      <c r="N209" s="378"/>
      <c r="O209" s="378"/>
      <c r="P209" s="378"/>
      <c r="Q209" s="378"/>
      <c r="R209" s="378"/>
      <c r="S209" s="379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2" t="s">
        <v>75</v>
      </c>
      <c r="B211" s="372"/>
      <c r="C211" s="372"/>
      <c r="D211" s="372"/>
      <c r="E211" s="372"/>
      <c r="F211" s="372"/>
      <c r="G211" s="372"/>
      <c r="H211" s="372"/>
      <c r="I211" s="372"/>
      <c r="J211" s="372"/>
      <c r="K211" s="372"/>
      <c r="L211" s="372"/>
      <c r="M211" s="372"/>
      <c r="N211" s="372"/>
      <c r="O211" s="372"/>
      <c r="P211" s="372"/>
      <c r="Q211" s="372"/>
      <c r="R211" s="372"/>
      <c r="S211" s="372"/>
      <c r="T211" s="372"/>
      <c r="U211" s="372"/>
      <c r="V211" s="372"/>
      <c r="W211" s="372"/>
      <c r="X211" s="67"/>
      <c r="Y211" s="67"/>
    </row>
    <row r="212" spans="1:52" ht="27" customHeight="1" x14ac:dyDescent="0.25">
      <c r="A212" s="64" t="s">
        <v>346</v>
      </c>
      <c r="B212" s="64" t="s">
        <v>347</v>
      </c>
      <c r="C212" s="37">
        <v>4301030878</v>
      </c>
      <c r="D212" s="373">
        <v>4607091387193</v>
      </c>
      <c r="E212" s="37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5"/>
      <c r="O212" s="375"/>
      <c r="P212" s="375"/>
      <c r="Q212" s="376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348</v>
      </c>
      <c r="B213" s="64" t="s">
        <v>349</v>
      </c>
      <c r="C213" s="37">
        <v>4301031153</v>
      </c>
      <c r="D213" s="373">
        <v>4607091387230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350</v>
      </c>
      <c r="B214" s="64" t="s">
        <v>351</v>
      </c>
      <c r="C214" s="37">
        <v>4301031152</v>
      </c>
      <c r="D214" s="373">
        <v>4607091387285</v>
      </c>
      <c r="E214" s="373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352</v>
      </c>
      <c r="B215" s="64" t="s">
        <v>353</v>
      </c>
      <c r="C215" s="37">
        <v>4301031151</v>
      </c>
      <c r="D215" s="373">
        <v>4607091389845</v>
      </c>
      <c r="E215" s="373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1"/>
      <c r="M216" s="377" t="s">
        <v>43</v>
      </c>
      <c r="N216" s="378"/>
      <c r="O216" s="378"/>
      <c r="P216" s="378"/>
      <c r="Q216" s="378"/>
      <c r="R216" s="378"/>
      <c r="S216" s="379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72" t="s">
        <v>79</v>
      </c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2"/>
      <c r="O218" s="372"/>
      <c r="P218" s="372"/>
      <c r="Q218" s="372"/>
      <c r="R218" s="372"/>
      <c r="S218" s="372"/>
      <c r="T218" s="372"/>
      <c r="U218" s="372"/>
      <c r="V218" s="372"/>
      <c r="W218" s="372"/>
      <c r="X218" s="67"/>
      <c r="Y218" s="67"/>
    </row>
    <row r="219" spans="1:52" ht="16.5" customHeight="1" x14ac:dyDescent="0.25">
      <c r="A219" s="64" t="s">
        <v>354</v>
      </c>
      <c r="B219" s="64" t="s">
        <v>355</v>
      </c>
      <c r="C219" s="37">
        <v>4301051101</v>
      </c>
      <c r="D219" s="373">
        <v>4607091387766</v>
      </c>
      <c r="E219" s="373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5"/>
      <c r="O219" s="375"/>
      <c r="P219" s="375"/>
      <c r="Q219" s="376"/>
      <c r="R219" s="40" t="s">
        <v>48</v>
      </c>
      <c r="S219" s="40" t="s">
        <v>48</v>
      </c>
      <c r="T219" s="41" t="s">
        <v>0</v>
      </c>
      <c r="U219" s="59">
        <v>3000</v>
      </c>
      <c r="V219" s="56">
        <f t="shared" ref="V219:V224" si="12">IFERROR(IF(U219="",0,CEILING((U219/$H219),1)*$H219),"")</f>
        <v>3005.1</v>
      </c>
      <c r="W219" s="42">
        <f>IFERROR(IF(V219=0,"",ROUNDUP(V219/H219,0)*0.02175),"")</f>
        <v>8.0692500000000003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356</v>
      </c>
      <c r="B220" s="64" t="s">
        <v>357</v>
      </c>
      <c r="C220" s="37">
        <v>4301051116</v>
      </c>
      <c r="D220" s="373">
        <v>4607091387957</v>
      </c>
      <c r="E220" s="373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358</v>
      </c>
      <c r="B221" s="64" t="s">
        <v>359</v>
      </c>
      <c r="C221" s="37">
        <v>4301051115</v>
      </c>
      <c r="D221" s="373">
        <v>4607091387964</v>
      </c>
      <c r="E221" s="373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360</v>
      </c>
      <c r="B222" s="64" t="s">
        <v>361</v>
      </c>
      <c r="C222" s="37">
        <v>4301051134</v>
      </c>
      <c r="D222" s="373">
        <v>4607091381672</v>
      </c>
      <c r="E222" s="373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362</v>
      </c>
      <c r="B223" s="64" t="s">
        <v>363</v>
      </c>
      <c r="C223" s="37">
        <v>4301051130</v>
      </c>
      <c r="D223" s="373">
        <v>4607091387537</v>
      </c>
      <c r="E223" s="373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364</v>
      </c>
      <c r="B224" s="64" t="s">
        <v>365</v>
      </c>
      <c r="C224" s="37">
        <v>4301051132</v>
      </c>
      <c r="D224" s="373">
        <v>4607091387513</v>
      </c>
      <c r="E224" s="373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80"/>
      <c r="B225" s="380"/>
      <c r="C225" s="380"/>
      <c r="D225" s="380"/>
      <c r="E225" s="380"/>
      <c r="F225" s="380"/>
      <c r="G225" s="380"/>
      <c r="H225" s="380"/>
      <c r="I225" s="380"/>
      <c r="J225" s="380"/>
      <c r="K225" s="380"/>
      <c r="L225" s="381"/>
      <c r="M225" s="377" t="s">
        <v>43</v>
      </c>
      <c r="N225" s="378"/>
      <c r="O225" s="378"/>
      <c r="P225" s="378"/>
      <c r="Q225" s="378"/>
      <c r="R225" s="378"/>
      <c r="S225" s="379"/>
      <c r="T225" s="43" t="s">
        <v>42</v>
      </c>
      <c r="U225" s="44">
        <f>IFERROR(U219/H219,"0")+IFERROR(U220/H220,"0")+IFERROR(U221/H221,"0")+IFERROR(U222/H222,"0")+IFERROR(U223/H223,"0")+IFERROR(U224/H224,"0")</f>
        <v>370.37037037037038</v>
      </c>
      <c r="V225" s="44">
        <f>IFERROR(V219/H219,"0")+IFERROR(V220/H220,"0")+IFERROR(V221/H221,"0")+IFERROR(V222/H222,"0")+IFERROR(V223/H223,"0")+IFERROR(V224/H224,"0")</f>
        <v>371</v>
      </c>
      <c r="W225" s="44">
        <f>IFERROR(IF(W219="",0,W219),"0")+IFERROR(IF(W220="",0,W220),"0")+IFERROR(IF(W221="",0,W221),"0")+IFERROR(IF(W222="",0,W222),"0")+IFERROR(IF(W223="",0,W223),"0")+IFERROR(IF(W224="",0,W224),"0")</f>
        <v>8.0692500000000003</v>
      </c>
      <c r="X225" s="68"/>
      <c r="Y225" s="68"/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0</v>
      </c>
      <c r="U226" s="44">
        <f>IFERROR(SUM(U219:U224),"0")</f>
        <v>3000</v>
      </c>
      <c r="V226" s="44">
        <f>IFERROR(SUM(V219:V224),"0")</f>
        <v>3005.1</v>
      </c>
      <c r="W226" s="43"/>
      <c r="X226" s="68"/>
      <c r="Y226" s="68"/>
    </row>
    <row r="227" spans="1:52" ht="14.25" customHeight="1" x14ac:dyDescent="0.25">
      <c r="A227" s="372" t="s">
        <v>211</v>
      </c>
      <c r="B227" s="372"/>
      <c r="C227" s="372"/>
      <c r="D227" s="372"/>
      <c r="E227" s="372"/>
      <c r="F227" s="372"/>
      <c r="G227" s="372"/>
      <c r="H227" s="372"/>
      <c r="I227" s="372"/>
      <c r="J227" s="372"/>
      <c r="K227" s="372"/>
      <c r="L227" s="372"/>
      <c r="M227" s="372"/>
      <c r="N227" s="372"/>
      <c r="O227" s="372"/>
      <c r="P227" s="372"/>
      <c r="Q227" s="372"/>
      <c r="R227" s="372"/>
      <c r="S227" s="372"/>
      <c r="T227" s="372"/>
      <c r="U227" s="372"/>
      <c r="V227" s="372"/>
      <c r="W227" s="372"/>
      <c r="X227" s="67"/>
      <c r="Y227" s="67"/>
    </row>
    <row r="228" spans="1:52" ht="16.5" customHeight="1" x14ac:dyDescent="0.25">
      <c r="A228" s="64" t="s">
        <v>366</v>
      </c>
      <c r="B228" s="64" t="s">
        <v>367</v>
      </c>
      <c r="C228" s="37">
        <v>4301060326</v>
      </c>
      <c r="D228" s="373">
        <v>4607091380880</v>
      </c>
      <c r="E228" s="373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5"/>
      <c r="O228" s="375"/>
      <c r="P228" s="375"/>
      <c r="Q228" s="37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368</v>
      </c>
      <c r="B229" s="64" t="s">
        <v>369</v>
      </c>
      <c r="C229" s="37">
        <v>4301060308</v>
      </c>
      <c r="D229" s="373">
        <v>4607091384482</v>
      </c>
      <c r="E229" s="373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370</v>
      </c>
      <c r="B230" s="64" t="s">
        <v>371</v>
      </c>
      <c r="C230" s="37">
        <v>4301060325</v>
      </c>
      <c r="D230" s="373">
        <v>4607091380897</v>
      </c>
      <c r="E230" s="373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372</v>
      </c>
      <c r="B231" s="64" t="s">
        <v>373</v>
      </c>
      <c r="C231" s="37">
        <v>4301060337</v>
      </c>
      <c r="D231" s="373">
        <v>4680115880368</v>
      </c>
      <c r="E231" s="373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136</v>
      </c>
      <c r="L231" s="38">
        <v>40</v>
      </c>
      <c r="M231" s="51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1"/>
      <c r="M232" s="377" t="s">
        <v>43</v>
      </c>
      <c r="N232" s="378"/>
      <c r="O232" s="378"/>
      <c r="P232" s="378"/>
      <c r="Q232" s="378"/>
      <c r="R232" s="378"/>
      <c r="S232" s="379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72" t="s">
        <v>92</v>
      </c>
      <c r="B234" s="372"/>
      <c r="C234" s="372"/>
      <c r="D234" s="372"/>
      <c r="E234" s="372"/>
      <c r="F234" s="372"/>
      <c r="G234" s="372"/>
      <c r="H234" s="372"/>
      <c r="I234" s="372"/>
      <c r="J234" s="372"/>
      <c r="K234" s="372"/>
      <c r="L234" s="372"/>
      <c r="M234" s="372"/>
      <c r="N234" s="372"/>
      <c r="O234" s="372"/>
      <c r="P234" s="372"/>
      <c r="Q234" s="372"/>
      <c r="R234" s="372"/>
      <c r="S234" s="372"/>
      <c r="T234" s="372"/>
      <c r="U234" s="372"/>
      <c r="V234" s="372"/>
      <c r="W234" s="372"/>
      <c r="X234" s="67"/>
      <c r="Y234" s="67"/>
    </row>
    <row r="235" spans="1:52" ht="16.5" customHeight="1" x14ac:dyDescent="0.25">
      <c r="A235" s="64" t="s">
        <v>374</v>
      </c>
      <c r="B235" s="64" t="s">
        <v>375</v>
      </c>
      <c r="C235" s="37">
        <v>4301030232</v>
      </c>
      <c r="D235" s="373">
        <v>4607091388374</v>
      </c>
      <c r="E235" s="373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2" t="s">
        <v>376</v>
      </c>
      <c r="N235" s="375"/>
      <c r="O235" s="375"/>
      <c r="P235" s="375"/>
      <c r="Q235" s="37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4301030235</v>
      </c>
      <c r="D236" s="373">
        <v>4607091388381</v>
      </c>
      <c r="E236" s="373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3" t="s">
        <v>379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380</v>
      </c>
      <c r="B237" s="64" t="s">
        <v>381</v>
      </c>
      <c r="C237" s="37">
        <v>4301030233</v>
      </c>
      <c r="D237" s="373">
        <v>4607091388404</v>
      </c>
      <c r="E237" s="373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80"/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1"/>
      <c r="M238" s="377" t="s">
        <v>43</v>
      </c>
      <c r="N238" s="378"/>
      <c r="O238" s="378"/>
      <c r="P238" s="378"/>
      <c r="Q238" s="378"/>
      <c r="R238" s="378"/>
      <c r="S238" s="379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2" t="s">
        <v>382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67"/>
      <c r="Y240" s="67"/>
    </row>
    <row r="241" spans="1:52" ht="16.5" customHeight="1" x14ac:dyDescent="0.25">
      <c r="A241" s="64" t="s">
        <v>383</v>
      </c>
      <c r="B241" s="64" t="s">
        <v>384</v>
      </c>
      <c r="C241" s="37">
        <v>4301180007</v>
      </c>
      <c r="D241" s="373">
        <v>4680115881808</v>
      </c>
      <c r="E241" s="37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385</v>
      </c>
      <c r="L241" s="38">
        <v>730</v>
      </c>
      <c r="M241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5"/>
      <c r="O241" s="375"/>
      <c r="P241" s="375"/>
      <c r="Q241" s="37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386</v>
      </c>
      <c r="B242" s="64" t="s">
        <v>387</v>
      </c>
      <c r="C242" s="37">
        <v>4301180006</v>
      </c>
      <c r="D242" s="373">
        <v>4680115881822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385</v>
      </c>
      <c r="L242" s="38">
        <v>730</v>
      </c>
      <c r="M242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4301180001</v>
      </c>
      <c r="D243" s="373">
        <v>4680115880016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385</v>
      </c>
      <c r="L243" s="38">
        <v>730</v>
      </c>
      <c r="M243" s="5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80"/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1"/>
      <c r="M244" s="377" t="s">
        <v>43</v>
      </c>
      <c r="N244" s="378"/>
      <c r="O244" s="378"/>
      <c r="P244" s="378"/>
      <c r="Q244" s="378"/>
      <c r="R244" s="378"/>
      <c r="S244" s="379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1" t="s">
        <v>390</v>
      </c>
      <c r="B246" s="371"/>
      <c r="C246" s="371"/>
      <c r="D246" s="371"/>
      <c r="E246" s="371"/>
      <c r="F246" s="371"/>
      <c r="G246" s="371"/>
      <c r="H246" s="371"/>
      <c r="I246" s="371"/>
      <c r="J246" s="371"/>
      <c r="K246" s="371"/>
      <c r="L246" s="371"/>
      <c r="M246" s="371"/>
      <c r="N246" s="371"/>
      <c r="O246" s="371"/>
      <c r="P246" s="371"/>
      <c r="Q246" s="371"/>
      <c r="R246" s="371"/>
      <c r="S246" s="371"/>
      <c r="T246" s="371"/>
      <c r="U246" s="371"/>
      <c r="V246" s="371"/>
      <c r="W246" s="371"/>
      <c r="X246" s="66"/>
      <c r="Y246" s="66"/>
    </row>
    <row r="247" spans="1:52" ht="14.25" customHeight="1" x14ac:dyDescent="0.25">
      <c r="A247" s="372" t="s">
        <v>113</v>
      </c>
      <c r="B247" s="372"/>
      <c r="C247" s="372"/>
      <c r="D247" s="372"/>
      <c r="E247" s="372"/>
      <c r="F247" s="372"/>
      <c r="G247" s="372"/>
      <c r="H247" s="372"/>
      <c r="I247" s="372"/>
      <c r="J247" s="372"/>
      <c r="K247" s="372"/>
      <c r="L247" s="372"/>
      <c r="M247" s="372"/>
      <c r="N247" s="372"/>
      <c r="O247" s="372"/>
      <c r="P247" s="372"/>
      <c r="Q247" s="372"/>
      <c r="R247" s="372"/>
      <c r="S247" s="372"/>
      <c r="T247" s="372"/>
      <c r="U247" s="372"/>
      <c r="V247" s="372"/>
      <c r="W247" s="372"/>
      <c r="X247" s="67"/>
      <c r="Y247" s="67"/>
    </row>
    <row r="248" spans="1:52" ht="27" customHeight="1" x14ac:dyDescent="0.25">
      <c r="A248" s="64" t="s">
        <v>391</v>
      </c>
      <c r="B248" s="64" t="s">
        <v>392</v>
      </c>
      <c r="C248" s="37">
        <v>4301011315</v>
      </c>
      <c r="D248" s="373">
        <v>4607091387421</v>
      </c>
      <c r="E248" s="373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5"/>
      <c r="O248" s="375"/>
      <c r="P248" s="375"/>
      <c r="Q248" s="37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393</v>
      </c>
      <c r="C249" s="37">
        <v>4301011121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319</v>
      </c>
      <c r="L249" s="38">
        <v>55</v>
      </c>
      <c r="M249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394</v>
      </c>
      <c r="B250" s="64" t="s">
        <v>395</v>
      </c>
      <c r="C250" s="37">
        <v>4301011396</v>
      </c>
      <c r="D250" s="373">
        <v>4607091387452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319</v>
      </c>
      <c r="L250" s="38">
        <v>55</v>
      </c>
      <c r="M250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394</v>
      </c>
      <c r="B251" s="64" t="s">
        <v>396</v>
      </c>
      <c r="C251" s="37">
        <v>4301011322</v>
      </c>
      <c r="D251" s="373">
        <v>4607091387452</v>
      </c>
      <c r="E251" s="37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136</v>
      </c>
      <c r="L251" s="38">
        <v>55</v>
      </c>
      <c r="M251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4301011313</v>
      </c>
      <c r="D252" s="373">
        <v>4607091385984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4301011316</v>
      </c>
      <c r="D253" s="373">
        <v>4607091387438</v>
      </c>
      <c r="E253" s="373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401</v>
      </c>
      <c r="B254" s="64" t="s">
        <v>402</v>
      </c>
      <c r="C254" s="37">
        <v>4301011318</v>
      </c>
      <c r="D254" s="373">
        <v>4607091387469</v>
      </c>
      <c r="E254" s="373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80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1"/>
      <c r="M255" s="377" t="s">
        <v>43</v>
      </c>
      <c r="N255" s="378"/>
      <c r="O255" s="378"/>
      <c r="P255" s="378"/>
      <c r="Q255" s="378"/>
      <c r="R255" s="378"/>
      <c r="S255" s="379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72" t="s">
        <v>75</v>
      </c>
      <c r="B257" s="372"/>
      <c r="C257" s="372"/>
      <c r="D257" s="372"/>
      <c r="E257" s="372"/>
      <c r="F257" s="372"/>
      <c r="G257" s="372"/>
      <c r="H257" s="372"/>
      <c r="I257" s="372"/>
      <c r="J257" s="372"/>
      <c r="K257" s="372"/>
      <c r="L257" s="372"/>
      <c r="M257" s="372"/>
      <c r="N257" s="372"/>
      <c r="O257" s="372"/>
      <c r="P257" s="372"/>
      <c r="Q257" s="372"/>
      <c r="R257" s="372"/>
      <c r="S257" s="372"/>
      <c r="T257" s="372"/>
      <c r="U257" s="372"/>
      <c r="V257" s="372"/>
      <c r="W257" s="372"/>
      <c r="X257" s="67"/>
      <c r="Y257" s="67"/>
    </row>
    <row r="258" spans="1:52" ht="27" customHeight="1" x14ac:dyDescent="0.25">
      <c r="A258" s="64" t="s">
        <v>403</v>
      </c>
      <c r="B258" s="64" t="s">
        <v>404</v>
      </c>
      <c r="C258" s="37">
        <v>4301031154</v>
      </c>
      <c r="D258" s="373">
        <v>4607091387292</v>
      </c>
      <c r="E258" s="373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5"/>
      <c r="O258" s="375"/>
      <c r="P258" s="375"/>
      <c r="Q258" s="37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405</v>
      </c>
      <c r="B259" s="64" t="s">
        <v>406</v>
      </c>
      <c r="C259" s="37">
        <v>4301031155</v>
      </c>
      <c r="D259" s="373">
        <v>4607091387315</v>
      </c>
      <c r="E259" s="373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1"/>
      <c r="M260" s="377" t="s">
        <v>43</v>
      </c>
      <c r="N260" s="378"/>
      <c r="O260" s="378"/>
      <c r="P260" s="378"/>
      <c r="Q260" s="378"/>
      <c r="R260" s="378"/>
      <c r="S260" s="379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71" t="s">
        <v>407</v>
      </c>
      <c r="B262" s="371"/>
      <c r="C262" s="371"/>
      <c r="D262" s="371"/>
      <c r="E262" s="371"/>
      <c r="F262" s="371"/>
      <c r="G262" s="371"/>
      <c r="H262" s="371"/>
      <c r="I262" s="371"/>
      <c r="J262" s="371"/>
      <c r="K262" s="371"/>
      <c r="L262" s="371"/>
      <c r="M262" s="371"/>
      <c r="N262" s="371"/>
      <c r="O262" s="371"/>
      <c r="P262" s="371"/>
      <c r="Q262" s="371"/>
      <c r="R262" s="371"/>
      <c r="S262" s="371"/>
      <c r="T262" s="371"/>
      <c r="U262" s="371"/>
      <c r="V262" s="371"/>
      <c r="W262" s="371"/>
      <c r="X262" s="66"/>
      <c r="Y262" s="66"/>
    </row>
    <row r="263" spans="1:52" ht="14.25" customHeight="1" x14ac:dyDescent="0.25">
      <c r="A263" s="372" t="s">
        <v>75</v>
      </c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2"/>
      <c r="P263" s="372"/>
      <c r="Q263" s="372"/>
      <c r="R263" s="372"/>
      <c r="S263" s="372"/>
      <c r="T263" s="372"/>
      <c r="U263" s="372"/>
      <c r="V263" s="372"/>
      <c r="W263" s="372"/>
      <c r="X263" s="67"/>
      <c r="Y263" s="67"/>
    </row>
    <row r="264" spans="1:52" ht="37.5" customHeight="1" x14ac:dyDescent="0.25">
      <c r="A264" s="64" t="s">
        <v>408</v>
      </c>
      <c r="B264" s="64" t="s">
        <v>409</v>
      </c>
      <c r="C264" s="37">
        <v>4301030368</v>
      </c>
      <c r="D264" s="373">
        <v>4607091383232</v>
      </c>
      <c r="E264" s="373"/>
      <c r="F264" s="63">
        <v>0.28000000000000003</v>
      </c>
      <c r="G264" s="38">
        <v>6</v>
      </c>
      <c r="H264" s="63">
        <v>1.68</v>
      </c>
      <c r="I264" s="63">
        <v>2.6</v>
      </c>
      <c r="J264" s="38">
        <v>156</v>
      </c>
      <c r="K264" s="39" t="s">
        <v>78</v>
      </c>
      <c r="L264" s="38">
        <v>35</v>
      </c>
      <c r="M264" s="52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75"/>
      <c r="O264" s="375"/>
      <c r="P264" s="375"/>
      <c r="Q264" s="376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ht="27" customHeight="1" x14ac:dyDescent="0.25">
      <c r="A265" s="64" t="s">
        <v>410</v>
      </c>
      <c r="B265" s="64" t="s">
        <v>411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4.25" customHeight="1" x14ac:dyDescent="0.25">
      <c r="A268" s="372" t="s">
        <v>79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412</v>
      </c>
      <c r="B269" s="64" t="s">
        <v>413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414</v>
      </c>
      <c r="B270" s="64" t="s">
        <v>415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136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416</v>
      </c>
      <c r="B271" s="64" t="s">
        <v>417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72" t="s">
        <v>211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418</v>
      </c>
      <c r="B275" s="64" t="s">
        <v>419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72" t="s">
        <v>92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420</v>
      </c>
      <c r="B279" s="64" t="s">
        <v>421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70" t="s">
        <v>422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113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424</v>
      </c>
      <c r="B285" s="64" t="s">
        <v>425</v>
      </c>
      <c r="C285" s="37">
        <v>4301011239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319</v>
      </c>
      <c r="L285" s="38">
        <v>60</v>
      </c>
      <c r="M285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9150</v>
      </c>
      <c r="V285" s="56">
        <f t="shared" ref="V285:V292" si="14">IFERROR(IF(U285="",0,CEILING((U285/$H285),1)*$H285),"")</f>
        <v>9150</v>
      </c>
      <c r="W285" s="42">
        <f>IFERROR(IF(V285=0,"",ROUNDUP(V285/H285,0)*0.02039),"")</f>
        <v>12.437899999999999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424</v>
      </c>
      <c r="B286" s="64" t="s">
        <v>426</v>
      </c>
      <c r="C286" s="37">
        <v>4301011339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428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3950</v>
      </c>
      <c r="V287" s="56">
        <f t="shared" si="14"/>
        <v>3960</v>
      </c>
      <c r="W287" s="42">
        <f>IFERROR(IF(V287=0,"",ROUNDUP(V287/H287,0)*0.02175),"")</f>
        <v>5.742</v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427</v>
      </c>
      <c r="B288" s="64" t="s">
        <v>429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319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431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6300</v>
      </c>
      <c r="V289" s="56">
        <f t="shared" si="14"/>
        <v>6300</v>
      </c>
      <c r="W289" s="42">
        <f>IFERROR(IF(V289=0,"",ROUNDUP(V289/H289,0)*0.02175),"")</f>
        <v>9.1349999999999998</v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430</v>
      </c>
      <c r="B290" s="64" t="s">
        <v>432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319</v>
      </c>
      <c r="L290" s="38">
        <v>60</v>
      </c>
      <c r="M290" s="539" t="s">
        <v>433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434</v>
      </c>
      <c r="B291" s="64" t="s">
        <v>435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436</v>
      </c>
      <c r="B292" s="64" t="s">
        <v>437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1293.3333333333333</v>
      </c>
      <c r="V293" s="44">
        <f>IFERROR(V285/H285,"0")+IFERROR(V286/H286,"0")+IFERROR(V287/H287,"0")+IFERROR(V288/H288,"0")+IFERROR(V289/H289,"0")+IFERROR(V290/H290,"0")+IFERROR(V291/H291,"0")+IFERROR(V292/H292,"0")</f>
        <v>1294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27.314900000000002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19400</v>
      </c>
      <c r="V294" s="44">
        <f>IFERROR(SUM(V285:V292),"0")</f>
        <v>19410</v>
      </c>
      <c r="W294" s="43"/>
      <c r="X294" s="68"/>
      <c r="Y294" s="68"/>
    </row>
    <row r="295" spans="1:52" ht="14.25" customHeight="1" x14ac:dyDescent="0.25">
      <c r="A295" s="372" t="s">
        <v>106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438</v>
      </c>
      <c r="B296" s="64" t="s">
        <v>439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13600</v>
      </c>
      <c r="V296" s="56">
        <f>IFERROR(IF(U296="",0,CEILING((U296/$H296),1)*$H296),"")</f>
        <v>13605</v>
      </c>
      <c r="W296" s="42">
        <f>IFERROR(IF(V296=0,"",ROUNDUP(V296/H296,0)*0.02175),"")</f>
        <v>19.727249999999998</v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440</v>
      </c>
      <c r="B297" s="64" t="s">
        <v>441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906.66666666666663</v>
      </c>
      <c r="V298" s="44">
        <f>IFERROR(V296/H296,"0")+IFERROR(V297/H297,"0")</f>
        <v>907</v>
      </c>
      <c r="W298" s="44">
        <f>IFERROR(IF(W296="",0,W296),"0")+IFERROR(IF(W297="",0,W297),"0")</f>
        <v>19.727249999999998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13600</v>
      </c>
      <c r="V299" s="44">
        <f>IFERROR(SUM(V296:V297),"0")</f>
        <v>13605</v>
      </c>
      <c r="W299" s="43"/>
      <c r="X299" s="68"/>
      <c r="Y299" s="68"/>
    </row>
    <row r="300" spans="1:52" ht="14.25" customHeight="1" x14ac:dyDescent="0.25">
      <c r="A300" s="372" t="s">
        <v>79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442</v>
      </c>
      <c r="B301" s="64" t="s">
        <v>443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211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444</v>
      </c>
      <c r="B305" s="64" t="s">
        <v>445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446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113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447</v>
      </c>
      <c r="B310" s="64" t="s">
        <v>448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451</v>
      </c>
      <c r="B312" s="64" t="s">
        <v>452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453</v>
      </c>
      <c r="B313" s="64" t="s">
        <v>454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72" t="s">
        <v>75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455</v>
      </c>
      <c r="B317" s="64" t="s">
        <v>456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457</v>
      </c>
      <c r="B318" s="64" t="s">
        <v>458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79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459</v>
      </c>
      <c r="B322" s="64" t="s">
        <v>460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463</v>
      </c>
      <c r="B324" s="64" t="s">
        <v>464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465</v>
      </c>
      <c r="B325" s="64" t="s">
        <v>466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72" t="s">
        <v>211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467</v>
      </c>
      <c r="B329" s="64" t="s">
        <v>468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469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470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113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471</v>
      </c>
      <c r="B335" s="64" t="s">
        <v>472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473</v>
      </c>
      <c r="B336" s="64" t="s">
        <v>474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75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475</v>
      </c>
      <c r="B340" s="64" t="s">
        <v>476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477</v>
      </c>
      <c r="B341" s="64" t="s">
        <v>478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481</v>
      </c>
      <c r="B343" s="64" t="s">
        <v>482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483</v>
      </c>
      <c r="B344" s="64" t="s">
        <v>484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485</v>
      </c>
      <c r="B345" s="64" t="s">
        <v>486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487</v>
      </c>
      <c r="B346" s="64" t="s">
        <v>488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489</v>
      </c>
      <c r="B347" s="64" t="s">
        <v>490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">
        <v>501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72" t="s">
        <v>79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502</v>
      </c>
      <c r="B356" s="64" t="s">
        <v>503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136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136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506</v>
      </c>
      <c r="B358" s="64" t="s">
        <v>507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136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508</v>
      </c>
      <c r="B359" s="64" t="s">
        <v>509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136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72" t="s">
        <v>211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510</v>
      </c>
      <c r="B363" s="64" t="s">
        <v>511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92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512</v>
      </c>
      <c r="B367" s="64" t="s">
        <v>513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515</v>
      </c>
      <c r="B368" s="64" t="s">
        <v>516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517</v>
      </c>
      <c r="B369" s="64" t="s">
        <v>518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514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519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520</v>
      </c>
      <c r="B373" s="64" t="s">
        <v>521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514</v>
      </c>
      <c r="L373" s="38">
        <v>150</v>
      </c>
      <c r="M373" s="580" t="s">
        <v>522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523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106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524</v>
      </c>
      <c r="B378" s="64" t="s">
        <v>525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136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526</v>
      </c>
      <c r="B379" s="64" t="s">
        <v>527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136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75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528</v>
      </c>
      <c r="B383" s="64" t="s">
        <v>529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532</v>
      </c>
      <c r="B385" s="64" t="s">
        <v>533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534</v>
      </c>
      <c r="B386" s="64" t="s">
        <v>535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6" t="s">
        <v>536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539</v>
      </c>
      <c r="B388" s="64" t="s">
        <v>540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541</v>
      </c>
      <c r="B389" s="64" t="s">
        <v>542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92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543</v>
      </c>
      <c r="B393" s="64" t="s">
        <v>544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514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519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545</v>
      </c>
      <c r="B397" s="64" t="s">
        <v>546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514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547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113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548</v>
      </c>
      <c r="B403" s="64" t="s">
        <v>549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136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562</v>
      </c>
      <c r="B410" s="64" t="s">
        <v>563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136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564</v>
      </c>
      <c r="B411" s="64" t="s">
        <v>565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72" t="s">
        <v>106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566</v>
      </c>
      <c r="B415" s="64" t="s">
        <v>567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568</v>
      </c>
      <c r="B416" s="64" t="s">
        <v>569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75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570</v>
      </c>
      <c r="B420" s="64" t="s">
        <v>571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574</v>
      </c>
      <c r="B422" s="64" t="s">
        <v>575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576</v>
      </c>
      <c r="B423" s="64" t="s">
        <v>577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606" t="s">
        <v>578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579</v>
      </c>
      <c r="B424" s="64" t="s">
        <v>580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7" t="s">
        <v>581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582</v>
      </c>
      <c r="B425" s="64" t="s">
        <v>583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608" t="s">
        <v>584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79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585</v>
      </c>
      <c r="B429" s="64" t="s">
        <v>586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587</v>
      </c>
      <c r="B430" s="64" t="s">
        <v>588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589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590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113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591</v>
      </c>
      <c r="B436" s="64" t="s">
        <v>592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593</v>
      </c>
      <c r="B437" s="64" t="s">
        <v>594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106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16.5" customHeight="1" x14ac:dyDescent="0.25">
      <c r="A441" s="64" t="s">
        <v>595</v>
      </c>
      <c r="B441" s="64" t="s">
        <v>596</v>
      </c>
      <c r="C441" s="37">
        <v>4301020230</v>
      </c>
      <c r="D441" s="373">
        <v>4680115881112</v>
      </c>
      <c r="E441" s="373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597</v>
      </c>
      <c r="B442" s="64" t="s">
        <v>598</v>
      </c>
      <c r="C442" s="37">
        <v>4301020231</v>
      </c>
      <c r="D442" s="373">
        <v>4680115881129</v>
      </c>
      <c r="E442" s="373"/>
      <c r="F442" s="63">
        <v>1.8</v>
      </c>
      <c r="G442" s="38">
        <v>6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61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75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599</v>
      </c>
      <c r="B446" s="64" t="s">
        <v>600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601</v>
      </c>
      <c r="B447" s="64" t="s">
        <v>602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79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603</v>
      </c>
      <c r="B451" s="64" t="s">
        <v>604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605</v>
      </c>
      <c r="B452" s="64" t="s">
        <v>606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607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79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608</v>
      </c>
      <c r="B457" s="64" t="s">
        <v>609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136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36000</v>
      </c>
      <c r="V460" s="44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36020.1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37262.666666666672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37283.597999999998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53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53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38587.666666666672</v>
      </c>
      <c r="V463" s="44">
        <f>GrossWeightTotalR+PalletQtyTotalR*25</f>
        <v>38608.597999999998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2570.3703703703704</v>
      </c>
      <c r="V464" s="44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2572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55.111400000000003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624" t="s">
        <v>104</v>
      </c>
      <c r="D467" s="624" t="s">
        <v>104</v>
      </c>
      <c r="E467" s="624" t="s">
        <v>104</v>
      </c>
      <c r="F467" s="624" t="s">
        <v>104</v>
      </c>
      <c r="G467" s="624" t="s">
        <v>233</v>
      </c>
      <c r="H467" s="624" t="s">
        <v>233</v>
      </c>
      <c r="I467" s="624" t="s">
        <v>233</v>
      </c>
      <c r="J467" s="624" t="s">
        <v>233</v>
      </c>
      <c r="K467" s="624" t="s">
        <v>233</v>
      </c>
      <c r="L467" s="624" t="s">
        <v>233</v>
      </c>
      <c r="M467" s="624" t="s">
        <v>422</v>
      </c>
      <c r="N467" s="624" t="s">
        <v>422</v>
      </c>
      <c r="O467" s="624" t="s">
        <v>469</v>
      </c>
      <c r="P467" s="624" t="s">
        <v>469</v>
      </c>
      <c r="Q467" s="72" t="s">
        <v>547</v>
      </c>
      <c r="R467" s="624" t="s">
        <v>589</v>
      </c>
      <c r="S467" s="624" t="s">
        <v>589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74</v>
      </c>
      <c r="C468" s="624" t="s">
        <v>105</v>
      </c>
      <c r="D468" s="624" t="s">
        <v>112</v>
      </c>
      <c r="E468" s="624" t="s">
        <v>104</v>
      </c>
      <c r="F468" s="624" t="s">
        <v>224</v>
      </c>
      <c r="G468" s="624" t="s">
        <v>234</v>
      </c>
      <c r="H468" s="624" t="s">
        <v>241</v>
      </c>
      <c r="I468" s="624" t="s">
        <v>258</v>
      </c>
      <c r="J468" s="624" t="s">
        <v>314</v>
      </c>
      <c r="K468" s="624" t="s">
        <v>390</v>
      </c>
      <c r="L468" s="624" t="s">
        <v>407</v>
      </c>
      <c r="M468" s="624" t="s">
        <v>423</v>
      </c>
      <c r="N468" s="624" t="s">
        <v>446</v>
      </c>
      <c r="O468" s="624" t="s">
        <v>470</v>
      </c>
      <c r="P468" s="624" t="s">
        <v>523</v>
      </c>
      <c r="Q468" s="624" t="s">
        <v>547</v>
      </c>
      <c r="R468" s="624" t="s">
        <v>590</v>
      </c>
      <c r="S468" s="624" t="s">
        <v>607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53">
        <f>IFERROR(V119*1,"0")+IFERROR(V120*1,"0")+IFERROR(V121*1,"0")+IFERROR(V122*1,"0")</f>
        <v>0</v>
      </c>
      <c r="G470" s="53">
        <f>IFERROR(V128*1,"0")+IFERROR(V129*1,"0")+IFERROR(V130*1,"0")</f>
        <v>0</v>
      </c>
      <c r="H470" s="53">
        <f>IFERROR(V135*1,"0")+IFERROR(V136*1,"0")+IFERROR(V137*1,"0")+IFERROR(V138*1,"0")+IFERROR(V139*1,"0")+IFERROR(V140*1,"0")+IFERROR(V141*1,"0")+IFERROR(V142*1,"0")</f>
        <v>0</v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3005.1</v>
      </c>
      <c r="K470" s="53">
        <f>IFERROR(V248*1,"0")+IFERROR(V249*1,"0")+IFERROR(V250*1,"0")+IFERROR(V251*1,"0")+IFERROR(V252*1,"0")+IFERROR(V253*1,"0")+IFERROR(V254*1,"0")+IFERROR(V258*1,"0")+IFERROR(V259*1,"0")</f>
        <v>0</v>
      </c>
      <c r="L470" s="53">
        <f>IFERROR(V264*1,"0")+IFERROR(V265*1,"0")+IFERROR(V269*1,"0")+IFERROR(V270*1,"0")+IFERROR(V271*1,"0")+IFERROR(V275*1,"0")+IFERROR(V279*1,"0")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33015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2" spans="2:8" x14ac:dyDescent="0.2">
      <c r="B12" s="54" t="s">
        <v>631</v>
      </c>
      <c r="C12" s="54" t="s">
        <v>632</v>
      </c>
      <c r="D12" s="54" t="s">
        <v>633</v>
      </c>
      <c r="E12" s="54" t="s">
        <v>48</v>
      </c>
    </row>
    <row r="13" spans="2:8" x14ac:dyDescent="0.2">
      <c r="B13" s="54" t="s">
        <v>634</v>
      </c>
      <c r="C13" s="54" t="s">
        <v>635</v>
      </c>
      <c r="D13" s="54" t="s">
        <v>636</v>
      </c>
      <c r="E13" s="54" t="s">
        <v>48</v>
      </c>
    </row>
    <row r="15" spans="2:8" x14ac:dyDescent="0.2">
      <c r="B15" s="54" t="s">
        <v>637</v>
      </c>
      <c r="C15" s="54" t="s">
        <v>614</v>
      </c>
      <c r="D15" s="54" t="s">
        <v>48</v>
      </c>
      <c r="E15" s="54" t="s">
        <v>48</v>
      </c>
    </row>
    <row r="17" spans="2:5" x14ac:dyDescent="0.2">
      <c r="B17" s="54" t="s">
        <v>638</v>
      </c>
      <c r="C17" s="54" t="s">
        <v>617</v>
      </c>
      <c r="D17" s="54" t="s">
        <v>48</v>
      </c>
      <c r="E17" s="54" t="s">
        <v>48</v>
      </c>
    </row>
    <row r="19" spans="2:5" x14ac:dyDescent="0.2">
      <c r="B19" s="54" t="s">
        <v>639</v>
      </c>
      <c r="C19" s="54" t="s">
        <v>620</v>
      </c>
      <c r="D19" s="54" t="s">
        <v>48</v>
      </c>
      <c r="E19" s="54" t="s">
        <v>48</v>
      </c>
    </row>
    <row r="21" spans="2:5" x14ac:dyDescent="0.2">
      <c r="B21" s="54" t="s">
        <v>640</v>
      </c>
      <c r="C21" s="54" t="s">
        <v>623</v>
      </c>
      <c r="D21" s="54" t="s">
        <v>48</v>
      </c>
      <c r="E21" s="54" t="s">
        <v>48</v>
      </c>
    </row>
    <row r="23" spans="2:5" x14ac:dyDescent="0.2">
      <c r="B23" s="54" t="s">
        <v>641</v>
      </c>
      <c r="C23" s="54" t="s">
        <v>626</v>
      </c>
      <c r="D23" s="54" t="s">
        <v>48</v>
      </c>
      <c r="E23" s="54" t="s">
        <v>48</v>
      </c>
    </row>
    <row r="25" spans="2:5" x14ac:dyDescent="0.2">
      <c r="B25" s="54" t="s">
        <v>642</v>
      </c>
      <c r="C25" s="54" t="s">
        <v>629</v>
      </c>
      <c r="D25" s="54" t="s">
        <v>48</v>
      </c>
      <c r="E25" s="54" t="s">
        <v>48</v>
      </c>
    </row>
    <row r="27" spans="2:5" x14ac:dyDescent="0.2">
      <c r="B27" s="54" t="s">
        <v>643</v>
      </c>
      <c r="C27" s="54" t="s">
        <v>632</v>
      </c>
      <c r="D27" s="54" t="s">
        <v>48</v>
      </c>
      <c r="E27" s="54" t="s">
        <v>48</v>
      </c>
    </row>
    <row r="29" spans="2:5" x14ac:dyDescent="0.2">
      <c r="B29" s="54" t="s">
        <v>644</v>
      </c>
      <c r="C29" s="54" t="s">
        <v>635</v>
      </c>
      <c r="D29" s="54" t="s">
        <v>48</v>
      </c>
      <c r="E29" s="54" t="s">
        <v>48</v>
      </c>
    </row>
    <row r="31" spans="2:5" x14ac:dyDescent="0.2">
      <c r="B31" s="54" t="s">
        <v>645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649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650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651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652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653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654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655</v>
      </c>
      <c r="C41" s="54" t="s">
        <v>48</v>
      </c>
      <c r="D41" s="54" t="s">
        <v>48</v>
      </c>
      <c r="E41" s="54" t="s">
        <v>48</v>
      </c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1012</vt:i4>
      </vt:variant>
    </vt:vector>
  </HeadingPairs>
  <TitlesOfParts>
    <vt:vector size="10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2023-09-12T08:24:16Z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