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8,09,23 Кр_Сч_РнД\"/>
    </mc:Choice>
  </mc:AlternateContent>
  <xr:revisionPtr revIDLastSave="0" documentId="13_ncr:1_{6ACFD18C-0B55-4A41-BBBE-EF185CE2ABB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" i="1" l="1"/>
  <c r="R9" i="1"/>
  <c r="R11" i="1"/>
  <c r="R15" i="1"/>
  <c r="R16" i="1"/>
  <c r="R20" i="1"/>
  <c r="R21" i="1"/>
  <c r="R25" i="1"/>
  <c r="R26" i="1"/>
  <c r="R28" i="1"/>
  <c r="R29" i="1"/>
  <c r="R33" i="1"/>
  <c r="R6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Q6" i="1"/>
  <c r="P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6" i="1"/>
  <c r="F5" i="1"/>
  <c r="E5" i="1"/>
  <c r="N21" i="1"/>
  <c r="N11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6" i="1"/>
  <c r="G7" i="1" l="1"/>
  <c r="G8" i="1"/>
  <c r="G9" i="1"/>
  <c r="G10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9" i="1"/>
  <c r="G32" i="1"/>
  <c r="G33" i="1"/>
  <c r="G34" i="1"/>
  <c r="G35" i="1"/>
  <c r="G39" i="1"/>
  <c r="W5" i="1"/>
  <c r="V5" i="1"/>
  <c r="T5" i="1"/>
  <c r="S5" i="1"/>
  <c r="R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<sst xmlns="http://schemas.openxmlformats.org/spreadsheetml/2006/main" count="119" uniqueCount="59">
  <si>
    <t>Период: 11.09.2023 - 18.09.2023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</si>
  <si>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</si>
  <si>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</si>
  <si>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</si>
  <si>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</si>
  <si>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</si>
  <si>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</si>
  <si>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</si>
  <si>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</si>
  <si>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ПОКОМ - РОСТОВ (склад)</t>
  </si>
  <si>
    <t xml:space="preserve"> 003   Колбаса Вязанка с индейкой, вектор ВЕС, ПОКОМ</t>
  </si>
  <si>
    <t>кг</t>
  </si>
  <si>
    <t xml:space="preserve"> 005  Колбаса Докторская ГОСТ, Вязанка вектор,ВЕС.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</si>
  <si>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</si>
  <si>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</si>
  <si>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</si>
  <si>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</si>
  <si>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</si>
  <si>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</si>
  <si>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</si>
  <si>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</si>
  <si>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</si>
  <si>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</si>
  <si>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</si>
  <si>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</si>
  <si>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</si>
  <si>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</si>
  <si>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</si>
  <si>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</si>
  <si>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253  Сосиски Ганноверские 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</si>
  <si>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</si>
  <si>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</si>
  <si>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</si>
  <si>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</si>
  <si>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</si>
  <si>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</si>
  <si>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</si>
  <si>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</si>
  <si>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</si>
  <si>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330  Колбаса вареная Филейская ТМ Вязанка ТС Классическая ВЕС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</si>
  <si>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</si>
  <si>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</si>
  <si>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</si>
  <si>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</si>
  <si>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</si>
  <si>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</si>
  <si>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</si>
  <si>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</si>
  <si>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</si>
  <si>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>ДОЗАКАЗ</t>
  </si>
  <si>
    <t>кон ост</t>
  </si>
  <si>
    <t>ост без заказа</t>
  </si>
  <si>
    <t>коментарий</t>
  </si>
  <si>
    <t>вес</t>
  </si>
  <si>
    <t>от филиала</t>
  </si>
  <si>
    <t xml:space="preserve"> 018  Сосиски Рубленые, Вязанка вискофан  ВЕС.ПОКОМ</t>
  </si>
  <si>
    <t xml:space="preserve"> 230  Колбаса Молочная Особая ТМ Особый рецепт, п/а, ВЕС. ПОКОМ</t>
  </si>
  <si>
    <t>необходимо увеличить продажи</t>
  </si>
  <si>
    <t>ср 11,09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</si>
</sst>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  <charset val="204"/>
    </font>
    <font>
      <sz val="8"/>
      <name val="Arial"/>
      <family val="2"/>
      <charset val="204"/>
    </font>
    <font>
      <u/>
      <sz val="10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u/>
      <sz val="10"/>
      <color indexed="56"/>
      <name val="Trebuchet MS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4" fillId="0" borderId="0" xfId="0" applyNumberFormat="1" applyFont="1"/>
    <xf numFmtId="164" fontId="5" fillId="0" borderId="0" xfId="0" applyNumberFormat="1" applyFont="1"/>
    <xf numFmtId="164" fontId="6" fillId="5" borderId="0" xfId="0" applyNumberFormat="1" applyFont="1" applyFill="1" applyAlignment="1">
      <alignment horizontal="right" vertical="top"/>
    </xf>
    <xf numFmtId="164" fontId="7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8" fillId="0" borderId="0" xfId="0" applyNumberFormat="1" applyFont="1" applyAlignment="1"/>
    <xf numFmtId="164" fontId="8" fillId="0" borderId="3" xfId="0" applyNumberFormat="1" applyFont="1" applyBorder="1" applyAlignment="1"/>
    <xf numFmtId="164" fontId="4" fillId="0" borderId="1" xfId="0" applyNumberFormat="1" applyFont="1" applyBorder="1" applyAlignment="1">
      <alignment horizontal="left" vertical="top"/>
    </xf>
    <xf numFmtId="164" fontId="8" fillId="6" borderId="3" xfId="0" applyNumberFormat="1" applyFont="1" applyFill="1" applyBorder="1" applyAlignment="1"/>
    <xf numFmtId="164" fontId="4" fillId="6" borderId="0" xfId="0" applyNumberFormat="1" applyFont="1" applyFill="1" applyAlignment="1"/>
    <xf numFmtId="164" fontId="0" fillId="7" borderId="3" xfId="0" applyNumberFormat="1" applyFill="1" applyBorder="1" applyAlignment="1"/>
    <xf numFmtId="164" fontId="4" fillId="7" borderId="0" xfId="0" applyNumberFormat="1" applyFont="1" applyFill="1" applyAlignment="1"/>
    <xf numFmtId="164" fontId="0" fillId="7" borderId="0" xfId="0" applyNumberFormat="1" applyFill="1"/>
    <xf numFmtId="164" fontId="8" fillId="4" borderId="3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82;&#1072;&#1079;%2018.09.23%20&#1056;&#1086;&#1089;&#1090;&#1086;&#107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6;&#1086;&#1089;&#1090;&#1086;&#1074;%2005,09,23-11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9,23%20&#1082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B4" t="str">
            <v>Период: 04.09.2023 - 18.09.2023</v>
          </cell>
        </row>
        <row r="5">
          <cell r="B5" t="str">
            <v>Количество товаров: В единицах хранения</v>
          </cell>
        </row>
        <row r="6">
          <cell r="B6" t="str">
            <v>Склад Равно "ПОКОМ - РОСТОВ (склад)"</v>
          </cell>
        </row>
        <row r="8">
          <cell r="K8" t="str">
            <v>Количество</v>
          </cell>
        </row>
        <row r="9">
          <cell r="A9" t="str">
            <v>Номенклатура</v>
          </cell>
          <cell r="J9" t="str">
            <v>Ед. изм.</v>
          </cell>
          <cell r="K9" t="str">
            <v>Начальный остаток</v>
          </cell>
          <cell r="L9" t="str">
            <v>Приход</v>
          </cell>
          <cell r="M9" t="str">
            <v>Расход</v>
          </cell>
          <cell r="N9" t="str">
            <v>Конечный остаток</v>
          </cell>
          <cell r="O9" t="str">
            <v>заказ</v>
          </cell>
        </row>
        <row r="10">
          <cell r="O10">
            <v>810</v>
          </cell>
        </row>
        <row r="11">
          <cell r="A11" t="str">
            <v xml:space="preserve"> 003   Колбаса Вязанка с индейкой, вектор ВЕС, ПОКОМ</v>
          </cell>
          <cell r="J11" t="str">
            <v>кг</v>
          </cell>
          <cell r="K11">
            <v>268.69</v>
          </cell>
          <cell r="M11">
            <v>21.515000000000001</v>
          </cell>
          <cell r="N11">
            <v>247.17500000000001</v>
          </cell>
        </row>
        <row r="12">
          <cell r="A12" t="str">
            <v xml:space="preserve"> 005  Колбаса Докторская ГОСТ, Вязанка вектор,ВЕС. ПОКОМ</v>
          </cell>
          <cell r="J12" t="str">
            <v>кг</v>
          </cell>
          <cell r="K12">
            <v>139.15899999999999</v>
          </cell>
          <cell r="N12">
            <v>139.15899999999999</v>
          </cell>
        </row>
        <row r="13">
          <cell r="A13" t="str">
            <v xml:space="preserve"> 012  Колбаса Сервелат Столичный, Вязанка фиброуз в/у, ПОКОМ</v>
          </cell>
          <cell r="J13" t="str">
            <v>кг</v>
          </cell>
          <cell r="K13">
            <v>255.095</v>
          </cell>
          <cell r="M13">
            <v>8.8350000000000009</v>
          </cell>
          <cell r="N13">
            <v>246.26</v>
          </cell>
        </row>
        <row r="14">
          <cell r="A14" t="str">
            <v xml:space="preserve"> 016  Сосиски Вязанка Молочные, Вязанка вискофан  ВЕС.ПОКОМ</v>
          </cell>
          <cell r="J14" t="str">
            <v>кг</v>
          </cell>
          <cell r="K14">
            <v>57.055</v>
          </cell>
          <cell r="M14">
            <v>8.1280000000000001</v>
          </cell>
          <cell r="N14">
            <v>48.927</v>
          </cell>
        </row>
        <row r="15">
          <cell r="A15" t="str">
            <v xml:space="preserve"> 017  Сосиски Вязанка Сливочные, Вязанка амицел ВЕС.ПОКОМ</v>
          </cell>
          <cell r="J15" t="str">
            <v>кг</v>
          </cell>
          <cell r="K15">
            <v>112.854</v>
          </cell>
          <cell r="M15">
            <v>8.0809999999999995</v>
          </cell>
          <cell r="N15">
            <v>104.773</v>
          </cell>
        </row>
        <row r="16">
          <cell r="A16" t="str">
            <v xml:space="preserve"> 018  Сосиски Рубленые, Вязанка вискофан  ВЕС.ПОКОМ</v>
          </cell>
          <cell r="J16" t="str">
            <v>кг</v>
          </cell>
          <cell r="K16">
            <v>61.856000000000002</v>
          </cell>
          <cell r="M16">
            <v>61.856000000000002</v>
          </cell>
          <cell r="O16">
            <v>100</v>
          </cell>
        </row>
        <row r="17">
          <cell r="A17" t="str">
            <v xml:space="preserve"> 020  Ветчина Столичная Вязанка, вектор 0.5кг, ПОКОМ</v>
          </cell>
          <cell r="J17" t="str">
            <v>шт</v>
          </cell>
          <cell r="K17">
            <v>60</v>
          </cell>
          <cell r="N17">
            <v>60</v>
          </cell>
        </row>
        <row r="18">
          <cell r="A18" t="str">
            <v xml:space="preserve"> 022  Колбаса Вязанка со шпиком, вектор 0,5кг, ПОКОМ</v>
          </cell>
          <cell r="J18" t="str">
            <v>шт</v>
          </cell>
          <cell r="K18">
            <v>42</v>
          </cell>
          <cell r="N18">
            <v>42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J19" t="str">
            <v>шт</v>
          </cell>
          <cell r="K19">
            <v>30</v>
          </cell>
          <cell r="N19">
            <v>30</v>
          </cell>
        </row>
        <row r="20">
          <cell r="A20" t="str">
            <v xml:space="preserve"> 200  Ветчина Дугушка ТМ Стародворье, вектор в/у    ПОКОМ</v>
          </cell>
          <cell r="J20" t="str">
            <v>кг</v>
          </cell>
          <cell r="K20">
            <v>63.448</v>
          </cell>
          <cell r="M20">
            <v>63.448</v>
          </cell>
          <cell r="O20">
            <v>120</v>
          </cell>
        </row>
        <row r="21">
          <cell r="A21" t="str">
            <v xml:space="preserve"> 201  Ветчина Нежная ТМ Особый рецепт, (2,5кг), ПОКОМ</v>
          </cell>
          <cell r="J21" t="str">
            <v>кг</v>
          </cell>
          <cell r="K21">
            <v>300.89999999999998</v>
          </cell>
          <cell r="M21">
            <v>60.23</v>
          </cell>
          <cell r="N21">
            <v>240.67</v>
          </cell>
        </row>
        <row r="22">
          <cell r="A22" t="str">
            <v xml:space="preserve"> 215  Колбаса Докторская Дугушка ГОСТ, ВЕС, ТМ Стародворье ПОКОМ</v>
          </cell>
          <cell r="J22" t="str">
            <v>кг</v>
          </cell>
          <cell r="K22">
            <v>63.68</v>
          </cell>
          <cell r="M22">
            <v>15.91</v>
          </cell>
          <cell r="N22">
            <v>47.77</v>
          </cell>
          <cell r="O22">
            <v>30</v>
          </cell>
        </row>
        <row r="23">
          <cell r="A23" t="str">
            <v xml:space="preserve"> 219  Колбаса Докторская Особая ТМ Особый рецепт, ВЕС  ПОКОМ</v>
          </cell>
          <cell r="J23" t="str">
            <v>кг</v>
          </cell>
          <cell r="K23">
            <v>308.82</v>
          </cell>
          <cell r="M23">
            <v>31.015000000000001</v>
          </cell>
          <cell r="N23">
            <v>277.80500000000001</v>
          </cell>
        </row>
        <row r="24">
          <cell r="A24" t="str">
            <v xml:space="preserve"> 225  Колбаса Дугушка со шпиком, ВЕС, ТМ Стародворье   ПОКОМ</v>
          </cell>
          <cell r="J24" t="str">
            <v>кг</v>
          </cell>
          <cell r="K24">
            <v>31.757999999999999</v>
          </cell>
          <cell r="M24">
            <v>5.22</v>
          </cell>
          <cell r="N24">
            <v>26.538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J25" t="str">
            <v>кг</v>
          </cell>
          <cell r="K25">
            <v>36.89</v>
          </cell>
          <cell r="M25">
            <v>36.89</v>
          </cell>
          <cell r="O25">
            <v>100</v>
          </cell>
        </row>
        <row r="26">
          <cell r="A26" t="str">
            <v xml:space="preserve"> 230  Колбаса Молочная Особая ТМ Особый рецепт, п/а, ВЕС. ПОКОМ</v>
          </cell>
          <cell r="J26" t="str">
            <v>кг</v>
          </cell>
          <cell r="K26">
            <v>15.58</v>
          </cell>
          <cell r="M26">
            <v>15.58</v>
          </cell>
          <cell r="O26">
            <v>30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J27" t="str">
            <v>кг</v>
          </cell>
          <cell r="K27">
            <v>58.066000000000003</v>
          </cell>
          <cell r="N27">
            <v>58.066000000000003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J28" t="str">
            <v>кг</v>
          </cell>
          <cell r="K28">
            <v>52.887</v>
          </cell>
          <cell r="M28">
            <v>5.274</v>
          </cell>
          <cell r="N28">
            <v>47.613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J29" t="str">
            <v>кг</v>
          </cell>
          <cell r="K29">
            <v>58.029000000000003</v>
          </cell>
          <cell r="M29">
            <v>5.25</v>
          </cell>
          <cell r="N29">
            <v>52.779000000000003</v>
          </cell>
        </row>
        <row r="30">
          <cell r="A30" t="str">
            <v xml:space="preserve"> 253  Сосиски Ганноверские   ПОКОМ</v>
          </cell>
          <cell r="J30" t="str">
            <v>кг</v>
          </cell>
          <cell r="K30">
            <v>105.357</v>
          </cell>
          <cell r="M30">
            <v>105.357</v>
          </cell>
          <cell r="O30">
            <v>200</v>
          </cell>
        </row>
        <row r="31">
          <cell r="A31" t="str">
            <v xml:space="preserve"> 265  Колбаса Балыкбургская, ВЕС, ТМ Баварушка  ПОКОМ</v>
          </cell>
          <cell r="J31" t="str">
            <v>кг</v>
          </cell>
          <cell r="K31">
            <v>102.776</v>
          </cell>
          <cell r="M31">
            <v>25.658000000000001</v>
          </cell>
          <cell r="N31">
            <v>77.117999999999995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J32" t="str">
            <v>кг</v>
          </cell>
          <cell r="K32">
            <v>64.284999999999997</v>
          </cell>
          <cell r="M32">
            <v>25.699000000000002</v>
          </cell>
          <cell r="N32">
            <v>38.585999999999999</v>
          </cell>
          <cell r="O32">
            <v>30</v>
          </cell>
        </row>
        <row r="33">
          <cell r="A33" t="str">
            <v xml:space="preserve"> 268  Сосиски Филейбургские с филе сочного окорока, ВЕС, ТМ Баварушка  ПОКОМ</v>
          </cell>
          <cell r="J33" t="str">
            <v>кг</v>
          </cell>
          <cell r="K33">
            <v>101.646</v>
          </cell>
          <cell r="M33">
            <v>31.364000000000001</v>
          </cell>
          <cell r="N33">
            <v>70.281999999999996</v>
          </cell>
          <cell r="O33">
            <v>30</v>
          </cell>
        </row>
        <row r="34">
          <cell r="A34" t="str">
            <v xml:space="preserve"> 283  Сосиски Сочинки, ВЕС, ТМ Стародворье ПОКОМ</v>
          </cell>
          <cell r="J34" t="str">
            <v>кг</v>
          </cell>
          <cell r="K34">
            <v>55.043999999999997</v>
          </cell>
          <cell r="M34">
            <v>15.78</v>
          </cell>
          <cell r="N34">
            <v>39.264000000000003</v>
          </cell>
        </row>
        <row r="35">
          <cell r="A35" t="str">
            <v xml:space="preserve"> 297  Колбаса Мясорубская с рубленой грудинкой ВЕС ТМ Стародворье  ПОКОМ</v>
          </cell>
          <cell r="J35" t="str">
            <v>кг</v>
          </cell>
          <cell r="K35">
            <v>21.585999999999999</v>
          </cell>
          <cell r="M35">
            <v>21.585999999999999</v>
          </cell>
          <cell r="O35">
            <v>50</v>
          </cell>
        </row>
        <row r="36">
          <cell r="A36" t="str">
            <v xml:space="preserve"> 305  Колбаса Сервелат Мясорубский с мелкорубленным окороком в/у  ТМ Стародворье ВЕС   ПОКОМ</v>
          </cell>
          <cell r="J36" t="str">
            <v>кг</v>
          </cell>
          <cell r="K36">
            <v>21.690999999999999</v>
          </cell>
          <cell r="M36">
            <v>21.690999999999999</v>
          </cell>
          <cell r="O36">
            <v>50</v>
          </cell>
        </row>
        <row r="37">
          <cell r="A37" t="str">
            <v xml:space="preserve"> 315  Колбаса вареная Молокуша ТМ Вязанка ВЕС, ПОКОМ</v>
          </cell>
          <cell r="J37" t="str">
            <v>кг</v>
          </cell>
          <cell r="K37">
            <v>21.811</v>
          </cell>
          <cell r="N37">
            <v>21.811</v>
          </cell>
        </row>
        <row r="38">
          <cell r="A38" t="str">
            <v xml:space="preserve"> 317 Колбаса Сервелат Рижский ТМ Зареченские, ВЕС  ПОКОМ</v>
          </cell>
          <cell r="J38" t="str">
            <v>кг</v>
          </cell>
          <cell r="K38">
            <v>22.126000000000001</v>
          </cell>
          <cell r="M38">
            <v>21.843</v>
          </cell>
          <cell r="N38">
            <v>0.28299999999999997</v>
          </cell>
          <cell r="O38">
            <v>40</v>
          </cell>
        </row>
        <row r="39">
          <cell r="A39" t="str">
            <v xml:space="preserve"> 319  Колбаса вареная Филейская ТМ Вязанка ТС Классическая, 0,45 кг. ПОКОМ</v>
          </cell>
          <cell r="J39" t="str">
            <v>шт</v>
          </cell>
          <cell r="K39">
            <v>70</v>
          </cell>
          <cell r="N39">
            <v>70</v>
          </cell>
        </row>
        <row r="40">
          <cell r="A40" t="str">
            <v xml:space="preserve"> 330  Колбаса вареная Филейская ТМ Вязанка ТС Классическая ВЕС  ПОКОМ</v>
          </cell>
          <cell r="J40" t="str">
            <v>кг</v>
          </cell>
          <cell r="K40">
            <v>309.36500000000001</v>
          </cell>
          <cell r="M40">
            <v>42.16</v>
          </cell>
          <cell r="N40">
            <v>267.20499999999998</v>
          </cell>
        </row>
        <row r="41">
          <cell r="A41" t="str">
            <v xml:space="preserve"> 344  Колбаса Сочинка по-европейски с сочной грудинкой ТМ Стародворье, ВЕС ПОКОМ</v>
          </cell>
          <cell r="J41" t="str">
            <v>кг</v>
          </cell>
          <cell r="K41">
            <v>24.51</v>
          </cell>
          <cell r="N41">
            <v>24.51</v>
          </cell>
        </row>
        <row r="42">
          <cell r="A42" t="str">
            <v xml:space="preserve"> 345  Колбаса Сочинка по-фински с сочным окроком ТМ Стародворье ВЕС ПОКОМ</v>
          </cell>
          <cell r="J42" t="str">
            <v>кг</v>
          </cell>
          <cell r="K42">
            <v>24.905000000000001</v>
          </cell>
          <cell r="N42">
            <v>24.905000000000001</v>
          </cell>
        </row>
        <row r="43">
          <cell r="A43" t="str">
            <v xml:space="preserve"> 362  Колбаса Филейбургская с душистым чесноком, ВЕС, ТМ Баварушка  ПОКОМ</v>
          </cell>
          <cell r="J43" t="str">
            <v>кг</v>
          </cell>
          <cell r="K43">
            <v>34.529000000000003</v>
          </cell>
          <cell r="M43">
            <v>4.32</v>
          </cell>
          <cell r="N43">
            <v>30.209</v>
          </cell>
        </row>
        <row r="44">
          <cell r="A44" t="str">
            <v xml:space="preserve"> 369  Колбаса Русская стародворская, амифлекс ВЕС, ТМ Стародворье  ПОКОМ</v>
          </cell>
          <cell r="J44" t="str">
            <v>кг</v>
          </cell>
          <cell r="K44">
            <v>32.25</v>
          </cell>
          <cell r="M44">
            <v>21.465</v>
          </cell>
          <cell r="N44">
            <v>10.785</v>
          </cell>
          <cell r="O44">
            <v>30</v>
          </cell>
        </row>
        <row r="45">
          <cell r="A45" t="str">
            <v xml:space="preserve"> 370  Колбаса Докторская стародворская, амифлекс ВЕС, ТМ Стародворье  ПОКОМ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05.09.2023 - 11.09.2023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Партн..." И
Склад / комиссионер  / подразделение В группе из списка "ПОКОМ - РОСТОВ (склад)"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10.765000000000001</v>
          </cell>
          <cell r="F7">
            <v>10.765000000000001</v>
          </cell>
        </row>
        <row r="8">
          <cell r="A8" t="str">
            <v xml:space="preserve"> 012  Колбаса Сервелат Столичный, Вязанка фиброуз в/у, ПОКОМ</v>
          </cell>
          <cell r="D8">
            <v>8.8350000000000009</v>
          </cell>
          <cell r="F8">
            <v>8.8350000000000009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8.1280000000000001</v>
          </cell>
          <cell r="F9">
            <v>8.1280000000000001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61.856000000000002</v>
          </cell>
          <cell r="F10">
            <v>61.856000000000002</v>
          </cell>
        </row>
        <row r="11">
          <cell r="A11" t="str">
            <v xml:space="preserve"> 200  Ветчина Дугушка ТМ Стародворье, вектор в/у    ПОКОМ</v>
          </cell>
          <cell r="D11">
            <v>37.033000000000001</v>
          </cell>
          <cell r="F11">
            <v>37.033000000000001</v>
          </cell>
        </row>
        <row r="12">
          <cell r="A12" t="str">
            <v xml:space="preserve"> 201  Ветчина Нежная ТМ Особый рецепт, (2,5кг), ПОКОМ</v>
          </cell>
          <cell r="D12">
            <v>15.17</v>
          </cell>
          <cell r="F12">
            <v>15.17</v>
          </cell>
        </row>
        <row r="13">
          <cell r="A13" t="str">
            <v xml:space="preserve"> 229  Колбаса Молочная Дугушка, в/у, ВЕС, ТМ Стародворье   ПОКОМ</v>
          </cell>
          <cell r="D13">
            <v>26.32</v>
          </cell>
          <cell r="F13">
            <v>26.32</v>
          </cell>
        </row>
        <row r="14">
          <cell r="A14" t="str">
            <v xml:space="preserve"> 230  Колбаса Молочная Особая ТМ Особый рецепт, п/а, ВЕС. ПОКОМ</v>
          </cell>
          <cell r="D14">
            <v>15.58</v>
          </cell>
          <cell r="F14">
            <v>15.58</v>
          </cell>
        </row>
        <row r="15">
          <cell r="A15" t="str">
            <v xml:space="preserve"> 253  Сосиски Ганноверские   ПОКОМ</v>
          </cell>
          <cell r="D15">
            <v>105.357</v>
          </cell>
          <cell r="F15">
            <v>105.357</v>
          </cell>
        </row>
        <row r="16">
          <cell r="A16" t="str">
            <v xml:space="preserve"> 265  Колбаса Балыкбургская, ВЕС, ТМ Баварушка  ПОКОМ</v>
          </cell>
          <cell r="D16">
            <v>12.862</v>
          </cell>
          <cell r="F16">
            <v>12.862</v>
          </cell>
        </row>
        <row r="17">
          <cell r="A17" t="str">
            <v xml:space="preserve"> 268  Сосиски Филейбургские с филе сочного окорока, ВЕС, ТМ Баварушка  ПОКОМ</v>
          </cell>
          <cell r="D17">
            <v>15.788</v>
          </cell>
          <cell r="F17">
            <v>15.788</v>
          </cell>
        </row>
        <row r="18">
          <cell r="A18" t="str">
            <v xml:space="preserve"> 283  Сосиски Сочинки, ВЕС, ТМ Стародворье ПОКОМ</v>
          </cell>
          <cell r="D18">
            <v>7.907</v>
          </cell>
          <cell r="F18">
            <v>7.907</v>
          </cell>
        </row>
        <row r="19">
          <cell r="A19" t="str">
            <v xml:space="preserve"> 317 Колбаса Сервелат Рижский ТМ Зареченские, ВЕС  ПОКОМ</v>
          </cell>
          <cell r="D19">
            <v>4.4349999999999996</v>
          </cell>
          <cell r="F19">
            <v>4.4349999999999996</v>
          </cell>
        </row>
        <row r="20">
          <cell r="A20" t="str">
            <v>Итого</v>
          </cell>
          <cell r="D20">
            <v>330.036</v>
          </cell>
          <cell r="F20">
            <v>330.036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11.09.2023 - 18.09.2023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A5" t="str">
            <v>ПОКОМ - КРАСНОДАР (склад)</v>
          </cell>
          <cell r="E5">
            <v>3615.9659999999985</v>
          </cell>
          <cell r="F5">
            <v>13938.898000000001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178.535</v>
          </cell>
          <cell r="E6">
            <v>22.89</v>
          </cell>
          <cell r="F6">
            <v>123.02500000000001</v>
          </cell>
          <cell r="G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167.7</v>
          </cell>
          <cell r="E7">
            <v>38.534999999999997</v>
          </cell>
          <cell r="F7">
            <v>107.875</v>
          </cell>
          <cell r="G7">
            <v>1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C8">
            <v>30.85</v>
          </cell>
          <cell r="F8">
            <v>30.85</v>
          </cell>
          <cell r="G8">
            <v>1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162.22999999999999</v>
          </cell>
          <cell r="D9">
            <v>113.889</v>
          </cell>
          <cell r="E9">
            <v>38.817</v>
          </cell>
          <cell r="F9">
            <v>237.30199999999999</v>
          </cell>
          <cell r="G9">
            <v>1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36.332999999999998</v>
          </cell>
          <cell r="E10">
            <v>1.3</v>
          </cell>
          <cell r="F10">
            <v>35.033000000000001</v>
          </cell>
          <cell r="G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C11">
            <v>95.453999999999994</v>
          </cell>
          <cell r="F11">
            <v>95.453999999999994</v>
          </cell>
          <cell r="G11">
            <v>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37.97</v>
          </cell>
          <cell r="D12">
            <v>40.92</v>
          </cell>
          <cell r="E12">
            <v>7.9210000000000003</v>
          </cell>
          <cell r="F12">
            <v>60.073</v>
          </cell>
          <cell r="G12">
            <v>1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178.577</v>
          </cell>
          <cell r="D13">
            <v>110.151</v>
          </cell>
          <cell r="E13">
            <v>2.8340000000000001</v>
          </cell>
          <cell r="F13">
            <v>285.89400000000001</v>
          </cell>
          <cell r="G13">
            <v>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55</v>
          </cell>
          <cell r="E14">
            <v>5</v>
          </cell>
          <cell r="F14">
            <v>50</v>
          </cell>
          <cell r="G14">
            <v>0.5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88</v>
          </cell>
          <cell r="F15">
            <v>88</v>
          </cell>
          <cell r="G15">
            <v>0.5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191</v>
          </cell>
          <cell r="D16">
            <v>50</v>
          </cell>
          <cell r="E16">
            <v>62</v>
          </cell>
          <cell r="F16">
            <v>159</v>
          </cell>
          <cell r="G16">
            <v>0.4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39</v>
          </cell>
          <cell r="E17">
            <v>13</v>
          </cell>
          <cell r="F17">
            <v>26</v>
          </cell>
          <cell r="G17">
            <v>0.5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52</v>
          </cell>
          <cell r="D18">
            <v>24</v>
          </cell>
          <cell r="E18">
            <v>3</v>
          </cell>
          <cell r="F18">
            <v>73</v>
          </cell>
          <cell r="G18">
            <v>0.5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20</v>
          </cell>
          <cell r="E19">
            <v>19</v>
          </cell>
          <cell r="F19">
            <v>1</v>
          </cell>
          <cell r="G19">
            <v>0.45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12</v>
          </cell>
          <cell r="D20">
            <v>12</v>
          </cell>
          <cell r="F20">
            <v>24</v>
          </cell>
          <cell r="G20">
            <v>0.33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17</v>
          </cell>
          <cell r="D21">
            <v>6</v>
          </cell>
          <cell r="F21">
            <v>4</v>
          </cell>
          <cell r="G21">
            <v>0.45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C22">
            <v>51</v>
          </cell>
          <cell r="E22">
            <v>5</v>
          </cell>
          <cell r="F22">
            <v>46</v>
          </cell>
          <cell r="G22">
            <v>0.5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20</v>
          </cell>
          <cell r="E23">
            <v>1</v>
          </cell>
          <cell r="F23">
            <v>19</v>
          </cell>
          <cell r="G23">
            <v>0.4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C24">
            <v>18</v>
          </cell>
          <cell r="E24">
            <v>3</v>
          </cell>
          <cell r="F24">
            <v>15</v>
          </cell>
          <cell r="G24">
            <v>0.17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 t="str">
            <v>шт</v>
          </cell>
          <cell r="C25">
            <v>39</v>
          </cell>
          <cell r="E25">
            <v>2</v>
          </cell>
          <cell r="F25">
            <v>37</v>
          </cell>
          <cell r="G25">
            <v>0.4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 t="str">
            <v>шт</v>
          </cell>
          <cell r="C26">
            <v>40</v>
          </cell>
          <cell r="F26">
            <v>13</v>
          </cell>
          <cell r="G26">
            <v>0.5</v>
          </cell>
        </row>
        <row r="27">
          <cell r="A27" t="str">
            <v xml:space="preserve"> 059  Колбаса Докторская по-стародворски  0.5 кг, ПОКОМ</v>
          </cell>
          <cell r="B27" t="str">
            <v>шт</v>
          </cell>
          <cell r="C27">
            <v>63</v>
          </cell>
          <cell r="E27">
            <v>1</v>
          </cell>
          <cell r="F27">
            <v>62</v>
          </cell>
          <cell r="G27">
            <v>0.5</v>
          </cell>
        </row>
        <row r="28">
          <cell r="A28" t="str">
            <v xml:space="preserve"> 060  Колбаса Докторская стародворская  0,5 кг,ПОКОМ</v>
          </cell>
          <cell r="B28" t="str">
            <v>шт</v>
          </cell>
          <cell r="C28">
            <v>100</v>
          </cell>
          <cell r="E28">
            <v>49</v>
          </cell>
          <cell r="F28">
            <v>11</v>
          </cell>
          <cell r="G28">
            <v>0.5</v>
          </cell>
        </row>
        <row r="29">
          <cell r="A29" t="str">
            <v xml:space="preserve"> 068  Колбаса Особая ТМ Особый рецепт, 0,5 кг, ПОКОМ</v>
          </cell>
          <cell r="B29" t="str">
            <v>шт</v>
          </cell>
          <cell r="C29">
            <v>89</v>
          </cell>
          <cell r="E29">
            <v>2</v>
          </cell>
          <cell r="F29">
            <v>67</v>
          </cell>
          <cell r="G29">
            <v>0.5</v>
          </cell>
        </row>
        <row r="30">
          <cell r="A30" t="str">
            <v xml:space="preserve"> 079  Колбаса Сервелат Кремлевский,  0.35 кг, ПОКОМ</v>
          </cell>
          <cell r="B30" t="str">
            <v>шт</v>
          </cell>
          <cell r="C30">
            <v>35</v>
          </cell>
          <cell r="D30">
            <v>60</v>
          </cell>
          <cell r="E30">
            <v>23</v>
          </cell>
          <cell r="F30">
            <v>42</v>
          </cell>
          <cell r="G30">
            <v>0.35</v>
          </cell>
        </row>
        <row r="31">
          <cell r="A31" t="str">
            <v xml:space="preserve"> 083  Колбаса Швейцарская 0,17 кг., ШТ., сырокопченая   ПОКОМ</v>
          </cell>
          <cell r="B31" t="str">
            <v>шт</v>
          </cell>
          <cell r="C31">
            <v>135</v>
          </cell>
          <cell r="E31">
            <v>17</v>
          </cell>
          <cell r="F31">
            <v>118</v>
          </cell>
          <cell r="G31">
            <v>0.17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B32" t="str">
            <v>шт</v>
          </cell>
          <cell r="C32">
            <v>49</v>
          </cell>
          <cell r="E32">
            <v>12</v>
          </cell>
          <cell r="F32">
            <v>37</v>
          </cell>
          <cell r="G32">
            <v>0.28000000000000003</v>
          </cell>
        </row>
        <row r="33">
          <cell r="A33" t="str">
            <v xml:space="preserve"> 092  Сосиски Баварские с сыром,  0.42кг,ПОКОМ</v>
          </cell>
          <cell r="B33" t="str">
            <v>шт</v>
          </cell>
          <cell r="C33">
            <v>47</v>
          </cell>
          <cell r="D33">
            <v>12</v>
          </cell>
          <cell r="E33">
            <v>2</v>
          </cell>
          <cell r="F33">
            <v>51</v>
          </cell>
          <cell r="G33">
            <v>0.42</v>
          </cell>
        </row>
        <row r="34">
          <cell r="A34" t="str">
            <v xml:space="preserve"> 096  Сосиски Баварские,  0.42кг,ПОКОМ</v>
          </cell>
          <cell r="B34" t="str">
            <v>шт</v>
          </cell>
          <cell r="C34">
            <v>47</v>
          </cell>
          <cell r="D34">
            <v>60</v>
          </cell>
          <cell r="E34">
            <v>47</v>
          </cell>
          <cell r="F34">
            <v>60</v>
          </cell>
          <cell r="G34">
            <v>0.42</v>
          </cell>
        </row>
        <row r="35">
          <cell r="A35" t="str">
            <v xml:space="preserve"> 102  Сосиски Ганноверские, амилюкс МГС, 0.6кг, ТМ Стародворье    ПОКОМ</v>
          </cell>
          <cell r="B35" t="str">
            <v>шт</v>
          </cell>
          <cell r="C35">
            <v>207</v>
          </cell>
          <cell r="E35">
            <v>77</v>
          </cell>
          <cell r="F35">
            <v>106</v>
          </cell>
          <cell r="G35">
            <v>0.6</v>
          </cell>
        </row>
        <row r="36">
          <cell r="A36" t="str">
            <v xml:space="preserve"> 103  Сосиски Классические, 0.42кг,ядрена копотьПОКОМ</v>
          </cell>
          <cell r="B36" t="str">
            <v>шт</v>
          </cell>
          <cell r="C36">
            <v>24</v>
          </cell>
          <cell r="F36">
            <v>24</v>
          </cell>
          <cell r="G36">
            <v>0.42</v>
          </cell>
        </row>
        <row r="37">
          <cell r="A37" t="str">
            <v xml:space="preserve"> 104  Сосиски Молочные по-стародворски, амицел МГС 0.45кг, ТМ Стародворье    ПОКОМ</v>
          </cell>
          <cell r="B37" t="str">
            <v>шт</v>
          </cell>
          <cell r="C37">
            <v>35</v>
          </cell>
          <cell r="E37">
            <v>3</v>
          </cell>
          <cell r="F37">
            <v>32</v>
          </cell>
          <cell r="G37">
            <v>0.45</v>
          </cell>
        </row>
        <row r="38">
          <cell r="A38" t="str">
            <v xml:space="preserve"> 114  Сосиски Филейбургские с филе сочного окорока, 0,55 кг, БАВАРУШКА ПОКОМ</v>
          </cell>
          <cell r="B38" t="str">
            <v>шт</v>
          </cell>
          <cell r="C38">
            <v>24</v>
          </cell>
          <cell r="F38">
            <v>24</v>
          </cell>
          <cell r="G38">
            <v>0.55000000000000004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 t="str">
            <v>шт</v>
          </cell>
          <cell r="D39">
            <v>12</v>
          </cell>
          <cell r="E39">
            <v>11</v>
          </cell>
          <cell r="F39">
            <v>1</v>
          </cell>
          <cell r="G39">
            <v>0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 t="str">
            <v>шт</v>
          </cell>
          <cell r="C40">
            <v>3</v>
          </cell>
          <cell r="E40">
            <v>5</v>
          </cell>
          <cell r="F40">
            <v>-2</v>
          </cell>
          <cell r="G40">
            <v>0.35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 t="str">
            <v>шт</v>
          </cell>
          <cell r="D41">
            <v>42</v>
          </cell>
          <cell r="E41">
            <v>11</v>
          </cell>
          <cell r="F41">
            <v>31</v>
          </cell>
          <cell r="G41">
            <v>0.35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 t="str">
            <v>шт</v>
          </cell>
          <cell r="C42">
            <v>4</v>
          </cell>
          <cell r="D42">
            <v>30</v>
          </cell>
          <cell r="E42">
            <v>10</v>
          </cell>
          <cell r="F42">
            <v>12</v>
          </cell>
          <cell r="G42">
            <v>0.35</v>
          </cell>
        </row>
        <row r="43">
          <cell r="A43" t="str">
            <v xml:space="preserve"> 200  Ветчина Дугушка ТМ Стародворье, вектор в/у    ПОКОМ</v>
          </cell>
          <cell r="B43" t="str">
            <v>кг</v>
          </cell>
          <cell r="C43">
            <v>407.863</v>
          </cell>
          <cell r="E43">
            <v>41.360999999999997</v>
          </cell>
          <cell r="F43">
            <v>345.375</v>
          </cell>
          <cell r="G43">
            <v>1</v>
          </cell>
        </row>
        <row r="44">
          <cell r="A44" t="str">
            <v xml:space="preserve"> 201  Ветчина Нежная ТМ Особый рецепт, (2,5кг), ПОКОМ</v>
          </cell>
          <cell r="B44" t="str">
            <v>кг</v>
          </cell>
          <cell r="C44">
            <v>750.04</v>
          </cell>
          <cell r="D44">
            <v>150.65</v>
          </cell>
          <cell r="E44">
            <v>441.89499999999998</v>
          </cell>
          <cell r="F44">
            <v>438.84500000000003</v>
          </cell>
          <cell r="G44">
            <v>1</v>
          </cell>
        </row>
        <row r="45">
          <cell r="A45" t="str">
            <v xml:space="preserve"> 213  Колбаса в/к Сервелат Рижский, ВЕС.,ТМ КОЛБАСНЫЙ СТАНДАРТ ПОКОМ</v>
          </cell>
          <cell r="B45" t="str">
            <v>кг</v>
          </cell>
          <cell r="C45">
            <v>-8.8970000000000002</v>
          </cell>
          <cell r="E45">
            <v>2.9670000000000001</v>
          </cell>
          <cell r="F45">
            <v>-11.864000000000001</v>
          </cell>
          <cell r="G45">
            <v>0</v>
          </cell>
        </row>
        <row r="46">
          <cell r="A46" t="str">
            <v xml:space="preserve"> 215  Колбаса Докторская Дугушка ГОСТ, ВЕС, ТМ Стародворье ПОКОМ</v>
          </cell>
          <cell r="B46" t="str">
            <v>кг</v>
          </cell>
          <cell r="C46">
            <v>4.3499999999999996</v>
          </cell>
          <cell r="D46">
            <v>63.3</v>
          </cell>
          <cell r="F46">
            <v>67.650000000000006</v>
          </cell>
          <cell r="G46">
            <v>1</v>
          </cell>
        </row>
        <row r="47">
          <cell r="A47" t="str">
            <v xml:space="preserve"> 217  Колбаса Докторская Дугушка, ВЕС, НЕ ГОСТ, ТМ Стародворье ПОКОМ</v>
          </cell>
          <cell r="B47" t="str">
            <v>кг</v>
          </cell>
          <cell r="C47">
            <v>6.4009999999999998</v>
          </cell>
          <cell r="D47">
            <v>142.83099999999999</v>
          </cell>
          <cell r="E47">
            <v>15.855</v>
          </cell>
          <cell r="F47">
            <v>133.37700000000001</v>
          </cell>
          <cell r="G47">
            <v>1</v>
          </cell>
        </row>
        <row r="48">
          <cell r="A48" t="str">
            <v xml:space="preserve"> 218  Колбаса Докторская оригинальная ТМ Особый рецепт БОЛЬШОЙ БАТОН, п/а ВЕС, ТМ Стародворье ПОКОМ</v>
          </cell>
          <cell r="B48" t="str">
            <v>кг</v>
          </cell>
          <cell r="D48">
            <v>10.705</v>
          </cell>
          <cell r="F48">
            <v>10.705</v>
          </cell>
          <cell r="G48">
            <v>0</v>
          </cell>
        </row>
        <row r="49">
          <cell r="A49" t="str">
            <v xml:space="preserve"> 219  Колбаса Докторская Особая ТМ Особый рецепт, ВЕС  ПОКОМ</v>
          </cell>
          <cell r="B49" t="str">
            <v>кг</v>
          </cell>
          <cell r="C49">
            <v>365.31700000000001</v>
          </cell>
          <cell r="D49">
            <v>914.05</v>
          </cell>
          <cell r="E49">
            <v>171.25</v>
          </cell>
          <cell r="F49">
            <v>968.49199999999996</v>
          </cell>
          <cell r="G49">
            <v>1</v>
          </cell>
        </row>
        <row r="50">
          <cell r="A50" t="str">
            <v xml:space="preserve"> 220  Колбаса Докторская по-стародворски, амифлекс, ВЕС,   ПОКОМ</v>
          </cell>
          <cell r="B50" t="str">
            <v>кг</v>
          </cell>
          <cell r="C50">
            <v>0.93500000000000005</v>
          </cell>
          <cell r="D50">
            <v>412.33</v>
          </cell>
          <cell r="F50">
            <v>413.26499999999999</v>
          </cell>
          <cell r="G50">
            <v>1</v>
          </cell>
        </row>
        <row r="51">
          <cell r="A51" t="str">
            <v xml:space="preserve"> 221  Колбаса Докторская по-стародворски, натурин в/у, ВЕС, ТМ Стародворье ПОКОМ</v>
          </cell>
          <cell r="B51" t="str">
            <v>кг</v>
          </cell>
          <cell r="C51">
            <v>276.363</v>
          </cell>
          <cell r="F51">
            <v>178.59700000000001</v>
          </cell>
          <cell r="G51">
            <v>0</v>
          </cell>
        </row>
        <row r="52">
          <cell r="A52" t="str">
            <v xml:space="preserve"> 222  Колбаса Докторская стародворская, ВЕС, ВсхЗв   ПОКОМ</v>
          </cell>
          <cell r="B52" t="str">
            <v>кг</v>
          </cell>
          <cell r="C52">
            <v>223.054</v>
          </cell>
          <cell r="D52">
            <v>159.32</v>
          </cell>
          <cell r="E52">
            <v>146.75</v>
          </cell>
          <cell r="F52">
            <v>235.624</v>
          </cell>
          <cell r="G52">
            <v>1</v>
          </cell>
        </row>
        <row r="53">
          <cell r="A53" t="str">
            <v xml:space="preserve"> 225  Колбаса Дугушка со шпиком, ВЕС, ТМ Стародворье   ПОКОМ</v>
          </cell>
          <cell r="B53" t="str">
            <v>кг</v>
          </cell>
          <cell r="C53">
            <v>94.781999999999996</v>
          </cell>
          <cell r="E53">
            <v>4.4039999999999999</v>
          </cell>
          <cell r="F53">
            <v>90.378</v>
          </cell>
          <cell r="G53">
            <v>1</v>
          </cell>
        </row>
        <row r="54">
          <cell r="A54" t="str">
            <v xml:space="preserve"> 226  Колбаса Княжеская, с/к белков.обол в термоусад. пакете, ВЕС, ТМ Стародворье ПОКОМ</v>
          </cell>
          <cell r="B54" t="str">
            <v>кг</v>
          </cell>
          <cell r="D54">
            <v>14.996</v>
          </cell>
          <cell r="F54">
            <v>14.996</v>
          </cell>
          <cell r="G54">
            <v>0</v>
          </cell>
        </row>
        <row r="55">
          <cell r="A55" t="str">
            <v xml:space="preserve"> 229  Колбаса Молочная Дугушка, в/у, ВЕС, ТМ Стародворье   ПОКОМ</v>
          </cell>
          <cell r="B55" t="str">
            <v>кг</v>
          </cell>
          <cell r="C55">
            <v>129.13</v>
          </cell>
          <cell r="E55">
            <v>6.14</v>
          </cell>
          <cell r="F55">
            <v>122.99</v>
          </cell>
          <cell r="G55">
            <v>1</v>
          </cell>
        </row>
        <row r="56">
          <cell r="A56" t="str">
            <v xml:space="preserve"> 230  Колбаса Молочная Особая ТМ Особый рецепт, п/а, ВЕС. ПОКОМ</v>
          </cell>
          <cell r="B56" t="str">
            <v>кг</v>
          </cell>
          <cell r="C56">
            <v>230.995</v>
          </cell>
          <cell r="E56">
            <v>116.235</v>
          </cell>
          <cell r="F56">
            <v>114.76</v>
          </cell>
          <cell r="G56">
            <v>1</v>
          </cell>
        </row>
        <row r="57">
          <cell r="A57" t="str">
            <v xml:space="preserve"> 231  Колбаса Молочная по-стародворски, ВЕС   ПОКОМ</v>
          </cell>
          <cell r="B57" t="str">
            <v>кг</v>
          </cell>
          <cell r="C57">
            <v>64.015000000000001</v>
          </cell>
          <cell r="G57">
            <v>1</v>
          </cell>
        </row>
        <row r="58">
          <cell r="A58" t="str">
            <v xml:space="preserve"> 232  Колбаса Молочная по-стародворски, ВЕС,  ВсхЗв,   ПОКОМ_</v>
          </cell>
          <cell r="B58" t="str">
            <v>кг</v>
          </cell>
          <cell r="C58">
            <v>52.844999999999999</v>
          </cell>
          <cell r="F58">
            <v>52.844999999999999</v>
          </cell>
          <cell r="G58">
            <v>1</v>
          </cell>
        </row>
        <row r="59">
          <cell r="A59" t="str">
            <v xml:space="preserve"> 233  Колбаса Молочная по-стародворски, ВЕС, натурин, в/у, ТМ Стародворье ПОКОМ</v>
          </cell>
          <cell r="B59" t="str">
            <v>кг</v>
          </cell>
          <cell r="C59">
            <v>253.25700000000001</v>
          </cell>
          <cell r="F59">
            <v>253.25700000000001</v>
          </cell>
          <cell r="G59">
            <v>1</v>
          </cell>
        </row>
        <row r="60">
          <cell r="A60" t="str">
            <v xml:space="preserve"> 235  Колбаса Особая ТМ Особый рецепт, ВЕС, ТМ Стародворье ПОКОМ</v>
          </cell>
          <cell r="B60" t="str">
            <v>кг</v>
          </cell>
          <cell r="C60">
            <v>7.3849999999999998</v>
          </cell>
          <cell r="D60">
            <v>512.27</v>
          </cell>
          <cell r="E60">
            <v>23.08</v>
          </cell>
          <cell r="F60">
            <v>465.73</v>
          </cell>
          <cell r="G60">
            <v>1</v>
          </cell>
        </row>
        <row r="61">
          <cell r="A61" t="str">
            <v xml:space="preserve"> 236  Колбаса Рубленая ЗАПЕЧ. Дугушка ТМ Стародворье, вектор, в/к    ПОКОМ</v>
          </cell>
          <cell r="B61" t="str">
            <v>кг</v>
          </cell>
          <cell r="C61">
            <v>13.159000000000001</v>
          </cell>
          <cell r="D61">
            <v>58.045999999999999</v>
          </cell>
          <cell r="E61">
            <v>14.930999999999999</v>
          </cell>
          <cell r="F61">
            <v>56.274000000000001</v>
          </cell>
          <cell r="G61">
            <v>1</v>
          </cell>
        </row>
        <row r="62">
          <cell r="A62" t="str">
            <v xml:space="preserve"> 237  Колбаса Русская по-стародворски, ВЕС.  ПОКОМ</v>
          </cell>
          <cell r="B62" t="str">
            <v>кг</v>
          </cell>
          <cell r="C62">
            <v>5.44</v>
          </cell>
          <cell r="D62">
            <v>42.784999999999997</v>
          </cell>
          <cell r="E62">
            <v>1.34</v>
          </cell>
          <cell r="F62">
            <v>46.884999999999998</v>
          </cell>
          <cell r="G62">
            <v>1</v>
          </cell>
        </row>
        <row r="63">
          <cell r="A63" t="str">
            <v xml:space="preserve"> 239  Колбаса Салями запеч Дугушка, оболочка вектор, ВЕС, ТМ Стародворье  ПОКОМ</v>
          </cell>
          <cell r="B63" t="str">
            <v>кг</v>
          </cell>
          <cell r="C63">
            <v>140.85499999999999</v>
          </cell>
          <cell r="E63">
            <v>14.022</v>
          </cell>
          <cell r="F63">
            <v>116.23</v>
          </cell>
          <cell r="G63">
            <v>1</v>
          </cell>
        </row>
        <row r="64">
          <cell r="A64" t="str">
            <v xml:space="preserve"> 240  Колбаса Салями охотничья, ВЕС. ПОКОМ</v>
          </cell>
          <cell r="B64" t="str">
            <v>кг</v>
          </cell>
          <cell r="C64">
            <v>8.2550000000000008</v>
          </cell>
          <cell r="F64">
            <v>8.2550000000000008</v>
          </cell>
          <cell r="G64">
            <v>1</v>
          </cell>
        </row>
        <row r="65">
          <cell r="A65" t="str">
            <v xml:space="preserve"> 242  Колбаса Сервелат ЗАПЕЧ.Дугушка ТМ Стародворье, вектор, в/к     ПОКОМ</v>
          </cell>
          <cell r="B65" t="str">
            <v>кг</v>
          </cell>
          <cell r="C65">
            <v>94.519000000000005</v>
          </cell>
          <cell r="E65">
            <v>36.701999999999998</v>
          </cell>
          <cell r="F65">
            <v>57.817</v>
          </cell>
          <cell r="G65">
            <v>1</v>
          </cell>
        </row>
        <row r="66">
          <cell r="A66" t="str">
            <v xml:space="preserve"> 243  Колбаса Сервелат Зернистый, ВЕС.  ПОКОМ</v>
          </cell>
          <cell r="B66" t="str">
            <v>кг</v>
          </cell>
          <cell r="C66">
            <v>-3.3620000000000001</v>
          </cell>
          <cell r="D66">
            <v>198.16399999999999</v>
          </cell>
          <cell r="E66">
            <v>0.72</v>
          </cell>
          <cell r="F66">
            <v>189.774</v>
          </cell>
          <cell r="G66">
            <v>1</v>
          </cell>
        </row>
        <row r="67">
          <cell r="A67" t="str">
            <v xml:space="preserve"> 244  Колбаса Сервелат Кремлевский, ВЕС. ПОКОМ</v>
          </cell>
          <cell r="B67" t="str">
            <v>кг</v>
          </cell>
          <cell r="C67">
            <v>171.548</v>
          </cell>
          <cell r="D67">
            <v>51.468000000000004</v>
          </cell>
          <cell r="E67">
            <v>86.105999999999995</v>
          </cell>
          <cell r="F67">
            <v>128.15100000000001</v>
          </cell>
          <cell r="G67">
            <v>1</v>
          </cell>
        </row>
        <row r="68">
          <cell r="A68" t="str">
            <v xml:space="preserve"> 246  Колбаса Стародворская,ТС Старый двор  ПОКОМ</v>
          </cell>
          <cell r="B68" t="str">
            <v>кг</v>
          </cell>
          <cell r="C68">
            <v>127.895</v>
          </cell>
          <cell r="F68">
            <v>127.895</v>
          </cell>
          <cell r="G68">
            <v>1</v>
          </cell>
        </row>
        <row r="69">
          <cell r="A69" t="str">
            <v xml:space="preserve"> 247  Сардельки Нежные, ВЕС.  ПОКОМ</v>
          </cell>
          <cell r="B69" t="str">
            <v>кг</v>
          </cell>
          <cell r="D69">
            <v>102.089</v>
          </cell>
          <cell r="F69">
            <v>102.089</v>
          </cell>
          <cell r="G69">
            <v>1</v>
          </cell>
        </row>
        <row r="70">
          <cell r="A70" t="str">
            <v xml:space="preserve"> 248  Сардельки Сочные ТМ Особый рецепт,   ПОКОМ</v>
          </cell>
          <cell r="B70" t="str">
            <v>кг</v>
          </cell>
          <cell r="C70">
            <v>37.777000000000001</v>
          </cell>
          <cell r="D70">
            <v>90.177999999999997</v>
          </cell>
          <cell r="E70">
            <v>27.722999999999999</v>
          </cell>
          <cell r="F70">
            <v>100.232</v>
          </cell>
          <cell r="G70">
            <v>1</v>
          </cell>
        </row>
        <row r="71">
          <cell r="A71" t="str">
            <v xml:space="preserve"> 250  Сардельки стародворские с говядиной в обол. NDX, ВЕС. ПОКОМ</v>
          </cell>
          <cell r="B71" t="str">
            <v>кг</v>
          </cell>
          <cell r="D71">
            <v>71.680000000000007</v>
          </cell>
          <cell r="F71">
            <v>71.680000000000007</v>
          </cell>
          <cell r="G71">
            <v>1</v>
          </cell>
        </row>
        <row r="72">
          <cell r="A72" t="str">
            <v xml:space="preserve"> 251  Сосиски Баварские, ВЕС.  ПОКОМ</v>
          </cell>
          <cell r="B72" t="str">
            <v>кг</v>
          </cell>
          <cell r="C72">
            <v>71.694999999999993</v>
          </cell>
          <cell r="E72">
            <v>9.6270000000000007</v>
          </cell>
          <cell r="F72">
            <v>-15.205</v>
          </cell>
          <cell r="G72">
            <v>1</v>
          </cell>
        </row>
        <row r="73">
          <cell r="A73" t="str">
            <v xml:space="preserve"> 253  Сосиски Ганноверские   ПОКОМ</v>
          </cell>
          <cell r="B73" t="str">
            <v>кг</v>
          </cell>
          <cell r="C73">
            <v>1938.068</v>
          </cell>
          <cell r="D73">
            <v>1612.92</v>
          </cell>
          <cell r="E73">
            <v>983.048</v>
          </cell>
          <cell r="F73">
            <v>2486.6959999999999</v>
          </cell>
          <cell r="G73">
            <v>1</v>
          </cell>
        </row>
        <row r="74">
          <cell r="A74" t="str">
            <v xml:space="preserve"> 255  Сосиски Молочные для завтрака ТМ Особый рецепт, п/а МГС, ВЕС, ТМ Стародворье  ПОКОМ</v>
          </cell>
          <cell r="B74" t="str">
            <v>кг</v>
          </cell>
          <cell r="C74">
            <v>127.929</v>
          </cell>
          <cell r="F74">
            <v>127.929</v>
          </cell>
          <cell r="G74">
            <v>1</v>
          </cell>
        </row>
        <row r="75">
          <cell r="A75" t="str">
            <v xml:space="preserve"> 257  Сосиски Молочные оригинальные ТМ Особый рецепт, ВЕС.   ПОКОМ</v>
          </cell>
          <cell r="B75" t="str">
            <v>кг</v>
          </cell>
          <cell r="C75">
            <v>31.92</v>
          </cell>
          <cell r="F75">
            <v>31.92</v>
          </cell>
          <cell r="G75">
            <v>1</v>
          </cell>
        </row>
        <row r="76">
          <cell r="A76" t="str">
            <v xml:space="preserve"> 258  Сосиски Молочные по-стародворски, амицел МГС, ВЕС, ТМ Стародворье ПОКОМ</v>
          </cell>
          <cell r="B76" t="str">
            <v>кг</v>
          </cell>
          <cell r="C76">
            <v>58.478000000000002</v>
          </cell>
          <cell r="F76">
            <v>58.478000000000002</v>
          </cell>
          <cell r="G76">
            <v>1</v>
          </cell>
        </row>
        <row r="77">
          <cell r="A77" t="str">
            <v xml:space="preserve"> 260  Сосиски Сливочные по-стародворски, ВЕС.  ПОКОМ</v>
          </cell>
          <cell r="B77" t="str">
            <v>кг</v>
          </cell>
          <cell r="C77">
            <v>168.87200000000001</v>
          </cell>
          <cell r="E77">
            <v>1.2290000000000001</v>
          </cell>
          <cell r="F77">
            <v>167.643</v>
          </cell>
          <cell r="G77">
            <v>1</v>
          </cell>
        </row>
        <row r="78">
          <cell r="A78" t="str">
            <v xml:space="preserve"> 263  Шпикачки Стародворские, ВЕС.  ПОКОМ</v>
          </cell>
          <cell r="B78" t="str">
            <v>кг</v>
          </cell>
          <cell r="C78">
            <v>40.847000000000001</v>
          </cell>
          <cell r="D78">
            <v>22.777999999999999</v>
          </cell>
          <cell r="E78">
            <v>19.509</v>
          </cell>
          <cell r="F78">
            <v>44.116</v>
          </cell>
          <cell r="G78">
            <v>1</v>
          </cell>
        </row>
        <row r="79">
          <cell r="A79" t="str">
            <v xml:space="preserve"> 264  Колбаса Молочная стародворская, амифлекс, ВЕС, ТМ Стародворье  ПОКОМ</v>
          </cell>
          <cell r="B79" t="str">
            <v>кг</v>
          </cell>
          <cell r="C79">
            <v>109.18899999999999</v>
          </cell>
          <cell r="E79">
            <v>2.6850000000000001</v>
          </cell>
          <cell r="F79">
            <v>99.903999999999996</v>
          </cell>
          <cell r="G79">
            <v>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C80">
            <v>12.837999999999999</v>
          </cell>
          <cell r="D80">
            <v>12.680999999999999</v>
          </cell>
          <cell r="E80">
            <v>9.2590000000000003</v>
          </cell>
          <cell r="F80">
            <v>16.260000000000002</v>
          </cell>
          <cell r="G80">
            <v>1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21.436</v>
          </cell>
          <cell r="D81">
            <v>12.929</v>
          </cell>
          <cell r="E81">
            <v>13.615</v>
          </cell>
          <cell r="F81">
            <v>16.456</v>
          </cell>
          <cell r="G81">
            <v>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91.674999999999997</v>
          </cell>
          <cell r="E82">
            <v>17.016999999999999</v>
          </cell>
          <cell r="F82">
            <v>74.658000000000001</v>
          </cell>
          <cell r="G82">
            <v>1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C83">
            <v>13.111000000000001</v>
          </cell>
          <cell r="F83">
            <v>0.39500000000000002</v>
          </cell>
          <cell r="G83">
            <v>1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-1</v>
          </cell>
          <cell r="D84">
            <v>24</v>
          </cell>
          <cell r="E84">
            <v>4</v>
          </cell>
          <cell r="F84">
            <v>7</v>
          </cell>
          <cell r="G84">
            <v>0.35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21</v>
          </cell>
          <cell r="D85">
            <v>12</v>
          </cell>
          <cell r="E85">
            <v>16</v>
          </cell>
          <cell r="F85">
            <v>15</v>
          </cell>
          <cell r="G85">
            <v>0.4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4</v>
          </cell>
          <cell r="D86">
            <v>18</v>
          </cell>
          <cell r="E86">
            <v>2</v>
          </cell>
          <cell r="F86">
            <v>20</v>
          </cell>
          <cell r="G86">
            <v>0.4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190</v>
          </cell>
          <cell r="E87">
            <v>12</v>
          </cell>
          <cell r="F87">
            <v>178</v>
          </cell>
          <cell r="G87">
            <v>0.4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42</v>
          </cell>
          <cell r="E88">
            <v>7</v>
          </cell>
          <cell r="F88">
            <v>35</v>
          </cell>
          <cell r="G88">
            <v>0.4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7</v>
          </cell>
          <cell r="D89">
            <v>6</v>
          </cell>
          <cell r="E89">
            <v>2</v>
          </cell>
          <cell r="F89">
            <v>11</v>
          </cell>
          <cell r="G89">
            <v>0.35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212.78399999999999</v>
          </cell>
          <cell r="E90">
            <v>101.032</v>
          </cell>
          <cell r="F90">
            <v>111.752</v>
          </cell>
          <cell r="G90">
            <v>1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25</v>
          </cell>
          <cell r="D91">
            <v>24</v>
          </cell>
          <cell r="E91">
            <v>3</v>
          </cell>
          <cell r="F91">
            <v>46</v>
          </cell>
          <cell r="G91">
            <v>0.45</v>
          </cell>
        </row>
        <row r="92">
          <cell r="A92" t="str">
            <v xml:space="preserve"> 286  Колбаса Сервелат Левантский ТМ Особый Рецепт, 0,35 кг.  ПОКОМ</v>
          </cell>
          <cell r="B92" t="str">
            <v>шт</v>
          </cell>
          <cell r="C92">
            <v>16</v>
          </cell>
          <cell r="F92">
            <v>16</v>
          </cell>
          <cell r="G92">
            <v>0.35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21</v>
          </cell>
          <cell r="D93">
            <v>12</v>
          </cell>
          <cell r="E93">
            <v>13</v>
          </cell>
          <cell r="F93">
            <v>20</v>
          </cell>
          <cell r="G93">
            <v>0.33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13</v>
          </cell>
          <cell r="D94">
            <v>12</v>
          </cell>
          <cell r="E94">
            <v>11</v>
          </cell>
          <cell r="F94">
            <v>14</v>
          </cell>
          <cell r="G94">
            <v>0.35</v>
          </cell>
        </row>
        <row r="95">
          <cell r="A95" t="str">
            <v xml:space="preserve"> 299 Колбаса Классическая, Вязанка п/а 0,6кг, ПОКОМ</v>
          </cell>
          <cell r="B95" t="str">
            <v>шт</v>
          </cell>
          <cell r="C95">
            <v>187</v>
          </cell>
          <cell r="F95">
            <v>187</v>
          </cell>
          <cell r="G95">
            <v>0.6</v>
          </cell>
        </row>
        <row r="96">
          <cell r="A96" t="str">
            <v xml:space="preserve"> 300  Колбаса Сервелат Мясорубский с мелкорубленным окороком ТМ Стародворье, в/у 0,35кг  ПОКОМ</v>
          </cell>
          <cell r="B96" t="str">
            <v>шт</v>
          </cell>
          <cell r="C96">
            <v>2</v>
          </cell>
          <cell r="D96">
            <v>36</v>
          </cell>
          <cell r="E96">
            <v>2</v>
          </cell>
          <cell r="F96">
            <v>36</v>
          </cell>
          <cell r="G96">
            <v>0</v>
          </cell>
        </row>
        <row r="97">
          <cell r="A97" t="str">
            <v xml:space="preserve"> 301  Сосиски Сочинки по-баварски с сыром,  0.4кг, ТМ Стародворье  ПОКОМ</v>
          </cell>
          <cell r="B97" t="str">
            <v>шт</v>
          </cell>
          <cell r="C97">
            <v>58</v>
          </cell>
          <cell r="E97">
            <v>11</v>
          </cell>
          <cell r="F97">
            <v>47</v>
          </cell>
          <cell r="G97">
            <v>0.4</v>
          </cell>
        </row>
        <row r="98">
          <cell r="A98" t="str">
            <v xml:space="preserve"> 302  Сосиски Сочинки по-баварски,  0.4кг, ТМ Стародворье  ПОКОМ</v>
          </cell>
          <cell r="B98" t="str">
            <v>шт</v>
          </cell>
          <cell r="C98">
            <v>85</v>
          </cell>
          <cell r="E98">
            <v>6</v>
          </cell>
          <cell r="F98">
            <v>78</v>
          </cell>
          <cell r="G98">
            <v>0.4</v>
          </cell>
        </row>
        <row r="99">
          <cell r="A99" t="str">
            <v xml:space="preserve"> 309  Сосиски Сочинки с сыром 0,4 кг ТМ Стародворье  ПОКОМ</v>
          </cell>
          <cell r="B99" t="str">
            <v>шт</v>
          </cell>
          <cell r="C99">
            <v>16</v>
          </cell>
          <cell r="D99">
            <v>6</v>
          </cell>
          <cell r="E99">
            <v>8</v>
          </cell>
          <cell r="F99">
            <v>14</v>
          </cell>
          <cell r="G99">
            <v>0.4</v>
          </cell>
        </row>
        <row r="100">
          <cell r="A100" t="str">
            <v xml:space="preserve"> 311 Ветчина Запекуша с сочным окороком Вязанка ВЕС  ПОКОМ</v>
          </cell>
          <cell r="B100" t="str">
            <v>кг</v>
          </cell>
          <cell r="C100">
            <v>24.134</v>
          </cell>
          <cell r="F100">
            <v>24.134</v>
          </cell>
          <cell r="G100">
            <v>1</v>
          </cell>
        </row>
        <row r="101">
          <cell r="A101" t="str">
            <v xml:space="preserve"> 312  Ветчина Филейская ВЕС ТМ  Вязанка ТС Столичная  ПОКОМ</v>
          </cell>
          <cell r="B101" t="str">
            <v>кг</v>
          </cell>
          <cell r="C101">
            <v>118.455</v>
          </cell>
          <cell r="D101">
            <v>304.04000000000002</v>
          </cell>
          <cell r="E101">
            <v>189.66499999999999</v>
          </cell>
          <cell r="F101">
            <v>209.91</v>
          </cell>
          <cell r="G101">
            <v>1</v>
          </cell>
        </row>
        <row r="102">
          <cell r="A102" t="str">
            <v xml:space="preserve"> 315  Колбаса вареная Молокуша ТМ Вязанка ВЕС, ПОКОМ</v>
          </cell>
          <cell r="B102" t="str">
            <v>кг</v>
          </cell>
          <cell r="C102">
            <v>32.57</v>
          </cell>
          <cell r="F102">
            <v>32.57</v>
          </cell>
          <cell r="G102">
            <v>1</v>
          </cell>
        </row>
        <row r="103">
          <cell r="A103" t="str">
            <v xml:space="preserve"> 316  Колбаса Нежная ТМ Зареченские ВЕС  ПОКОМ</v>
          </cell>
          <cell r="B103" t="str">
            <v>кг</v>
          </cell>
          <cell r="C103">
            <v>84.26</v>
          </cell>
          <cell r="F103">
            <v>84.26</v>
          </cell>
          <cell r="G103">
            <v>1</v>
          </cell>
        </row>
        <row r="104">
          <cell r="A104" t="str">
            <v xml:space="preserve"> 317 Колбаса Сервелат Рижский ТМ Зареченские, ВЕС  ПОКОМ</v>
          </cell>
          <cell r="B104" t="str">
            <v>кг</v>
          </cell>
          <cell r="C104">
            <v>41.171999999999997</v>
          </cell>
          <cell r="D104">
            <v>273.28500000000003</v>
          </cell>
          <cell r="E104">
            <v>11.057</v>
          </cell>
          <cell r="F104">
            <v>296.2</v>
          </cell>
          <cell r="G104">
            <v>1</v>
          </cell>
        </row>
        <row r="105">
          <cell r="A105" t="str">
            <v xml:space="preserve"> 318  Сосиски Датские ТМ Зареченские, ВЕС  ПОКОМ</v>
          </cell>
          <cell r="B105" t="str">
            <v>кг</v>
          </cell>
          <cell r="D105">
            <v>32.539000000000001</v>
          </cell>
          <cell r="E105">
            <v>4.0439999999999996</v>
          </cell>
          <cell r="F105">
            <v>28.495000000000001</v>
          </cell>
          <cell r="G105">
            <v>0</v>
          </cell>
        </row>
        <row r="106">
          <cell r="A106" t="str">
            <v xml:space="preserve"> 319  Колбаса вареная Филейская ТМ Вязанка ТС Классическая, 0,45 кг. ПОКОМ</v>
          </cell>
          <cell r="B106" t="str">
            <v>шт</v>
          </cell>
          <cell r="C106">
            <v>30</v>
          </cell>
          <cell r="D106">
            <v>100</v>
          </cell>
          <cell r="E106">
            <v>90</v>
          </cell>
          <cell r="F106">
            <v>30</v>
          </cell>
          <cell r="G106">
            <v>0.45</v>
          </cell>
        </row>
        <row r="107">
          <cell r="A107" t="str">
            <v xml:space="preserve"> 320  Ветчина Нежная ТМ Зареченские,большой батон, ВЕС ПОКОМ</v>
          </cell>
          <cell r="B107" t="str">
            <v>кг</v>
          </cell>
          <cell r="C107">
            <v>506.87700000000001</v>
          </cell>
          <cell r="F107">
            <v>506.87700000000001</v>
          </cell>
          <cell r="G107">
            <v>1</v>
          </cell>
        </row>
        <row r="108">
          <cell r="A108" t="str">
            <v xml:space="preserve"> 321  Колбаса Сервелат Пражский ТМ Зареченские, ВЕС ПОКОМ</v>
          </cell>
          <cell r="B108" t="str">
            <v>кг</v>
          </cell>
          <cell r="C108">
            <v>288.024</v>
          </cell>
          <cell r="E108">
            <v>29.864000000000001</v>
          </cell>
          <cell r="F108">
            <v>258.16000000000003</v>
          </cell>
          <cell r="G108">
            <v>1</v>
          </cell>
        </row>
        <row r="109">
          <cell r="A109" t="str">
            <v xml:space="preserve"> 322  Колбаса вареная Молокуша 0,45кг ТМ Вязанка  ПОКОМ</v>
          </cell>
          <cell r="B109" t="str">
            <v>шт</v>
          </cell>
          <cell r="C109">
            <v>269</v>
          </cell>
          <cell r="E109">
            <v>21</v>
          </cell>
          <cell r="F109">
            <v>248</v>
          </cell>
          <cell r="G109">
            <v>0.45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149</v>
          </cell>
          <cell r="D110">
            <v>74</v>
          </cell>
          <cell r="E110">
            <v>46</v>
          </cell>
          <cell r="F110">
            <v>86</v>
          </cell>
          <cell r="G110">
            <v>0.45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21.382999999999999</v>
          </cell>
          <cell r="F111">
            <v>21.382999999999999</v>
          </cell>
          <cell r="G111">
            <v>1</v>
          </cell>
        </row>
        <row r="112">
          <cell r="A112" t="str">
            <v xml:space="preserve"> 330  Колбаса вареная Филейская ТМ Вязанка ТС Классическая ВЕС  ПОКОМ</v>
          </cell>
          <cell r="B112" t="str">
            <v>кг</v>
          </cell>
          <cell r="C112">
            <v>991.43499999999995</v>
          </cell>
          <cell r="E112">
            <v>287.49700000000001</v>
          </cell>
          <cell r="F112">
            <v>693.29300000000001</v>
          </cell>
          <cell r="G112">
            <v>1</v>
          </cell>
        </row>
        <row r="113">
          <cell r="A113" t="str">
            <v xml:space="preserve"> 331  Сосиски Сочинки по-баварски ВЕС ТМ Стародворье  Поком</v>
          </cell>
          <cell r="B113" t="str">
            <v>кг</v>
          </cell>
          <cell r="C113">
            <v>131.374</v>
          </cell>
          <cell r="F113">
            <v>131.374</v>
          </cell>
          <cell r="G113">
            <v>1</v>
          </cell>
        </row>
        <row r="114">
          <cell r="A114" t="str">
            <v xml:space="preserve"> 333  Колбаса Балыковая, Вязанка фиброуз в/у, ВЕС ПОКОМ</v>
          </cell>
          <cell r="B114" t="str">
            <v>кг</v>
          </cell>
          <cell r="C114">
            <v>35.232999999999997</v>
          </cell>
          <cell r="F114">
            <v>35.232999999999997</v>
          </cell>
          <cell r="G114">
            <v>1</v>
          </cell>
        </row>
        <row r="115">
          <cell r="A115" t="str">
            <v xml:space="preserve"> 352  Ветчина Нежная с нежным филе 0,4 кг ТМ Особый рецепт  ПОКОМ</v>
          </cell>
          <cell r="B115" t="str">
            <v>шт</v>
          </cell>
          <cell r="C115">
            <v>20</v>
          </cell>
          <cell r="F115">
            <v>20</v>
          </cell>
          <cell r="G115">
            <v>0.4</v>
          </cell>
        </row>
        <row r="116">
          <cell r="A116" t="str">
            <v xml:space="preserve"> 358  Колбаса Молочная стародворская, амифлекс, 0,5кг, ТМ Стародворье</v>
          </cell>
          <cell r="B116" t="str">
            <v>шт</v>
          </cell>
          <cell r="C116">
            <v>12</v>
          </cell>
          <cell r="D116">
            <v>10</v>
          </cell>
          <cell r="E116">
            <v>6</v>
          </cell>
          <cell r="F116">
            <v>16</v>
          </cell>
          <cell r="G116">
            <v>0.5</v>
          </cell>
        </row>
        <row r="117">
          <cell r="A117" t="str">
            <v xml:space="preserve"> 361  Колбаса Сервелат Филейбургский с копченой грудинкой, в/у 0,35 кг срез, БАВАРУШКА ПОКОМ</v>
          </cell>
          <cell r="B117" t="str">
            <v>шт</v>
          </cell>
          <cell r="C117">
            <v>22</v>
          </cell>
          <cell r="E117">
            <v>9</v>
          </cell>
          <cell r="F117">
            <v>13</v>
          </cell>
          <cell r="G117">
            <v>0.35</v>
          </cell>
        </row>
        <row r="118">
          <cell r="A118" t="str">
            <v xml:space="preserve"> 364  Сардельки Филейские Вязанка ВЕС NDX ТМ Вязанка  ПОКОМ</v>
          </cell>
          <cell r="B118" t="str">
            <v>кг</v>
          </cell>
          <cell r="C118">
            <v>37.247</v>
          </cell>
          <cell r="F118">
            <v>37.247</v>
          </cell>
          <cell r="G118">
            <v>1</v>
          </cell>
        </row>
        <row r="119">
          <cell r="A119" t="str">
            <v xml:space="preserve"> 369  Колбаса Русская стародворская, амифлекс ВЕС, ТМ Стародворье  ПОКОМ</v>
          </cell>
          <cell r="B119" t="str">
            <v>кг</v>
          </cell>
          <cell r="C119">
            <v>64.385000000000005</v>
          </cell>
          <cell r="D119">
            <v>21.605</v>
          </cell>
          <cell r="E119">
            <v>6.7</v>
          </cell>
          <cell r="F119">
            <v>79.290000000000006</v>
          </cell>
          <cell r="G119">
            <v>1</v>
          </cell>
        </row>
        <row r="120">
          <cell r="A120" t="str">
            <v xml:space="preserve"> 379  Колбаса Балыкбургская с копченым балыком ТМ Баварушка 0,28 кг срез ПОКОМ</v>
          </cell>
          <cell r="B120" t="str">
            <v>шт</v>
          </cell>
          <cell r="C120">
            <v>12</v>
          </cell>
          <cell r="F120">
            <v>12</v>
          </cell>
          <cell r="G120">
            <v>0.28000000000000003</v>
          </cell>
        </row>
        <row r="121">
          <cell r="A121" t="str">
            <v xml:space="preserve"> 386  Колбаса Балыкбургская с копченым балыком 0,35 кг срез ТМ Баварушка  ПОКОМ</v>
          </cell>
          <cell r="B121" t="str">
            <v>шт</v>
          </cell>
          <cell r="D121">
            <v>18</v>
          </cell>
          <cell r="F121">
            <v>18</v>
          </cell>
          <cell r="G121">
            <v>0</v>
          </cell>
        </row>
        <row r="122">
          <cell r="A122" t="str">
            <v>298  Колбаса Сливушка ТМ Вязанка, 0,375кг,  ПОКОМ</v>
          </cell>
          <cell r="B122" t="str">
            <v>шт</v>
          </cell>
          <cell r="D122">
            <v>20</v>
          </cell>
          <cell r="E122">
            <v>4</v>
          </cell>
          <cell r="F122">
            <v>16</v>
          </cell>
          <cell r="G122">
            <v>0.375</v>
          </cell>
        </row>
        <row r="123">
          <cell r="A123" t="str">
            <v>БОНУС_Колбаса вареная Филейская ТМ Вязанка ТС Классическая ВЕС  ПОКОМ</v>
          </cell>
          <cell r="B123" t="str">
            <v>кг</v>
          </cell>
          <cell r="E123">
            <v>1.34</v>
          </cell>
          <cell r="F123">
            <v>-1.34</v>
          </cell>
          <cell r="G123">
            <v>0</v>
          </cell>
        </row>
        <row r="124">
          <cell r="A124" t="str">
            <v>БОНУС_Колбаса Докторская Особая ТМ Особый рецепт,  0,5кг, ПОКОМ</v>
          </cell>
          <cell r="B124" t="str">
            <v>шт</v>
          </cell>
          <cell r="E124">
            <v>7</v>
          </cell>
          <cell r="F124">
            <v>-7</v>
          </cell>
          <cell r="G124">
            <v>0</v>
          </cell>
        </row>
        <row r="125">
          <cell r="A125" t="str">
            <v>БОНУС_Сосиски Сочинки с сочной грудинкой, МГС 0.4кг,   ПОКОМ</v>
          </cell>
          <cell r="B125" t="str">
            <v>шт</v>
          </cell>
          <cell r="E125">
            <v>2</v>
          </cell>
          <cell r="F125">
            <v>-2</v>
          </cell>
          <cell r="G125">
            <v>0</v>
          </cell>
        </row>
        <row r="127">
          <cell r="A127" t="str">
            <v>В\К Сочинка зернистая вес</v>
          </cell>
          <cell r="B127" t="str">
            <v>кг</v>
          </cell>
          <cell r="G127">
            <v>1</v>
          </cell>
        </row>
        <row r="128">
          <cell r="A128" t="str">
            <v>В\К Сочинка рубленная Вес</v>
          </cell>
          <cell r="B128" t="str">
            <v>кг</v>
          </cell>
          <cell r="G128">
            <v>1</v>
          </cell>
        </row>
        <row r="129">
          <cell r="A129" t="str">
            <v>Кракушка с пряным сальцем 0,3 кг</v>
          </cell>
          <cell r="B129" t="str">
            <v>шт</v>
          </cell>
          <cell r="G129">
            <v>0.3</v>
          </cell>
        </row>
        <row r="130">
          <cell r="A130" t="str">
            <v>Паштет Любительский 0,1 кг</v>
          </cell>
          <cell r="B130" t="str">
            <v>шт</v>
          </cell>
          <cell r="G130">
            <v>0.1</v>
          </cell>
        </row>
        <row r="131">
          <cell r="A131" t="str">
            <v>Паштет с морковью 0,1 кг</v>
          </cell>
          <cell r="B131" t="str">
            <v>шт</v>
          </cell>
          <cell r="G131">
            <v>0.1</v>
          </cell>
        </row>
        <row r="132">
          <cell r="A132" t="str">
            <v>Паштет со сливочным маслом 0,1 кг</v>
          </cell>
          <cell r="B132" t="str">
            <v>шт</v>
          </cell>
          <cell r="G132">
            <v>0.1</v>
          </cell>
        </row>
        <row r="133">
          <cell r="A133" t="str">
            <v>С\К Филейбурская зернистая нарезка 0,03 кг</v>
          </cell>
          <cell r="B133" t="str">
            <v>шт</v>
          </cell>
          <cell r="G133">
            <v>0.03</v>
          </cell>
        </row>
        <row r="134">
          <cell r="A134" t="str">
            <v>С\К Филейбурская с мраморным балыком нарезка 0,03 кг</v>
          </cell>
          <cell r="B134" t="str">
            <v>шт</v>
          </cell>
          <cell r="G134">
            <v>0.03</v>
          </cell>
        </row>
        <row r="135">
          <cell r="A135" t="str">
            <v>Сардельки Баварские Бавария 0,38</v>
          </cell>
          <cell r="B135" t="str">
            <v>шт</v>
          </cell>
          <cell r="G135">
            <v>0.38</v>
          </cell>
        </row>
        <row r="136">
          <cell r="A136" t="str">
            <v>Сардельки Говяжьи</v>
          </cell>
          <cell r="B136" t="str">
            <v>кг</v>
          </cell>
          <cell r="G136">
            <v>1</v>
          </cell>
        </row>
        <row r="137">
          <cell r="A137" t="str">
            <v>сардельки нежные</v>
          </cell>
          <cell r="B137" t="str">
            <v>кг</v>
          </cell>
          <cell r="G137">
            <v>1</v>
          </cell>
        </row>
        <row r="138">
          <cell r="A138" t="str">
            <v>Сардельки Сочинки с сочным окороком 0,4 кг</v>
          </cell>
          <cell r="B138" t="str">
            <v>шт</v>
          </cell>
          <cell r="G138">
            <v>0.4</v>
          </cell>
        </row>
        <row r="139">
          <cell r="A139" t="str">
            <v>Сардельки Сочинки с сыром 0,42 кг</v>
          </cell>
          <cell r="B139" t="str">
            <v>шт</v>
          </cell>
          <cell r="G139">
            <v>0.42</v>
          </cell>
        </row>
        <row r="140">
          <cell r="A140" t="str">
            <v>Сервелат Мясорубский с мелкорубленным окороком 0,35 кг</v>
          </cell>
          <cell r="B140" t="str">
            <v>шт</v>
          </cell>
          <cell r="G140">
            <v>0.35</v>
          </cell>
        </row>
        <row r="141">
          <cell r="A141" t="str">
            <v>Сервелат Мясорубский с мелкорубленным окороком Вес</v>
          </cell>
          <cell r="B141" t="str">
            <v>кг</v>
          </cell>
          <cell r="G141">
            <v>1</v>
          </cell>
        </row>
        <row r="142">
          <cell r="A142" t="str">
            <v>Сервелат Филедворский 0,35 кг</v>
          </cell>
          <cell r="B142" t="str">
            <v>шт</v>
          </cell>
          <cell r="G142">
            <v>0.35</v>
          </cell>
        </row>
        <row r="143">
          <cell r="A143" t="str">
            <v>Сосиски Баварские вес</v>
          </cell>
          <cell r="B143" t="str">
            <v>кг</v>
          </cell>
          <cell r="G14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9"/>
  <sheetViews>
    <sheetView tabSelected="1" workbookViewId="0">
      <selection activeCell="AA22" sqref="AA22"/>
    </sheetView>
  </sheetViews>
  <sheetFormatPr defaultColWidth="10.5" defaultRowHeight="12.75" outlineLevelRow="1" x14ac:dyDescent="0.2"/>
  <cols>
    <col min="1" max="1" width="84.33203125" style="1" customWidth="1"/>
    <col min="2" max="2" width="4.33203125" style="1" customWidth="1"/>
    <col min="3" max="6" width="6.83203125" style="1" customWidth="1"/>
    <col min="7" max="7" width="5.5" style="17" customWidth="1"/>
    <col min="8" max="11" width="1.6640625" style="2" customWidth="1"/>
    <col min="12" max="12" width="10.5" style="2"/>
    <col min="13" max="13" width="10.33203125" style="18" customWidth="1"/>
    <col min="14" max="14" width="10.33203125" style="2" customWidth="1"/>
    <col min="15" max="15" width="1.5" style="2" customWidth="1"/>
    <col min="16" max="17" width="5.83203125" style="2" customWidth="1"/>
    <col min="18" max="18" width="8.5" style="2" customWidth="1"/>
    <col min="19" max="20" width="3.1640625" style="2" customWidth="1"/>
    <col min="21" max="21" width="29.6640625" style="2" customWidth="1"/>
    <col min="22" max="16384" width="10.5" style="2"/>
  </cols>
  <sheetData>
    <row r="1" spans="1:23" outlineLevel="1" x14ac:dyDescent="0.2">
      <c r="A1" s="3" t="s">
        <v>0</v>
      </c>
      <c r="B1" s="3"/>
      <c r="C1" s="3"/>
    </row>
    <row r="2" spans="1:23" outlineLevel="1" x14ac:dyDescent="0.2">
      <c r="B2" s="3"/>
      <c r="C2" s="3"/>
      <c r="N2" s="24" t="s">
        <v>54</v>
      </c>
    </row>
    <row r="3" spans="1:23" x14ac:dyDescent="0.2">
      <c r="A3" s="4" t="s">
        <v>1</v>
      </c>
      <c r="B3" s="4"/>
      <c r="C3" s="4" t="s">
        <v>2</v>
      </c>
      <c r="D3" s="4"/>
      <c r="E3" s="4"/>
      <c r="F3" s="4"/>
      <c r="G3" s="10" t="s">
        <v>44</v>
      </c>
      <c r="H3" s="11" t="s">
        <v>45</v>
      </c>
      <c r="I3" s="11" t="s">
        <v>46</v>
      </c>
      <c r="J3" s="11" t="s">
        <v>47</v>
      </c>
      <c r="K3" s="11" t="s">
        <v>47</v>
      </c>
      <c r="L3" s="11" t="s">
        <v>48</v>
      </c>
      <c r="M3" s="12" t="s">
        <v>47</v>
      </c>
      <c r="N3" s="25" t="s">
        <v>47</v>
      </c>
      <c r="O3" s="11" t="s">
        <v>49</v>
      </c>
      <c r="P3" s="11" t="s">
        <v>50</v>
      </c>
      <c r="Q3" s="11" t="s">
        <v>51</v>
      </c>
      <c r="R3" s="13" t="s">
        <v>58</v>
      </c>
      <c r="S3" s="13" t="s">
        <v>48</v>
      </c>
      <c r="T3" s="13" t="s">
        <v>48</v>
      </c>
      <c r="U3" s="11" t="s">
        <v>52</v>
      </c>
      <c r="V3" s="11" t="s">
        <v>53</v>
      </c>
      <c r="W3" s="11" t="s">
        <v>53</v>
      </c>
    </row>
    <row r="4" spans="1:23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/>
      <c r="I4" s="11"/>
      <c r="J4" s="11"/>
      <c r="K4" s="11"/>
      <c r="L4" s="11"/>
      <c r="M4" s="14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" x14ac:dyDescent="0.2">
      <c r="A5" s="5" t="s">
        <v>9</v>
      </c>
      <c r="B5" s="5"/>
      <c r="C5" s="6"/>
      <c r="D5" s="7"/>
      <c r="E5" s="15">
        <f t="shared" ref="E5:F5" si="0">SUM(E6:E268)</f>
        <v>354.11899999999991</v>
      </c>
      <c r="F5" s="15">
        <f t="shared" si="0"/>
        <v>2344.4929999999999</v>
      </c>
      <c r="G5" s="10"/>
      <c r="H5" s="15">
        <f t="shared" ref="H5:N5" si="1">SUM(H6:H268)</f>
        <v>0</v>
      </c>
      <c r="I5" s="15">
        <f t="shared" si="1"/>
        <v>0</v>
      </c>
      <c r="J5" s="15">
        <f t="shared" si="1"/>
        <v>0</v>
      </c>
      <c r="K5" s="15">
        <f t="shared" si="1"/>
        <v>0</v>
      </c>
      <c r="L5" s="15">
        <f t="shared" si="1"/>
        <v>70.823800000000006</v>
      </c>
      <c r="M5" s="16">
        <f t="shared" si="1"/>
        <v>705</v>
      </c>
      <c r="N5" s="15">
        <f t="shared" si="1"/>
        <v>810</v>
      </c>
      <c r="O5" s="15">
        <f>SUM(O6:O268)</f>
        <v>0</v>
      </c>
      <c r="P5" s="11"/>
      <c r="Q5" s="11"/>
      <c r="R5" s="15">
        <f>SUM(R6:R268)</f>
        <v>66.007200000000012</v>
      </c>
      <c r="S5" s="15">
        <f>SUM(S6:S268)</f>
        <v>0</v>
      </c>
      <c r="T5" s="15">
        <f>SUM(T6:T268)</f>
        <v>0</v>
      </c>
      <c r="U5" s="11"/>
      <c r="V5" s="15">
        <f>SUM(V6:V268)</f>
        <v>705</v>
      </c>
      <c r="W5" s="15">
        <f>SUM(W6:W268)</f>
        <v>0</v>
      </c>
    </row>
    <row r="6" spans="1:23" outlineLevel="1" x14ac:dyDescent="0.2">
      <c r="A6" s="8" t="s">
        <v>10</v>
      </c>
      <c r="B6" s="8" t="s">
        <v>11</v>
      </c>
      <c r="C6" s="9">
        <v>257.92500000000001</v>
      </c>
      <c r="D6" s="9"/>
      <c r="E6" s="9">
        <v>10.75</v>
      </c>
      <c r="F6" s="9">
        <v>247.17500000000001</v>
      </c>
      <c r="G6" s="17">
        <v>1</v>
      </c>
      <c r="L6" s="2">
        <f>E6/5</f>
        <v>2.15</v>
      </c>
      <c r="M6" s="19"/>
      <c r="N6" s="23">
        <f>VLOOKUP(A6,[1]TDSheet!$A$1:$O$65536,15,0)</f>
        <v>0</v>
      </c>
      <c r="P6" s="2">
        <f>(F6+M6)/L6</f>
        <v>114.96511627906978</v>
      </c>
      <c r="Q6" s="2">
        <f>F6/L6</f>
        <v>114.96511627906978</v>
      </c>
      <c r="R6" s="2">
        <f>VLOOKUP(A6,[2]TDSheet!$A:$F,6,0)/5</f>
        <v>2.153</v>
      </c>
      <c r="U6" s="22" t="s">
        <v>57</v>
      </c>
      <c r="V6" s="2">
        <f>M6*G6</f>
        <v>0</v>
      </c>
    </row>
    <row r="7" spans="1:23" outlineLevel="1" x14ac:dyDescent="0.2">
      <c r="A7" s="8" t="s">
        <v>12</v>
      </c>
      <c r="B7" s="8" t="s">
        <v>11</v>
      </c>
      <c r="C7" s="9">
        <v>139.15899999999999</v>
      </c>
      <c r="D7" s="9"/>
      <c r="E7" s="9"/>
      <c r="F7" s="9">
        <v>139.15899999999999</v>
      </c>
      <c r="G7" s="17">
        <f>VLOOKUP(A7,[3]TDSheet!$A:$G,7,0)</f>
        <v>1</v>
      </c>
      <c r="L7" s="2">
        <f t="shared" ref="L7:L39" si="2">E7/5</f>
        <v>0</v>
      </c>
      <c r="M7" s="19"/>
      <c r="N7" s="23">
        <f>VLOOKUP(A7,[1]TDSheet!$A$1:$O$65536,15,0)</f>
        <v>0</v>
      </c>
      <c r="P7" s="2" t="e">
        <f t="shared" ref="P7:P39" si="3">(F7+M7)/L7</f>
        <v>#DIV/0!</v>
      </c>
      <c r="Q7" s="2" t="e">
        <f t="shared" ref="Q7:Q39" si="4">F7/L7</f>
        <v>#DIV/0!</v>
      </c>
      <c r="U7" s="22" t="s">
        <v>57</v>
      </c>
      <c r="V7" s="2">
        <f t="shared" ref="V7:V39" si="5">M7*G7</f>
        <v>0</v>
      </c>
    </row>
    <row r="8" spans="1:23" outlineLevel="1" x14ac:dyDescent="0.2">
      <c r="A8" s="8" t="s">
        <v>13</v>
      </c>
      <c r="B8" s="8" t="s">
        <v>11</v>
      </c>
      <c r="C8" s="9">
        <v>246.26</v>
      </c>
      <c r="D8" s="9"/>
      <c r="E8" s="9"/>
      <c r="F8" s="9">
        <v>246.26</v>
      </c>
      <c r="G8" s="17">
        <f>VLOOKUP(A8,[3]TDSheet!$A:$G,7,0)</f>
        <v>1</v>
      </c>
      <c r="L8" s="2">
        <f t="shared" si="2"/>
        <v>0</v>
      </c>
      <c r="M8" s="19"/>
      <c r="N8" s="23">
        <f>VLOOKUP(A8,[1]TDSheet!$A$1:$O$65536,15,0)</f>
        <v>0</v>
      </c>
      <c r="P8" s="2" t="e">
        <f t="shared" si="3"/>
        <v>#DIV/0!</v>
      </c>
      <c r="Q8" s="2" t="e">
        <f t="shared" si="4"/>
        <v>#DIV/0!</v>
      </c>
      <c r="R8" s="2">
        <f>VLOOKUP(A8,[2]TDSheet!$A:$F,6,0)/5</f>
        <v>1.7670000000000001</v>
      </c>
      <c r="U8" s="22" t="s">
        <v>57</v>
      </c>
      <c r="V8" s="2">
        <f t="shared" si="5"/>
        <v>0</v>
      </c>
    </row>
    <row r="9" spans="1:23" outlineLevel="1" x14ac:dyDescent="0.2">
      <c r="A9" s="8" t="s">
        <v>14</v>
      </c>
      <c r="B9" s="8" t="s">
        <v>11</v>
      </c>
      <c r="C9" s="9">
        <v>48.927</v>
      </c>
      <c r="D9" s="9"/>
      <c r="E9" s="9"/>
      <c r="F9" s="9">
        <v>48.927</v>
      </c>
      <c r="G9" s="17">
        <f>VLOOKUP(A9,[3]TDSheet!$A:$G,7,0)</f>
        <v>1</v>
      </c>
      <c r="L9" s="2">
        <f t="shared" si="2"/>
        <v>0</v>
      </c>
      <c r="M9" s="19"/>
      <c r="N9" s="23">
        <f>VLOOKUP(A9,[1]TDSheet!$A$1:$O$65536,15,0)</f>
        <v>0</v>
      </c>
      <c r="P9" s="2" t="e">
        <f t="shared" si="3"/>
        <v>#DIV/0!</v>
      </c>
      <c r="Q9" s="2" t="e">
        <f t="shared" si="4"/>
        <v>#DIV/0!</v>
      </c>
      <c r="R9" s="2">
        <f>VLOOKUP(A9,[2]TDSheet!$A:$F,6,0)/5</f>
        <v>1.6255999999999999</v>
      </c>
      <c r="U9" s="22" t="s">
        <v>57</v>
      </c>
      <c r="V9" s="2">
        <f t="shared" si="5"/>
        <v>0</v>
      </c>
    </row>
    <row r="10" spans="1:23" outlineLevel="1" x14ac:dyDescent="0.2">
      <c r="A10" s="8" t="s">
        <v>15</v>
      </c>
      <c r="B10" s="8" t="s">
        <v>11</v>
      </c>
      <c r="C10" s="9">
        <v>112.854</v>
      </c>
      <c r="D10" s="9"/>
      <c r="E10" s="9">
        <v>8.0809999999999995</v>
      </c>
      <c r="F10" s="9">
        <v>104.773</v>
      </c>
      <c r="G10" s="17">
        <f>VLOOKUP(A10,[3]TDSheet!$A:$G,7,0)</f>
        <v>1</v>
      </c>
      <c r="L10" s="2">
        <f t="shared" si="2"/>
        <v>1.6161999999999999</v>
      </c>
      <c r="M10" s="19"/>
      <c r="N10" s="23">
        <f>VLOOKUP(A10,[1]TDSheet!$A$1:$O$65536,15,0)</f>
        <v>0</v>
      </c>
      <c r="P10" s="2">
        <f t="shared" si="3"/>
        <v>64.826754114589775</v>
      </c>
      <c r="Q10" s="2">
        <f t="shared" si="4"/>
        <v>64.826754114589775</v>
      </c>
      <c r="U10" s="22" t="s">
        <v>57</v>
      </c>
      <c r="V10" s="2">
        <f t="shared" si="5"/>
        <v>0</v>
      </c>
    </row>
    <row r="11" spans="1:23" outlineLevel="1" x14ac:dyDescent="0.2">
      <c r="A11" s="20" t="s">
        <v>55</v>
      </c>
      <c r="B11" s="20" t="s">
        <v>11</v>
      </c>
      <c r="C11" s="9"/>
      <c r="D11" s="9"/>
      <c r="E11" s="9"/>
      <c r="F11" s="9"/>
      <c r="G11" s="17">
        <v>1</v>
      </c>
      <c r="L11" s="2">
        <f t="shared" si="2"/>
        <v>0</v>
      </c>
      <c r="M11" s="26">
        <v>100</v>
      </c>
      <c r="N11" s="23">
        <f>VLOOKUP(A11,[1]TDSheet!$A$1:$O$65536,15,0)</f>
        <v>100</v>
      </c>
      <c r="P11" s="2" t="e">
        <f t="shared" si="3"/>
        <v>#DIV/0!</v>
      </c>
      <c r="Q11" s="2" t="e">
        <f t="shared" si="4"/>
        <v>#DIV/0!</v>
      </c>
      <c r="R11" s="2">
        <f>VLOOKUP(A11,[2]TDSheet!$A:$F,6,0)/5</f>
        <v>12.3712</v>
      </c>
      <c r="V11" s="2">
        <f t="shared" si="5"/>
        <v>100</v>
      </c>
    </row>
    <row r="12" spans="1:23" outlineLevel="1" x14ac:dyDescent="0.2">
      <c r="A12" s="8" t="s">
        <v>16</v>
      </c>
      <c r="B12" s="8" t="s">
        <v>17</v>
      </c>
      <c r="C12" s="9">
        <v>60</v>
      </c>
      <c r="D12" s="9"/>
      <c r="E12" s="9"/>
      <c r="F12" s="9">
        <v>60</v>
      </c>
      <c r="G12" s="17">
        <f>VLOOKUP(A12,[3]TDSheet!$A:$G,7,0)</f>
        <v>0.5</v>
      </c>
      <c r="L12" s="2">
        <f t="shared" si="2"/>
        <v>0</v>
      </c>
      <c r="M12" s="19"/>
      <c r="N12" s="23">
        <f>VLOOKUP(A12,[1]TDSheet!$A$1:$O$65536,15,0)</f>
        <v>0</v>
      </c>
      <c r="P12" s="2" t="e">
        <f t="shared" si="3"/>
        <v>#DIV/0!</v>
      </c>
      <c r="Q12" s="2" t="e">
        <f t="shared" si="4"/>
        <v>#DIV/0!</v>
      </c>
      <c r="U12" s="22" t="s">
        <v>57</v>
      </c>
      <c r="V12" s="2">
        <f t="shared" si="5"/>
        <v>0</v>
      </c>
    </row>
    <row r="13" spans="1:23" outlineLevel="1" x14ac:dyDescent="0.2">
      <c r="A13" s="8" t="s">
        <v>18</v>
      </c>
      <c r="B13" s="8" t="s">
        <v>17</v>
      </c>
      <c r="C13" s="9">
        <v>42</v>
      </c>
      <c r="D13" s="9"/>
      <c r="E13" s="9"/>
      <c r="F13" s="9">
        <v>42</v>
      </c>
      <c r="G13" s="17">
        <f>VLOOKUP(A13,[3]TDSheet!$A:$G,7,0)</f>
        <v>0.5</v>
      </c>
      <c r="L13" s="2">
        <f t="shared" si="2"/>
        <v>0</v>
      </c>
      <c r="M13" s="19"/>
      <c r="N13" s="23">
        <f>VLOOKUP(A13,[1]TDSheet!$A$1:$O$65536,15,0)</f>
        <v>0</v>
      </c>
      <c r="P13" s="2" t="e">
        <f t="shared" si="3"/>
        <v>#DIV/0!</v>
      </c>
      <c r="Q13" s="2" t="e">
        <f t="shared" si="4"/>
        <v>#DIV/0!</v>
      </c>
      <c r="U13" s="22" t="s">
        <v>57</v>
      </c>
      <c r="V13" s="2">
        <f t="shared" si="5"/>
        <v>0</v>
      </c>
    </row>
    <row r="14" spans="1:23" outlineLevel="1" x14ac:dyDescent="0.2">
      <c r="A14" s="8" t="s">
        <v>19</v>
      </c>
      <c r="B14" s="8" t="s">
        <v>17</v>
      </c>
      <c r="C14" s="9">
        <v>30</v>
      </c>
      <c r="D14" s="9"/>
      <c r="E14" s="9"/>
      <c r="F14" s="9">
        <v>30</v>
      </c>
      <c r="G14" s="17">
        <f>VLOOKUP(A14,[3]TDSheet!$A:$G,7,0)</f>
        <v>0.35</v>
      </c>
      <c r="L14" s="2">
        <f t="shared" si="2"/>
        <v>0</v>
      </c>
      <c r="M14" s="19"/>
      <c r="N14" s="23">
        <f>VLOOKUP(A14,[1]TDSheet!$A$1:$O$65536,15,0)</f>
        <v>0</v>
      </c>
      <c r="P14" s="2" t="e">
        <f t="shared" si="3"/>
        <v>#DIV/0!</v>
      </c>
      <c r="Q14" s="2" t="e">
        <f t="shared" si="4"/>
        <v>#DIV/0!</v>
      </c>
      <c r="U14" s="22" t="s">
        <v>57</v>
      </c>
      <c r="V14" s="2">
        <f t="shared" si="5"/>
        <v>0</v>
      </c>
    </row>
    <row r="15" spans="1:23" outlineLevel="1" x14ac:dyDescent="0.2">
      <c r="A15" s="8" t="s">
        <v>20</v>
      </c>
      <c r="B15" s="8" t="s">
        <v>11</v>
      </c>
      <c r="C15" s="9">
        <v>26.414999999999999</v>
      </c>
      <c r="D15" s="9"/>
      <c r="E15" s="9">
        <v>26.414999999999999</v>
      </c>
      <c r="F15" s="9"/>
      <c r="G15" s="17">
        <f>VLOOKUP(A15,[3]TDSheet!$A:$G,7,0)</f>
        <v>1</v>
      </c>
      <c r="L15" s="2">
        <f t="shared" si="2"/>
        <v>5.2829999999999995</v>
      </c>
      <c r="M15" s="19">
        <v>120</v>
      </c>
      <c r="N15" s="23">
        <f>VLOOKUP(A15,[1]TDSheet!$A$1:$O$65536,15,0)</f>
        <v>120</v>
      </c>
      <c r="P15" s="2">
        <f t="shared" si="3"/>
        <v>22.714366837024421</v>
      </c>
      <c r="Q15" s="2">
        <f t="shared" si="4"/>
        <v>0</v>
      </c>
      <c r="R15" s="2">
        <f>VLOOKUP(A15,[2]TDSheet!$A:$F,6,0)/5</f>
        <v>7.4066000000000001</v>
      </c>
      <c r="V15" s="2">
        <f t="shared" si="5"/>
        <v>120</v>
      </c>
    </row>
    <row r="16" spans="1:23" outlineLevel="1" x14ac:dyDescent="0.2">
      <c r="A16" s="8" t="s">
        <v>21</v>
      </c>
      <c r="B16" s="8" t="s">
        <v>11</v>
      </c>
      <c r="C16" s="9">
        <v>285.73</v>
      </c>
      <c r="D16" s="9"/>
      <c r="E16" s="9">
        <v>45.06</v>
      </c>
      <c r="F16" s="9">
        <v>240.67</v>
      </c>
      <c r="G16" s="17">
        <f>VLOOKUP(A16,[3]TDSheet!$A:$G,7,0)</f>
        <v>1</v>
      </c>
      <c r="L16" s="2">
        <f t="shared" si="2"/>
        <v>9.0120000000000005</v>
      </c>
      <c r="M16" s="19"/>
      <c r="N16" s="23">
        <f>VLOOKUP(A16,[1]TDSheet!$A$1:$O$65536,15,0)</f>
        <v>0</v>
      </c>
      <c r="P16" s="2">
        <f t="shared" si="3"/>
        <v>26.705503772747445</v>
      </c>
      <c r="Q16" s="2">
        <f t="shared" si="4"/>
        <v>26.705503772747445</v>
      </c>
      <c r="R16" s="2">
        <f>VLOOKUP(A16,[2]TDSheet!$A:$F,6,0)/5</f>
        <v>3.0339999999999998</v>
      </c>
      <c r="U16" s="22" t="s">
        <v>57</v>
      </c>
      <c r="V16" s="2">
        <f t="shared" si="5"/>
        <v>0</v>
      </c>
    </row>
    <row r="17" spans="1:22" outlineLevel="1" x14ac:dyDescent="0.2">
      <c r="A17" s="8" t="s">
        <v>22</v>
      </c>
      <c r="B17" s="8" t="s">
        <v>11</v>
      </c>
      <c r="C17" s="9">
        <v>63.68</v>
      </c>
      <c r="D17" s="9"/>
      <c r="E17" s="9">
        <v>15.91</v>
      </c>
      <c r="F17" s="9">
        <v>47.77</v>
      </c>
      <c r="G17" s="17">
        <f>VLOOKUP(A17,[3]TDSheet!$A:$G,7,0)</f>
        <v>1</v>
      </c>
      <c r="L17" s="2">
        <f t="shared" si="2"/>
        <v>3.1819999999999999</v>
      </c>
      <c r="M17" s="19"/>
      <c r="N17" s="23">
        <f>VLOOKUP(A17,[1]TDSheet!$A$1:$O$65536,15,0)</f>
        <v>30</v>
      </c>
      <c r="P17" s="2">
        <f t="shared" si="3"/>
        <v>15.01257071024513</v>
      </c>
      <c r="Q17" s="2">
        <f t="shared" si="4"/>
        <v>15.01257071024513</v>
      </c>
      <c r="V17" s="2">
        <f t="shared" si="5"/>
        <v>0</v>
      </c>
    </row>
    <row r="18" spans="1:22" outlineLevel="1" x14ac:dyDescent="0.2">
      <c r="A18" s="8" t="s">
        <v>23</v>
      </c>
      <c r="B18" s="8" t="s">
        <v>11</v>
      </c>
      <c r="C18" s="9">
        <v>308.82</v>
      </c>
      <c r="D18" s="9"/>
      <c r="E18" s="9">
        <v>31.015000000000001</v>
      </c>
      <c r="F18" s="9">
        <v>277.80500000000001</v>
      </c>
      <c r="G18" s="17">
        <f>VLOOKUP(A18,[3]TDSheet!$A:$G,7,0)</f>
        <v>1</v>
      </c>
      <c r="L18" s="2">
        <f t="shared" si="2"/>
        <v>6.2030000000000003</v>
      </c>
      <c r="M18" s="19"/>
      <c r="N18" s="23">
        <f>VLOOKUP(A18,[1]TDSheet!$A$1:$O$65536,15,0)</f>
        <v>0</v>
      </c>
      <c r="P18" s="2">
        <f t="shared" si="3"/>
        <v>44.785587618894084</v>
      </c>
      <c r="Q18" s="2">
        <f t="shared" si="4"/>
        <v>44.785587618894084</v>
      </c>
      <c r="U18" s="22" t="s">
        <v>57</v>
      </c>
      <c r="V18" s="2">
        <f t="shared" si="5"/>
        <v>0</v>
      </c>
    </row>
    <row r="19" spans="1:22" outlineLevel="1" x14ac:dyDescent="0.2">
      <c r="A19" s="8" t="s">
        <v>24</v>
      </c>
      <c r="B19" s="8" t="s">
        <v>11</v>
      </c>
      <c r="C19" s="9">
        <v>31.757999999999999</v>
      </c>
      <c r="D19" s="9"/>
      <c r="E19" s="9">
        <v>5.22</v>
      </c>
      <c r="F19" s="9">
        <v>26.538</v>
      </c>
      <c r="G19" s="17">
        <f>VLOOKUP(A19,[3]TDSheet!$A:$G,7,0)</f>
        <v>1</v>
      </c>
      <c r="L19" s="2">
        <f t="shared" si="2"/>
        <v>1.044</v>
      </c>
      <c r="M19" s="19"/>
      <c r="N19" s="23">
        <f>VLOOKUP(A19,[1]TDSheet!$A$1:$O$65536,15,0)</f>
        <v>0</v>
      </c>
      <c r="P19" s="2">
        <f t="shared" si="3"/>
        <v>25.419540229885058</v>
      </c>
      <c r="Q19" s="2">
        <f t="shared" si="4"/>
        <v>25.419540229885058</v>
      </c>
      <c r="U19" s="22" t="s">
        <v>57</v>
      </c>
      <c r="V19" s="2">
        <f t="shared" si="5"/>
        <v>0</v>
      </c>
    </row>
    <row r="20" spans="1:22" outlineLevel="1" x14ac:dyDescent="0.2">
      <c r="A20" s="8" t="s">
        <v>25</v>
      </c>
      <c r="B20" s="8" t="s">
        <v>11</v>
      </c>
      <c r="C20" s="9">
        <v>10.57</v>
      </c>
      <c r="D20" s="9"/>
      <c r="E20" s="9">
        <v>10.57</v>
      </c>
      <c r="F20" s="9"/>
      <c r="G20" s="17">
        <f>VLOOKUP(A20,[3]TDSheet!$A:$G,7,0)</f>
        <v>1</v>
      </c>
      <c r="L20" s="2">
        <f t="shared" si="2"/>
        <v>2.1139999999999999</v>
      </c>
      <c r="M20" s="19">
        <v>50</v>
      </c>
      <c r="N20" s="23">
        <f>VLOOKUP(A20,[1]TDSheet!$A$1:$O$65536,15,0)</f>
        <v>100</v>
      </c>
      <c r="P20" s="2">
        <f t="shared" si="3"/>
        <v>23.651844843897827</v>
      </c>
      <c r="Q20" s="2">
        <f t="shared" si="4"/>
        <v>0</v>
      </c>
      <c r="R20" s="2">
        <f>VLOOKUP(A20,[2]TDSheet!$A:$F,6,0)/5</f>
        <v>5.2640000000000002</v>
      </c>
      <c r="V20" s="2">
        <f t="shared" si="5"/>
        <v>50</v>
      </c>
    </row>
    <row r="21" spans="1:22" outlineLevel="1" x14ac:dyDescent="0.2">
      <c r="A21" s="20" t="s">
        <v>56</v>
      </c>
      <c r="B21" s="20" t="s">
        <v>11</v>
      </c>
      <c r="C21" s="9"/>
      <c r="D21" s="9"/>
      <c r="E21" s="9"/>
      <c r="F21" s="9"/>
      <c r="G21" s="17">
        <v>1</v>
      </c>
      <c r="L21" s="2">
        <f t="shared" si="2"/>
        <v>0</v>
      </c>
      <c r="M21" s="21">
        <v>30</v>
      </c>
      <c r="N21" s="23">
        <f>VLOOKUP(A21,[1]TDSheet!$A$1:$O$65536,15,0)</f>
        <v>30</v>
      </c>
      <c r="P21" s="2" t="e">
        <f t="shared" si="3"/>
        <v>#DIV/0!</v>
      </c>
      <c r="Q21" s="2" t="e">
        <f t="shared" si="4"/>
        <v>#DIV/0!</v>
      </c>
      <c r="R21" s="2">
        <f>VLOOKUP(A21,[2]TDSheet!$A:$F,6,0)/5</f>
        <v>3.1160000000000001</v>
      </c>
      <c r="V21" s="2">
        <f t="shared" si="5"/>
        <v>30</v>
      </c>
    </row>
    <row r="22" spans="1:22" outlineLevel="1" x14ac:dyDescent="0.2">
      <c r="A22" s="8" t="s">
        <v>26</v>
      </c>
      <c r="B22" s="8" t="s">
        <v>11</v>
      </c>
      <c r="C22" s="9">
        <v>58.066000000000003</v>
      </c>
      <c r="D22" s="9"/>
      <c r="E22" s="9"/>
      <c r="F22" s="9">
        <v>58.066000000000003</v>
      </c>
      <c r="G22" s="17">
        <f>VLOOKUP(A22,[3]TDSheet!$A:$G,7,0)</f>
        <v>1</v>
      </c>
      <c r="L22" s="2">
        <f t="shared" si="2"/>
        <v>0</v>
      </c>
      <c r="M22" s="19"/>
      <c r="N22" s="23">
        <f>VLOOKUP(A22,[1]TDSheet!$A$1:$O$65536,15,0)</f>
        <v>0</v>
      </c>
      <c r="P22" s="2" t="e">
        <f t="shared" si="3"/>
        <v>#DIV/0!</v>
      </c>
      <c r="Q22" s="2" t="e">
        <f t="shared" si="4"/>
        <v>#DIV/0!</v>
      </c>
      <c r="U22" s="22" t="s">
        <v>57</v>
      </c>
      <c r="V22" s="2">
        <f t="shared" si="5"/>
        <v>0</v>
      </c>
    </row>
    <row r="23" spans="1:22" outlineLevel="1" x14ac:dyDescent="0.2">
      <c r="A23" s="8" t="s">
        <v>27</v>
      </c>
      <c r="B23" s="8" t="s">
        <v>11</v>
      </c>
      <c r="C23" s="9">
        <v>52.887</v>
      </c>
      <c r="D23" s="9"/>
      <c r="E23" s="9">
        <v>5.274</v>
      </c>
      <c r="F23" s="9">
        <v>47.613</v>
      </c>
      <c r="G23" s="17">
        <f>VLOOKUP(A23,[3]TDSheet!$A:$G,7,0)</f>
        <v>1</v>
      </c>
      <c r="L23" s="2">
        <f t="shared" si="2"/>
        <v>1.0548</v>
      </c>
      <c r="M23" s="19"/>
      <c r="N23" s="23">
        <f>VLOOKUP(A23,[1]TDSheet!$A$1:$O$65536,15,0)</f>
        <v>0</v>
      </c>
      <c r="P23" s="2">
        <f t="shared" si="3"/>
        <v>45.139362912400458</v>
      </c>
      <c r="Q23" s="2">
        <f t="shared" si="4"/>
        <v>45.139362912400458</v>
      </c>
      <c r="U23" s="22" t="s">
        <v>57</v>
      </c>
      <c r="V23" s="2">
        <f t="shared" si="5"/>
        <v>0</v>
      </c>
    </row>
    <row r="24" spans="1:22" outlineLevel="1" x14ac:dyDescent="0.2">
      <c r="A24" s="8" t="s">
        <v>28</v>
      </c>
      <c r="B24" s="8" t="s">
        <v>11</v>
      </c>
      <c r="C24" s="9">
        <v>58.029000000000003</v>
      </c>
      <c r="D24" s="9"/>
      <c r="E24" s="9">
        <v>5.25</v>
      </c>
      <c r="F24" s="9">
        <v>52.779000000000003</v>
      </c>
      <c r="G24" s="17">
        <f>VLOOKUP(A24,[3]TDSheet!$A:$G,7,0)</f>
        <v>1</v>
      </c>
      <c r="L24" s="2">
        <f t="shared" si="2"/>
        <v>1.05</v>
      </c>
      <c r="M24" s="19"/>
      <c r="N24" s="23">
        <f>VLOOKUP(A24,[1]TDSheet!$A$1:$O$65536,15,0)</f>
        <v>0</v>
      </c>
      <c r="P24" s="2">
        <f t="shared" si="3"/>
        <v>50.265714285714289</v>
      </c>
      <c r="Q24" s="2">
        <f t="shared" si="4"/>
        <v>50.265714285714289</v>
      </c>
      <c r="U24" s="22" t="s">
        <v>57</v>
      </c>
      <c r="V24" s="2">
        <f t="shared" si="5"/>
        <v>0</v>
      </c>
    </row>
    <row r="25" spans="1:22" outlineLevel="1" x14ac:dyDescent="0.2">
      <c r="A25" s="8" t="s">
        <v>29</v>
      </c>
      <c r="B25" s="8" t="s">
        <v>11</v>
      </c>
      <c r="C25" s="9">
        <v>64.728999999999999</v>
      </c>
      <c r="D25" s="9"/>
      <c r="E25" s="9"/>
      <c r="F25" s="9"/>
      <c r="G25" s="17">
        <f>VLOOKUP(A25,[3]TDSheet!$A:$G,7,0)</f>
        <v>1</v>
      </c>
      <c r="L25" s="2">
        <f t="shared" si="2"/>
        <v>0</v>
      </c>
      <c r="M25" s="26">
        <v>200</v>
      </c>
      <c r="N25" s="23">
        <f>VLOOKUP(A25,[1]TDSheet!$A$1:$O$65536,15,0)</f>
        <v>200</v>
      </c>
      <c r="P25" s="2" t="e">
        <f t="shared" si="3"/>
        <v>#DIV/0!</v>
      </c>
      <c r="Q25" s="2" t="e">
        <f t="shared" si="4"/>
        <v>#DIV/0!</v>
      </c>
      <c r="R25" s="2">
        <f>VLOOKUP(A25,[2]TDSheet!$A:$F,6,0)/5</f>
        <v>21.071400000000001</v>
      </c>
      <c r="V25" s="2">
        <f t="shared" si="5"/>
        <v>200</v>
      </c>
    </row>
    <row r="26" spans="1:22" outlineLevel="1" x14ac:dyDescent="0.2">
      <c r="A26" s="8" t="s">
        <v>30</v>
      </c>
      <c r="B26" s="8" t="s">
        <v>11</v>
      </c>
      <c r="C26" s="9">
        <v>89.914000000000001</v>
      </c>
      <c r="D26" s="9"/>
      <c r="E26" s="9">
        <v>12.795999999999999</v>
      </c>
      <c r="F26" s="9">
        <v>77.117999999999995</v>
      </c>
      <c r="G26" s="17">
        <f>VLOOKUP(A26,[3]TDSheet!$A:$G,7,0)</f>
        <v>1</v>
      </c>
      <c r="L26" s="2">
        <f t="shared" si="2"/>
        <v>2.5591999999999997</v>
      </c>
      <c r="M26" s="19"/>
      <c r="N26" s="23">
        <f>VLOOKUP(A26,[1]TDSheet!$A$1:$O$65536,15,0)</f>
        <v>0</v>
      </c>
      <c r="P26" s="2">
        <f t="shared" si="3"/>
        <v>30.133635511097218</v>
      </c>
      <c r="Q26" s="2">
        <f t="shared" si="4"/>
        <v>30.133635511097218</v>
      </c>
      <c r="R26" s="2">
        <f>VLOOKUP(A26,[2]TDSheet!$A:$F,6,0)/5</f>
        <v>2.5724</v>
      </c>
      <c r="U26" s="22" t="s">
        <v>57</v>
      </c>
      <c r="V26" s="2">
        <f t="shared" si="5"/>
        <v>0</v>
      </c>
    </row>
    <row r="27" spans="1:22" outlineLevel="1" x14ac:dyDescent="0.2">
      <c r="A27" s="8" t="s">
        <v>31</v>
      </c>
      <c r="B27" s="8" t="s">
        <v>11</v>
      </c>
      <c r="C27" s="9">
        <v>64.284999999999997</v>
      </c>
      <c r="D27" s="9"/>
      <c r="E27" s="9">
        <v>25.699000000000002</v>
      </c>
      <c r="F27" s="9">
        <v>38.585999999999999</v>
      </c>
      <c r="G27" s="17">
        <f>VLOOKUP(A27,[3]TDSheet!$A:$G,7,0)</f>
        <v>1</v>
      </c>
      <c r="L27" s="2">
        <f t="shared" si="2"/>
        <v>5.1398000000000001</v>
      </c>
      <c r="M27" s="19">
        <v>25</v>
      </c>
      <c r="N27" s="23">
        <f>VLOOKUP(A27,[1]TDSheet!$A$1:$O$65536,15,0)</f>
        <v>30</v>
      </c>
      <c r="P27" s="2">
        <f t="shared" si="3"/>
        <v>12.371298494104828</v>
      </c>
      <c r="Q27" s="2">
        <f t="shared" si="4"/>
        <v>7.5072960037355534</v>
      </c>
      <c r="V27" s="2">
        <f t="shared" si="5"/>
        <v>25</v>
      </c>
    </row>
    <row r="28" spans="1:22" outlineLevel="1" x14ac:dyDescent="0.2">
      <c r="A28" s="8" t="s">
        <v>32</v>
      </c>
      <c r="B28" s="8" t="s">
        <v>11</v>
      </c>
      <c r="C28" s="9">
        <v>85.858000000000004</v>
      </c>
      <c r="D28" s="9"/>
      <c r="E28" s="9">
        <v>15.576000000000001</v>
      </c>
      <c r="F28" s="9">
        <v>70.281999999999996</v>
      </c>
      <c r="G28" s="17">
        <v>1</v>
      </c>
      <c r="L28" s="2">
        <f t="shared" si="2"/>
        <v>3.1152000000000002</v>
      </c>
      <c r="M28" s="19"/>
      <c r="N28" s="23">
        <f>VLOOKUP(A28,[1]TDSheet!$A$1:$O$65536,15,0)</f>
        <v>30</v>
      </c>
      <c r="P28" s="2">
        <f t="shared" si="3"/>
        <v>22.560991268618384</v>
      </c>
      <c r="Q28" s="2">
        <f t="shared" si="4"/>
        <v>22.560991268618384</v>
      </c>
      <c r="R28" s="2">
        <f>VLOOKUP(A28,[2]TDSheet!$A:$F,6,0)/5</f>
        <v>3.1576</v>
      </c>
      <c r="U28" s="22" t="s">
        <v>57</v>
      </c>
      <c r="V28" s="2">
        <f t="shared" si="5"/>
        <v>0</v>
      </c>
    </row>
    <row r="29" spans="1:22" outlineLevel="1" x14ac:dyDescent="0.2">
      <c r="A29" s="8" t="s">
        <v>33</v>
      </c>
      <c r="B29" s="8" t="s">
        <v>11</v>
      </c>
      <c r="C29" s="9">
        <v>47.137</v>
      </c>
      <c r="D29" s="9"/>
      <c r="E29" s="9">
        <v>7.8730000000000002</v>
      </c>
      <c r="F29" s="9">
        <v>39.264000000000003</v>
      </c>
      <c r="G29" s="17">
        <f>VLOOKUP(A29,[3]TDSheet!$A:$G,7,0)</f>
        <v>1</v>
      </c>
      <c r="L29" s="2">
        <f t="shared" si="2"/>
        <v>1.5746</v>
      </c>
      <c r="M29" s="19"/>
      <c r="N29" s="23">
        <f>VLOOKUP(A29,[1]TDSheet!$A$1:$O$65536,15,0)</f>
        <v>0</v>
      </c>
      <c r="P29" s="2">
        <f t="shared" si="3"/>
        <v>24.935856725517592</v>
      </c>
      <c r="Q29" s="2">
        <f t="shared" si="4"/>
        <v>24.935856725517592</v>
      </c>
      <c r="R29" s="2">
        <f>VLOOKUP(A29,[2]TDSheet!$A:$F,6,0)/5</f>
        <v>1.5813999999999999</v>
      </c>
      <c r="U29" s="22" t="s">
        <v>57</v>
      </c>
      <c r="V29" s="2">
        <f t="shared" si="5"/>
        <v>0</v>
      </c>
    </row>
    <row r="30" spans="1:22" outlineLevel="1" x14ac:dyDescent="0.2">
      <c r="A30" s="8" t="s">
        <v>34</v>
      </c>
      <c r="B30" s="8" t="s">
        <v>11</v>
      </c>
      <c r="C30" s="9">
        <v>21.585999999999999</v>
      </c>
      <c r="D30" s="9"/>
      <c r="E30" s="9">
        <v>21.585999999999999</v>
      </c>
      <c r="F30" s="9"/>
      <c r="G30" s="17">
        <v>1</v>
      </c>
      <c r="L30" s="2">
        <f t="shared" si="2"/>
        <v>4.3171999999999997</v>
      </c>
      <c r="M30" s="19">
        <v>50</v>
      </c>
      <c r="N30" s="23">
        <f>VLOOKUP(A30,[1]TDSheet!$A$1:$O$65536,15,0)</f>
        <v>50</v>
      </c>
      <c r="P30" s="2">
        <f t="shared" si="3"/>
        <v>11.581580654127675</v>
      </c>
      <c r="Q30" s="2">
        <f t="shared" si="4"/>
        <v>0</v>
      </c>
      <c r="V30" s="2">
        <f t="shared" si="5"/>
        <v>50</v>
      </c>
    </row>
    <row r="31" spans="1:22" outlineLevel="1" x14ac:dyDescent="0.2">
      <c r="A31" s="8" t="s">
        <v>35</v>
      </c>
      <c r="B31" s="8" t="s">
        <v>11</v>
      </c>
      <c r="C31" s="9">
        <v>21.690999999999999</v>
      </c>
      <c r="D31" s="9"/>
      <c r="E31" s="9">
        <v>21.690999999999999</v>
      </c>
      <c r="F31" s="9"/>
      <c r="G31" s="17">
        <v>1</v>
      </c>
      <c r="L31" s="2">
        <f t="shared" si="2"/>
        <v>4.3381999999999996</v>
      </c>
      <c r="M31" s="19">
        <v>50</v>
      </c>
      <c r="N31" s="23">
        <f>VLOOKUP(A31,[1]TDSheet!$A$1:$O$65536,15,0)</f>
        <v>50</v>
      </c>
      <c r="P31" s="2">
        <f t="shared" si="3"/>
        <v>11.52551749573556</v>
      </c>
      <c r="Q31" s="2">
        <f t="shared" si="4"/>
        <v>0</v>
      </c>
      <c r="V31" s="2">
        <f t="shared" si="5"/>
        <v>50</v>
      </c>
    </row>
    <row r="32" spans="1:22" outlineLevel="1" x14ac:dyDescent="0.2">
      <c r="A32" s="8" t="s">
        <v>36</v>
      </c>
      <c r="B32" s="8" t="s">
        <v>11</v>
      </c>
      <c r="C32" s="9">
        <v>21.811</v>
      </c>
      <c r="D32" s="9"/>
      <c r="E32" s="9"/>
      <c r="F32" s="9">
        <v>21.811</v>
      </c>
      <c r="G32" s="17">
        <f>VLOOKUP(A32,[3]TDSheet!$A:$G,7,0)</f>
        <v>1</v>
      </c>
      <c r="L32" s="2">
        <f t="shared" si="2"/>
        <v>0</v>
      </c>
      <c r="M32" s="19"/>
      <c r="N32" s="23">
        <f>VLOOKUP(A32,[1]TDSheet!$A$1:$O$65536,15,0)</f>
        <v>0</v>
      </c>
      <c r="P32" s="2" t="e">
        <f t="shared" si="3"/>
        <v>#DIV/0!</v>
      </c>
      <c r="Q32" s="2" t="e">
        <f t="shared" si="4"/>
        <v>#DIV/0!</v>
      </c>
      <c r="U32" s="22" t="s">
        <v>57</v>
      </c>
      <c r="V32" s="2">
        <f t="shared" si="5"/>
        <v>0</v>
      </c>
    </row>
    <row r="33" spans="1:22" outlineLevel="1" x14ac:dyDescent="0.2">
      <c r="A33" s="8" t="s">
        <v>37</v>
      </c>
      <c r="B33" s="8" t="s">
        <v>11</v>
      </c>
      <c r="C33" s="9">
        <v>17.690999999999999</v>
      </c>
      <c r="D33" s="9"/>
      <c r="E33" s="9">
        <v>17.408000000000001</v>
      </c>
      <c r="F33" s="9">
        <v>0.28299999999999997</v>
      </c>
      <c r="G33" s="17">
        <f>VLOOKUP(A33,[3]TDSheet!$A:$G,7,0)</f>
        <v>1</v>
      </c>
      <c r="L33" s="2">
        <f t="shared" si="2"/>
        <v>3.4816000000000003</v>
      </c>
      <c r="M33" s="19">
        <v>40</v>
      </c>
      <c r="N33" s="23">
        <f>VLOOKUP(A33,[1]TDSheet!$A$1:$O$65536,15,0)</f>
        <v>40</v>
      </c>
      <c r="P33" s="2">
        <f t="shared" si="3"/>
        <v>11.570255055147058</v>
      </c>
      <c r="Q33" s="2">
        <f t="shared" si="4"/>
        <v>8.1284466911764691E-2</v>
      </c>
      <c r="R33" s="2">
        <f>VLOOKUP(A33,[2]TDSheet!$A:$F,6,0)/5</f>
        <v>0.8869999999999999</v>
      </c>
      <c r="V33" s="2">
        <f t="shared" si="5"/>
        <v>40</v>
      </c>
    </row>
    <row r="34" spans="1:22" outlineLevel="1" x14ac:dyDescent="0.2">
      <c r="A34" s="8" t="s">
        <v>38</v>
      </c>
      <c r="B34" s="8" t="s">
        <v>17</v>
      </c>
      <c r="C34" s="9">
        <v>70</v>
      </c>
      <c r="D34" s="9"/>
      <c r="E34" s="9"/>
      <c r="F34" s="9">
        <v>70</v>
      </c>
      <c r="G34" s="17">
        <f>VLOOKUP(A34,[3]TDSheet!$A:$G,7,0)</f>
        <v>0.45</v>
      </c>
      <c r="L34" s="2">
        <f t="shared" si="2"/>
        <v>0</v>
      </c>
      <c r="M34" s="19"/>
      <c r="N34" s="23">
        <f>VLOOKUP(A34,[1]TDSheet!$A$1:$O$65536,15,0)</f>
        <v>0</v>
      </c>
      <c r="P34" s="2" t="e">
        <f t="shared" si="3"/>
        <v>#DIV/0!</v>
      </c>
      <c r="Q34" s="2" t="e">
        <f t="shared" si="4"/>
        <v>#DIV/0!</v>
      </c>
      <c r="U34" s="22" t="s">
        <v>57</v>
      </c>
      <c r="V34" s="2">
        <f t="shared" si="5"/>
        <v>0</v>
      </c>
    </row>
    <row r="35" spans="1:22" outlineLevel="1" x14ac:dyDescent="0.2">
      <c r="A35" s="8" t="s">
        <v>39</v>
      </c>
      <c r="B35" s="8" t="s">
        <v>11</v>
      </c>
      <c r="C35" s="9">
        <v>309.36500000000001</v>
      </c>
      <c r="D35" s="9"/>
      <c r="E35" s="9">
        <v>42.16</v>
      </c>
      <c r="F35" s="9">
        <v>267.20499999999998</v>
      </c>
      <c r="G35" s="17">
        <f>VLOOKUP(A35,[3]TDSheet!$A:$G,7,0)</f>
        <v>1</v>
      </c>
      <c r="L35" s="2">
        <f t="shared" si="2"/>
        <v>8.4319999999999986</v>
      </c>
      <c r="M35" s="19"/>
      <c r="N35" s="23">
        <f>VLOOKUP(A35,[1]TDSheet!$A$1:$O$65536,15,0)</f>
        <v>0</v>
      </c>
      <c r="P35" s="2">
        <f t="shared" si="3"/>
        <v>31.689397533206833</v>
      </c>
      <c r="Q35" s="2">
        <f t="shared" si="4"/>
        <v>31.689397533206833</v>
      </c>
      <c r="U35" s="22" t="s">
        <v>57</v>
      </c>
      <c r="V35" s="2">
        <f t="shared" si="5"/>
        <v>0</v>
      </c>
    </row>
    <row r="36" spans="1:22" outlineLevel="1" x14ac:dyDescent="0.2">
      <c r="A36" s="8" t="s">
        <v>40</v>
      </c>
      <c r="B36" s="8" t="s">
        <v>11</v>
      </c>
      <c r="C36" s="9">
        <v>24.51</v>
      </c>
      <c r="D36" s="9"/>
      <c r="E36" s="9"/>
      <c r="F36" s="9">
        <v>24.51</v>
      </c>
      <c r="G36" s="17">
        <v>1</v>
      </c>
      <c r="L36" s="2">
        <f t="shared" si="2"/>
        <v>0</v>
      </c>
      <c r="M36" s="19"/>
      <c r="N36" s="23">
        <f>VLOOKUP(A36,[1]TDSheet!$A$1:$O$65536,15,0)</f>
        <v>0</v>
      </c>
      <c r="P36" s="2" t="e">
        <f t="shared" si="3"/>
        <v>#DIV/0!</v>
      </c>
      <c r="Q36" s="2" t="e">
        <f t="shared" si="4"/>
        <v>#DIV/0!</v>
      </c>
      <c r="U36" s="22" t="s">
        <v>57</v>
      </c>
      <c r="V36" s="2">
        <f t="shared" si="5"/>
        <v>0</v>
      </c>
    </row>
    <row r="37" spans="1:22" outlineLevel="1" x14ac:dyDescent="0.2">
      <c r="A37" s="8" t="s">
        <v>41</v>
      </c>
      <c r="B37" s="8" t="s">
        <v>11</v>
      </c>
      <c r="C37" s="9">
        <v>24.905000000000001</v>
      </c>
      <c r="D37" s="9"/>
      <c r="E37" s="9"/>
      <c r="F37" s="9">
        <v>24.905000000000001</v>
      </c>
      <c r="G37" s="17">
        <v>1</v>
      </c>
      <c r="L37" s="2">
        <f t="shared" si="2"/>
        <v>0</v>
      </c>
      <c r="M37" s="19"/>
      <c r="N37" s="23">
        <f>VLOOKUP(A37,[1]TDSheet!$A$1:$O$65536,15,0)</f>
        <v>0</v>
      </c>
      <c r="P37" s="2" t="e">
        <f t="shared" si="3"/>
        <v>#DIV/0!</v>
      </c>
      <c r="Q37" s="2" t="e">
        <f t="shared" si="4"/>
        <v>#DIV/0!</v>
      </c>
      <c r="U37" s="22" t="s">
        <v>57</v>
      </c>
      <c r="V37" s="2">
        <f t="shared" si="5"/>
        <v>0</v>
      </c>
    </row>
    <row r="38" spans="1:22" outlineLevel="1" x14ac:dyDescent="0.2">
      <c r="A38" s="8" t="s">
        <v>42</v>
      </c>
      <c r="B38" s="8" t="s">
        <v>11</v>
      </c>
      <c r="C38" s="9">
        <v>34.529000000000003</v>
      </c>
      <c r="D38" s="9"/>
      <c r="E38" s="9">
        <v>4.32</v>
      </c>
      <c r="F38" s="9">
        <v>30.209</v>
      </c>
      <c r="G38" s="17">
        <v>1</v>
      </c>
      <c r="L38" s="2">
        <f t="shared" si="2"/>
        <v>0.8640000000000001</v>
      </c>
      <c r="M38" s="19"/>
      <c r="N38" s="23">
        <f>VLOOKUP(A38,[1]TDSheet!$A$1:$O$65536,15,0)</f>
        <v>0</v>
      </c>
      <c r="P38" s="2">
        <f t="shared" si="3"/>
        <v>34.964120370370367</v>
      </c>
      <c r="Q38" s="2">
        <f t="shared" si="4"/>
        <v>34.964120370370367</v>
      </c>
      <c r="U38" s="22" t="s">
        <v>57</v>
      </c>
      <c r="V38" s="2">
        <f t="shared" si="5"/>
        <v>0</v>
      </c>
    </row>
    <row r="39" spans="1:22" outlineLevel="1" x14ac:dyDescent="0.2">
      <c r="A39" s="8" t="s">
        <v>43</v>
      </c>
      <c r="B39" s="8" t="s">
        <v>11</v>
      </c>
      <c r="C39" s="9">
        <v>32.25</v>
      </c>
      <c r="D39" s="9"/>
      <c r="E39" s="9">
        <v>21.465</v>
      </c>
      <c r="F39" s="9">
        <v>10.785</v>
      </c>
      <c r="G39" s="17">
        <f>VLOOKUP(A39,[3]TDSheet!$A:$G,7,0)</f>
        <v>1</v>
      </c>
      <c r="L39" s="2">
        <f t="shared" si="2"/>
        <v>4.2930000000000001</v>
      </c>
      <c r="M39" s="19">
        <v>40</v>
      </c>
      <c r="N39" s="23">
        <f>VLOOKUP(A39,[1]TDSheet!$A$1:$O$65536,15,0)</f>
        <v>30</v>
      </c>
      <c r="P39" s="2">
        <f t="shared" si="3"/>
        <v>11.82972280456557</v>
      </c>
      <c r="Q39" s="2">
        <f t="shared" si="4"/>
        <v>2.5122292103424178</v>
      </c>
      <c r="V39" s="2">
        <f t="shared" si="5"/>
        <v>40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2023-09-19T06:21:38Z</dcterms:modified>
</cp:coreProperties>
</file>