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6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д. 43В, лит В, офис 4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0" t="n"/>
      <c r="Y39" s="3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3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0" t="n"/>
      <c r="Y45" s="33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3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0" t="n"/>
      <c r="Y51" s="33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2000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450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3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0" t="n"/>
      <c r="Y58" s="33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4" t="n">
        <v>4680115882539</v>
      </c>
      <c r="E65" s="634" t="n"/>
      <c r="F65" s="666" t="n">
        <v>0.37</v>
      </c>
      <c r="G65" s="38" t="n">
        <v>10</v>
      </c>
      <c r="H65" s="666" t="n">
        <v>3.7</v>
      </c>
      <c r="I65" s="666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4" t="n">
        <v>4607091385687</v>
      </c>
      <c r="E66" s="634" t="n"/>
      <c r="F66" s="666" t="n">
        <v>0.4</v>
      </c>
      <c r="G66" s="38" t="n">
        <v>10</v>
      </c>
      <c r="H66" s="666" t="n">
        <v>4</v>
      </c>
      <c r="I66" s="666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30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0" t="n"/>
      <c r="Y77" s="330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1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1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1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1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1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1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30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30" t="n"/>
      <c r="Y86" s="330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1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50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1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1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1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1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1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1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1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1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30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30" t="n"/>
      <c r="Y98" s="330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1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30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0" t="n"/>
      <c r="Y109" s="330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1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1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1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30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1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1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1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1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30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1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1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1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30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1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1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1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1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1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1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1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1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30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1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1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30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0" t="n"/>
      <c r="Y151" s="330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1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1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30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30" t="n"/>
      <c r="Y156" s="330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1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1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1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1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30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0" t="n"/>
      <c r="Y163" s="330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1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1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1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1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1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1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1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30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30" t="n"/>
      <c r="Y183" s="330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1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1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30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1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1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1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1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1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1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1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1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1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1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1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1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1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1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30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30" t="n"/>
      <c r="Y207" s="330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1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30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30" t="n"/>
      <c r="Y211" s="330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1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1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1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1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30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30" t="n"/>
      <c r="Y218" s="330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1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5000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1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1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1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1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1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30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1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1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1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50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1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30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30" t="n"/>
      <c r="Y234" s="330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1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1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1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30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30" t="n"/>
      <c r="Y240" s="330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1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1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1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30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1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1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4" t="n">
        <v>4607091387452</v>
      </c>
      <c r="E250" s="634" t="n"/>
      <c r="F250" s="666" t="n">
        <v>1.45</v>
      </c>
      <c r="G250" s="38" t="n">
        <v>8</v>
      </c>
      <c r="H250" s="666" t="n">
        <v>11.6</v>
      </c>
      <c r="I250" s="666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3" t="inlineStr">
        <is>
          <t>Вареные колбасы Молочная По-стародворски Фирменная Весовые П/а Стародворье</t>
        </is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P003076</t>
        </is>
      </c>
      <c r="C251" s="37" t="n">
        <v>4301011396</v>
      </c>
      <c r="D251" s="314" t="n">
        <v>4607091387452</v>
      </c>
      <c r="E251" s="634" t="n"/>
      <c r="F251" s="666" t="n">
        <v>1.35</v>
      </c>
      <c r="G251" s="38" t="n">
        <v>8</v>
      </c>
      <c r="H251" s="666" t="n">
        <v>10.8</v>
      </c>
      <c r="I251" s="666" t="n">
        <v>11.28</v>
      </c>
      <c r="J251" s="38" t="n">
        <v>48</v>
      </c>
      <c r="K251" s="39" t="inlineStr">
        <is>
          <t>ВЗ</t>
        </is>
      </c>
      <c r="L251" s="38" t="n">
        <v>55</v>
      </c>
      <c r="M251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IFERROR(IF(V251=0,"",ROUNDUP(V251/H251,0)*0.02039),"")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1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1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1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30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30" t="n"/>
      <c r="Y257" s="330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1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1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30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30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0" t="n"/>
      <c r="Y267" s="330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100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30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0" t="n"/>
      <c r="Y273" s="330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30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0" t="n"/>
      <c r="Y277" s="330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30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600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30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0" t="n"/>
      <c r="Y294" s="330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1200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30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0" t="n"/>
      <c r="Y299" s="330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1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30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0" t="n"/>
      <c r="Y303" s="330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1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30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1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1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1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150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1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30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0" t="n"/>
      <c r="Y315" s="330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1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1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30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30" t="n"/>
      <c r="Y320" s="330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1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1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1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1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30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0" t="n"/>
      <c r="Y327" s="330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1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30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1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1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30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30" t="n"/>
      <c r="Y338" s="330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1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1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30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1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1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1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1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1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1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1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1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1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1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1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30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0" t="n"/>
      <c r="Y354" s="330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1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1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1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1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30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30" t="n"/>
      <c r="Y361" s="330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1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30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0" t="n"/>
      <c r="Y365" s="330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1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1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1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30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30" t="n"/>
      <c r="Y371" s="33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1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30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1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1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30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30" t="n"/>
      <c r="Y381" s="33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1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50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1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1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1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1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1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1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30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30" t="n"/>
      <c r="Y391" s="330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1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30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0" t="n"/>
      <c r="Y395" s="330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1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30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1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1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60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1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1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150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1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1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1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1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1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30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30" t="n"/>
      <c r="Y413" s="330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1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1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30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0" t="n"/>
      <c r="Y418" s="330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1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1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50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1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1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1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1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30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0" t="n"/>
      <c r="Y427" s="330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1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1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30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1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1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30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30" t="n"/>
      <c r="Y439" s="330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1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600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1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30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30" t="n"/>
      <c r="Y444" s="330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1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200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SU002809</t>
        </is>
      </c>
      <c r="B446" s="64" t="inlineStr">
        <is>
          <t>P003216</t>
        </is>
      </c>
      <c r="C446" s="37" t="n">
        <v>4301031193</v>
      </c>
      <c r="D446" s="314" t="n">
        <v>4680115881136</v>
      </c>
      <c r="E446" s="634" t="n"/>
      <c r="F446" s="666" t="n">
        <v>0.73</v>
      </c>
      <c r="G446" s="38" t="n">
        <v>6</v>
      </c>
      <c r="H446" s="666" t="n">
        <v>4.38</v>
      </c>
      <c r="I446" s="666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08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668" t="n"/>
      <c r="O446" s="668" t="n"/>
      <c r="P446" s="668" t="n"/>
      <c r="Q446" s="634" t="n"/>
      <c r="R446" s="40" t="inlineStr"/>
      <c r="S446" s="40" t="inlineStr"/>
      <c r="T446" s="41" t="inlineStr">
        <is>
          <t>кг</t>
        </is>
      </c>
      <c r="U446" s="669" t="n">
        <v>1000</v>
      </c>
      <c r="V446" s="670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2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кор</t>
        </is>
      </c>
      <c r="U447" s="673">
        <f>IFERROR(U445/H445,"0")+IFERROR(U446/H446,"0")</f>
        <v/>
      </c>
      <c r="V447" s="673">
        <f>IFERROR(V445/H445,"0")+IFERROR(V446/H446,"0")</f>
        <v/>
      </c>
      <c r="W447" s="673">
        <f>IFERROR(IF(W445="",0,W445),"0")+IFERROR(IF(W446="",0,W446),"0")</f>
        <v/>
      </c>
      <c r="X447" s="674" t="n"/>
      <c r="Y447" s="674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1" t="n"/>
      <c r="M448" s="672" t="inlineStr">
        <is>
          <t>Итого</t>
        </is>
      </c>
      <c r="N448" s="642" t="n"/>
      <c r="O448" s="642" t="n"/>
      <c r="P448" s="642" t="n"/>
      <c r="Q448" s="642" t="n"/>
      <c r="R448" s="642" t="n"/>
      <c r="S448" s="643" t="n"/>
      <c r="T448" s="43" t="inlineStr">
        <is>
          <t>кг</t>
        </is>
      </c>
      <c r="U448" s="673">
        <f>IFERROR(SUM(U445:U446),"0")</f>
        <v/>
      </c>
      <c r="V448" s="673">
        <f>IFERROR(SUM(V445:V446),"0")</f>
        <v/>
      </c>
      <c r="W448" s="43" t="n"/>
      <c r="X448" s="674" t="n"/>
      <c r="Y448" s="674" t="n"/>
    </row>
    <row r="449" ht="14.25" customHeight="1">
      <c r="A449" s="330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30" t="n"/>
      <c r="Y449" s="330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14" t="n">
        <v>4680115881068</v>
      </c>
      <c r="E450" s="634" t="n"/>
      <c r="F450" s="666" t="n">
        <v>1.3</v>
      </c>
      <c r="G450" s="38" t="n">
        <v>6</v>
      </c>
      <c r="H450" s="666" t="n">
        <v>7.8</v>
      </c>
      <c r="I450" s="666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14" t="n">
        <v>4680115881075</v>
      </c>
      <c r="E451" s="634" t="n"/>
      <c r="F451" s="666" t="n">
        <v>0.5</v>
      </c>
      <c r="G451" s="38" t="n">
        <v>6</v>
      </c>
      <c r="H451" s="666" t="n">
        <v>3</v>
      </c>
      <c r="I451" s="666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68" t="n"/>
      <c r="O451" s="668" t="n"/>
      <c r="P451" s="668" t="n"/>
      <c r="Q451" s="634" t="n"/>
      <c r="R451" s="40" t="inlineStr"/>
      <c r="S451" s="40" t="inlineStr"/>
      <c r="T451" s="41" t="inlineStr">
        <is>
          <t>кг</t>
        </is>
      </c>
      <c r="U451" s="669" t="n">
        <v>0</v>
      </c>
      <c r="V451" s="670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кор</t>
        </is>
      </c>
      <c r="U452" s="673">
        <f>IFERROR(U450/H450,"0")+IFERROR(U451/H451,"0")</f>
        <v/>
      </c>
      <c r="V452" s="673">
        <f>IFERROR(V450/H450,"0")+IFERROR(V451/H451,"0")</f>
        <v/>
      </c>
      <c r="W452" s="673">
        <f>IFERROR(IF(W450="",0,W450),"0")+IFERROR(IF(W451="",0,W451),"0")</f>
        <v/>
      </c>
      <c r="X452" s="674" t="n"/>
      <c r="Y452" s="674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1" t="n"/>
      <c r="M453" s="672" t="inlineStr">
        <is>
          <t>Итого</t>
        </is>
      </c>
      <c r="N453" s="642" t="n"/>
      <c r="O453" s="642" t="n"/>
      <c r="P453" s="642" t="n"/>
      <c r="Q453" s="642" t="n"/>
      <c r="R453" s="642" t="n"/>
      <c r="S453" s="643" t="n"/>
      <c r="T453" s="43" t="inlineStr">
        <is>
          <t>кг</t>
        </is>
      </c>
      <c r="U453" s="673">
        <f>IFERROR(SUM(U450:U451),"0")</f>
        <v/>
      </c>
      <c r="V453" s="673">
        <f>IFERROR(SUM(V450:V451),"0")</f>
        <v/>
      </c>
      <c r="W453" s="43" t="n"/>
      <c r="X453" s="674" t="n"/>
      <c r="Y453" s="674" t="n"/>
    </row>
    <row r="454" ht="16.5" customHeight="1">
      <c r="A454" s="329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4.25" customHeight="1">
      <c r="A455" s="330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6.5" customHeight="1">
      <c r="A456" s="64" t="inlineStr">
        <is>
          <t>SU002655</t>
        </is>
      </c>
      <c r="B456" s="64" t="inlineStr">
        <is>
          <t>P003022</t>
        </is>
      </c>
      <c r="C456" s="37" t="n">
        <v>4301051310</v>
      </c>
      <c r="D456" s="314" t="n">
        <v>4680115880870</v>
      </c>
      <c r="E456" s="634" t="n"/>
      <c r="F456" s="666" t="n">
        <v>1.3</v>
      </c>
      <c r="G456" s="38" t="n">
        <v>6</v>
      </c>
      <c r="H456" s="666" t="n">
        <v>7.8</v>
      </c>
      <c r="I456" s="666" t="n">
        <v>8.364000000000001</v>
      </c>
      <c r="J456" s="38" t="n">
        <v>56</v>
      </c>
      <c r="K456" s="39" t="inlineStr">
        <is>
          <t>СК3</t>
        </is>
      </c>
      <c r="L456" s="38" t="n">
        <v>40</v>
      </c>
      <c r="M456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668" t="n"/>
      <c r="O456" s="668" t="n"/>
      <c r="P456" s="668" t="n"/>
      <c r="Q456" s="634" t="n"/>
      <c r="R456" s="40" t="inlineStr"/>
      <c r="S456" s="40" t="inlineStr"/>
      <c r="T456" s="41" t="inlineStr">
        <is>
          <t>кг</t>
        </is>
      </c>
      <c r="U456" s="669" t="n">
        <v>60</v>
      </c>
      <c r="V456" s="670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кор</t>
        </is>
      </c>
      <c r="U457" s="673">
        <f>IFERROR(U456/H456,"0")</f>
        <v/>
      </c>
      <c r="V457" s="673">
        <f>IFERROR(V456/H456,"0")</f>
        <v/>
      </c>
      <c r="W457" s="673">
        <f>IFERROR(IF(W456="",0,W456),"0")</f>
        <v/>
      </c>
      <c r="X457" s="674" t="n"/>
      <c r="Y457" s="674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1" t="n"/>
      <c r="M458" s="672" t="inlineStr">
        <is>
          <t>Итого</t>
        </is>
      </c>
      <c r="N458" s="642" t="n"/>
      <c r="O458" s="642" t="n"/>
      <c r="P458" s="642" t="n"/>
      <c r="Q458" s="642" t="n"/>
      <c r="R458" s="642" t="n"/>
      <c r="S458" s="643" t="n"/>
      <c r="T458" s="43" t="inlineStr">
        <is>
          <t>кг</t>
        </is>
      </c>
      <c r="U458" s="673">
        <f>IFERROR(SUM(U456:U456),"0")</f>
        <v/>
      </c>
      <c r="V458" s="673">
        <f>IFERROR(SUM(V456:V456),"0")</f>
        <v/>
      </c>
      <c r="W458" s="43" t="n"/>
      <c r="X458" s="674" t="n"/>
      <c r="Y458" s="674" t="n"/>
    </row>
    <row r="459" ht="15" customHeight="1">
      <c r="A459" s="32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31" t="n"/>
      <c r="M459" s="912" t="inlineStr">
        <is>
          <t>ИТОГО НЕТТО</t>
        </is>
      </c>
      <c r="N459" s="625" t="n"/>
      <c r="O459" s="625" t="n"/>
      <c r="P459" s="625" t="n"/>
      <c r="Q459" s="625" t="n"/>
      <c r="R459" s="625" t="n"/>
      <c r="S459" s="626" t="n"/>
      <c r="T459" s="43" t="inlineStr">
        <is>
          <t>кг</t>
        </is>
      </c>
      <c r="U459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43" t="n"/>
      <c r="X459" s="674" t="n"/>
      <c r="Y459" s="674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1" t="n"/>
      <c r="M460" s="912" t="inlineStr">
        <is>
          <t>ИТОГО БРУТТО</t>
        </is>
      </c>
      <c r="N460" s="625" t="n"/>
      <c r="O460" s="625" t="n"/>
      <c r="P460" s="625" t="n"/>
      <c r="Q460" s="625" t="n"/>
      <c r="R460" s="625" t="n"/>
      <c r="S460" s="626" t="n"/>
      <c r="T460" s="43" t="inlineStr">
        <is>
          <t>кг</t>
        </is>
      </c>
      <c r="U460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43" t="n"/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1" t="n"/>
      <c r="M461" s="912" t="inlineStr">
        <is>
          <t>Кол-во паллет</t>
        </is>
      </c>
      <c r="N461" s="625" t="n"/>
      <c r="O461" s="625" t="n"/>
      <c r="P461" s="625" t="n"/>
      <c r="Q461" s="625" t="n"/>
      <c r="R461" s="625" t="n"/>
      <c r="S461" s="626" t="n"/>
      <c r="T461" s="43" t="inlineStr">
        <is>
          <t>шт</t>
        </is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43" t="n"/>
      <c r="X461" s="674" t="n"/>
      <c r="Y461" s="674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Вес брутто  с паллетами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GrossWeightTotal+PalletQtyTotal*25</f>
        <v/>
      </c>
      <c r="V462" s="673">
        <f>GrossWeightTotalR+PalletQtyTotalR*25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Кол-во коробок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шт</t>
        </is>
      </c>
      <c r="U463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43" t="n"/>
      <c r="X463" s="674" t="n"/>
      <c r="Y463" s="674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Объем заказа</t>
        </is>
      </c>
      <c r="N464" s="625" t="n"/>
      <c r="O464" s="625" t="n"/>
      <c r="P464" s="625" t="n"/>
      <c r="Q464" s="625" t="n"/>
      <c r="R464" s="625" t="n"/>
      <c r="S464" s="626" t="n"/>
      <c r="T464" s="46" t="inlineStr">
        <is>
          <t>м3</t>
        </is>
      </c>
      <c r="U464" s="43" t="n"/>
      <c r="V464" s="43" t="n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74" t="n"/>
      <c r="Y464" s="674" t="n"/>
    </row>
    <row r="465" ht="13.5" customHeight="1" thickBot="1"/>
    <row r="466" ht="27" customHeight="1" thickBot="1" thickTop="1">
      <c r="A466" s="47" t="inlineStr">
        <is>
          <t>ТОРГОВАЯ МАРКА</t>
        </is>
      </c>
      <c r="B466" s="311" t="inlineStr">
        <is>
          <t>Ядрена копоть</t>
        </is>
      </c>
      <c r="C466" s="311" t="inlineStr">
        <is>
          <t>Вязанка</t>
        </is>
      </c>
      <c r="D466" s="913" t="n"/>
      <c r="E466" s="913" t="n"/>
      <c r="F466" s="914" t="n"/>
      <c r="G466" s="311" t="inlineStr">
        <is>
          <t>Стародворье</t>
        </is>
      </c>
      <c r="H466" s="913" t="n"/>
      <c r="I466" s="913" t="n"/>
      <c r="J466" s="913" t="n"/>
      <c r="K466" s="913" t="n"/>
      <c r="L466" s="914" t="n"/>
      <c r="M466" s="311" t="inlineStr">
        <is>
          <t>Особый рецепт</t>
        </is>
      </c>
      <c r="N466" s="914" t="n"/>
      <c r="O466" s="311" t="inlineStr">
        <is>
          <t>Баварушка</t>
        </is>
      </c>
      <c r="P466" s="914" t="n"/>
      <c r="Q466" s="311" t="inlineStr">
        <is>
          <t>Дугушка</t>
        </is>
      </c>
      <c r="R466" s="311" t="inlineStr">
        <is>
          <t>Зареченские</t>
        </is>
      </c>
      <c r="S466" s="914" t="n"/>
      <c r="T466" s="1" t="n"/>
      <c r="Y466" s="61" t="n"/>
      <c r="AB466" s="1" t="n"/>
    </row>
    <row r="467" ht="14.25" customHeight="1" thickTop="1">
      <c r="A467" s="312" t="inlineStr">
        <is>
          <t>СЕРИЯ</t>
        </is>
      </c>
      <c r="B467" s="311" t="inlineStr">
        <is>
          <t>Ядрена копоть</t>
        </is>
      </c>
      <c r="C467" s="311" t="inlineStr">
        <is>
          <t>Столичная</t>
        </is>
      </c>
      <c r="D467" s="311" t="inlineStr">
        <is>
          <t>Классическая</t>
        </is>
      </c>
      <c r="E467" s="311" t="inlineStr">
        <is>
          <t>Вязанка</t>
        </is>
      </c>
      <c r="F467" s="311" t="inlineStr">
        <is>
          <t>Сливушки</t>
        </is>
      </c>
      <c r="G467" s="311" t="inlineStr">
        <is>
          <t>Золоченная в печи</t>
        </is>
      </c>
      <c r="H467" s="311" t="inlineStr">
        <is>
          <t>Мясорубская</t>
        </is>
      </c>
      <c r="I467" s="311" t="inlineStr">
        <is>
          <t>Сочинка</t>
        </is>
      </c>
      <c r="J467" s="311" t="inlineStr">
        <is>
          <t>Бордо</t>
        </is>
      </c>
      <c r="K467" s="311" t="inlineStr">
        <is>
          <t>Фирменная</t>
        </is>
      </c>
      <c r="L467" s="311" t="inlineStr">
        <is>
          <t>Бавария</t>
        </is>
      </c>
      <c r="M467" s="311" t="inlineStr">
        <is>
          <t>Особая</t>
        </is>
      </c>
      <c r="N467" s="311" t="inlineStr">
        <is>
          <t>Особая Без свинины</t>
        </is>
      </c>
      <c r="O467" s="311" t="inlineStr">
        <is>
          <t>Филейбургская</t>
        </is>
      </c>
      <c r="P467" s="311" t="inlineStr">
        <is>
          <t>Балыкбургская</t>
        </is>
      </c>
      <c r="Q467" s="311" t="inlineStr">
        <is>
          <t>Дугушка</t>
        </is>
      </c>
      <c r="R467" s="311" t="inlineStr">
        <is>
          <t>Зареченские продукты</t>
        </is>
      </c>
      <c r="S467" s="311" t="inlineStr">
        <is>
          <t>Выгодная цена</t>
        </is>
      </c>
      <c r="T467" s="1" t="n"/>
      <c r="Y467" s="61" t="n"/>
      <c r="AB467" s="1" t="n"/>
    </row>
    <row r="468" ht="13.5" customHeight="1" thickBot="1">
      <c r="A468" s="915" t="n"/>
      <c r="B468" s="916" t="n"/>
      <c r="C468" s="916" t="n"/>
      <c r="D468" s="916" t="n"/>
      <c r="E468" s="916" t="n"/>
      <c r="F468" s="916" t="n"/>
      <c r="G468" s="916" t="n"/>
      <c r="H468" s="916" t="n"/>
      <c r="I468" s="916" t="n"/>
      <c r="J468" s="916" t="n"/>
      <c r="K468" s="916" t="n"/>
      <c r="L468" s="916" t="n"/>
      <c r="M468" s="916" t="n"/>
      <c r="N468" s="916" t="n"/>
      <c r="O468" s="916" t="n"/>
      <c r="P468" s="916" t="n"/>
      <c r="Q468" s="916" t="n"/>
      <c r="R468" s="916" t="n"/>
      <c r="S468" s="916" t="n"/>
      <c r="T468" s="1" t="n"/>
      <c r="Y468" s="61" t="n"/>
      <c r="AB468" s="1" t="n"/>
    </row>
    <row r="469" ht="18" customHeight="1" thickBot="1" thickTop="1">
      <c r="A469" s="47" t="inlineStr">
        <is>
          <t>ИТОГО, кг</t>
        </is>
      </c>
      <c r="B469" s="53">
        <f>IFERROR(V22*1,"0")+IFERROR(V26*1,"0")+IFERROR(V27*1,"0")+IFERROR(V28*1,"0")+IFERROR(V29*1,"0")+IFERROR(V30*1,"0")+IFERROR(V31*1,"0")+IFERROR(V35*1,"0")+IFERROR(V36*1,"0")+IFERROR(V40*1,"0")</f>
        <v/>
      </c>
      <c r="C469" s="53">
        <f>IFERROR(V46*1,"0")+IFERROR(V47*1,"0")</f>
        <v/>
      </c>
      <c r="D469" s="53">
        <f>IFERROR(V52*1,"0")+IFERROR(V53*1,"0")+IFERROR(V54*1,"0")</f>
        <v/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53">
        <f>IFERROR(V119*1,"0")+IFERROR(V120*1,"0")+IFERROR(V121*1,"0")+IFERROR(V122*1,"0")</f>
        <v/>
      </c>
      <c r="G469" s="53">
        <f>IFERROR(V128*1,"0")+IFERROR(V129*1,"0")+IFERROR(V130*1,"0")</f>
        <v/>
      </c>
      <c r="H469" s="53">
        <f>IFERROR(V135*1,"0")+IFERROR(V136*1,"0")+IFERROR(V137*1,"0")+IFERROR(V138*1,"0")+IFERROR(V139*1,"0")+IFERROR(V140*1,"0")+IFERROR(V141*1,"0")+IFERROR(V142*1,"0")</f>
        <v/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53">
        <f>IFERROR(V248*1,"0")+IFERROR(V249*1,"0")+IFERROR(V250*1,"0")+IFERROR(V251*1,"0")+IFERROR(V252*1,"0")+IFERROR(V253*1,"0")+IFERROR(V254*1,"0")+IFERROR(V258*1,"0")+IFERROR(V259*1,"0")</f>
        <v/>
      </c>
      <c r="L469" s="53">
        <f>IFERROR(V264*1,"0")+IFERROR(V268*1,"0")+IFERROR(V269*1,"0")+IFERROR(V270*1,"0")+IFERROR(V274*1,"0")+IFERROR(V278*1,"0")</f>
        <v/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53">
        <f>IFERROR(V435*1,"0")+IFERROR(V436*1,"0")+IFERROR(V440*1,"0")+IFERROR(V441*1,"0")+IFERROR(V445*1,"0")+IFERROR(V446*1,"0")+IFERROR(V450*1,"0")+IFERROR(V451*1,"0")</f>
        <v/>
      </c>
      <c r="S469" s="53">
        <f>IFERROR(V456*1,"0")</f>
        <v/>
      </c>
      <c r="T469" s="1" t="n"/>
      <c r="Y469" s="61" t="n"/>
      <c r="AB469" s="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2023-09-15T09:06:02Z</dcterms:modified>
  <cp:lastModifiedBy>Admin</cp:lastModifiedBy>
</cp:coreProperties>
</file>