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варог на Крым\"/>
    </mc:Choice>
  </mc:AlternateContent>
  <xr:revisionPtr revIDLastSave="0" documentId="13_ncr:1_{7389FA3C-D871-47BA-805A-926979D5EC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S469" i="1" s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M446" i="1"/>
  <c r="V445" i="1"/>
  <c r="V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M436" i="1"/>
  <c r="V435" i="1"/>
  <c r="M435" i="1"/>
  <c r="U431" i="1"/>
  <c r="U430" i="1"/>
  <c r="V429" i="1"/>
  <c r="W429" i="1" s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V411" i="1" s="1"/>
  <c r="M403" i="1"/>
  <c r="W402" i="1"/>
  <c r="V402" i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M382" i="1"/>
  <c r="U380" i="1"/>
  <c r="U379" i="1"/>
  <c r="V378" i="1"/>
  <c r="M378" i="1"/>
  <c r="V377" i="1"/>
  <c r="P46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V356" i="1"/>
  <c r="M356" i="1"/>
  <c r="V355" i="1"/>
  <c r="V359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M335" i="1"/>
  <c r="V334" i="1"/>
  <c r="W334" i="1" s="1"/>
  <c r="M334" i="1"/>
  <c r="U330" i="1"/>
  <c r="U329" i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1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V241" i="1"/>
  <c r="W241" i="1" s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W152" i="1" s="1"/>
  <c r="W154" i="1" s="1"/>
  <c r="U150" i="1"/>
  <c r="U149" i="1"/>
  <c r="V148" i="1"/>
  <c r="W148" i="1" s="1"/>
  <c r="M148" i="1"/>
  <c r="V147" i="1"/>
  <c r="W147" i="1" s="1"/>
  <c r="W149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161" i="1" l="1"/>
  <c r="V116" i="1"/>
  <c r="W22" i="1"/>
  <c r="W23" i="1" s="1"/>
  <c r="W274" i="1"/>
  <c r="W275" i="1" s="1"/>
  <c r="V275" i="1"/>
  <c r="W278" i="1"/>
  <c r="W279" i="1" s="1"/>
  <c r="V279" i="1"/>
  <c r="W40" i="1"/>
  <c r="W41" i="1" s="1"/>
  <c r="V41" i="1"/>
  <c r="D469" i="1"/>
  <c r="E469" i="1"/>
  <c r="W123" i="1"/>
  <c r="W225" i="1"/>
  <c r="W244" i="1"/>
  <c r="W264" i="1"/>
  <c r="W265" i="1" s="1"/>
  <c r="W328" i="1"/>
  <c r="W329" i="1" s="1"/>
  <c r="V329" i="1"/>
  <c r="V337" i="1"/>
  <c r="V352" i="1"/>
  <c r="R469" i="1"/>
  <c r="W271" i="1"/>
  <c r="W292" i="1"/>
  <c r="U459" i="1"/>
  <c r="V32" i="1"/>
  <c r="V85" i="1"/>
  <c r="V97" i="1"/>
  <c r="V108" i="1"/>
  <c r="H469" i="1"/>
  <c r="V154" i="1"/>
  <c r="W184" i="1"/>
  <c r="W186" i="1" s="1"/>
  <c r="V206" i="1"/>
  <c r="V272" i="1"/>
  <c r="V297" i="1"/>
  <c r="O469" i="1"/>
  <c r="W355" i="1"/>
  <c r="V360" i="1"/>
  <c r="W372" i="1"/>
  <c r="W373" i="1" s="1"/>
  <c r="V373" i="1"/>
  <c r="W377" i="1"/>
  <c r="V380" i="1"/>
  <c r="V389" i="1"/>
  <c r="Q469" i="1"/>
  <c r="W414" i="1"/>
  <c r="V417" i="1"/>
  <c r="V426" i="1"/>
  <c r="W435" i="1"/>
  <c r="V438" i="1"/>
  <c r="W445" i="1"/>
  <c r="V448" i="1"/>
  <c r="W456" i="1"/>
  <c r="W457" i="1" s="1"/>
  <c r="W32" i="1"/>
  <c r="W96" i="1"/>
  <c r="F9" i="1"/>
  <c r="J9" i="1"/>
  <c r="F10" i="1"/>
  <c r="V33" i="1"/>
  <c r="V37" i="1"/>
  <c r="V49" i="1"/>
  <c r="V55" i="1"/>
  <c r="V75" i="1"/>
  <c r="V84" i="1"/>
  <c r="V96" i="1"/>
  <c r="V107" i="1"/>
  <c r="V115" i="1"/>
  <c r="V124" i="1"/>
  <c r="V132" i="1"/>
  <c r="V143" i="1"/>
  <c r="V150" i="1"/>
  <c r="V155" i="1"/>
  <c r="V162" i="1"/>
  <c r="V182" i="1"/>
  <c r="W164" i="1"/>
  <c r="W181" i="1" s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H9" i="1"/>
  <c r="B469" i="1"/>
  <c r="V461" i="1"/>
  <c r="V460" i="1"/>
  <c r="U463" i="1"/>
  <c r="V24" i="1"/>
  <c r="W35" i="1"/>
  <c r="W37" i="1" s="1"/>
  <c r="C469" i="1"/>
  <c r="V48" i="1"/>
  <c r="W52" i="1"/>
  <c r="W55" i="1" s="1"/>
  <c r="V56" i="1"/>
  <c r="W59" i="1"/>
  <c r="W75" i="1" s="1"/>
  <c r="V76" i="1"/>
  <c r="W78" i="1"/>
  <c r="W84" i="1" s="1"/>
  <c r="W99" i="1"/>
  <c r="W107" i="1" s="1"/>
  <c r="W110" i="1"/>
  <c r="W115" i="1" s="1"/>
  <c r="F469" i="1"/>
  <c r="V123" i="1"/>
  <c r="W128" i="1"/>
  <c r="W131" i="1" s="1"/>
  <c r="V131" i="1"/>
  <c r="W135" i="1"/>
  <c r="W143" i="1" s="1"/>
  <c r="V144" i="1"/>
  <c r="I469" i="1"/>
  <c r="V149" i="1"/>
  <c r="W157" i="1"/>
  <c r="W161" i="1" s="1"/>
  <c r="V181" i="1"/>
  <c r="V187" i="1"/>
  <c r="J469" i="1"/>
  <c r="V205" i="1"/>
  <c r="W190" i="1"/>
  <c r="W205" i="1" s="1"/>
  <c r="V225" i="1"/>
  <c r="V245" i="1"/>
  <c r="V244" i="1"/>
  <c r="W249" i="1"/>
  <c r="W255" i="1" s="1"/>
  <c r="V256" i="1"/>
  <c r="V260" i="1"/>
  <c r="V271" i="1"/>
  <c r="V292" i="1"/>
  <c r="V298" i="1"/>
  <c r="V302" i="1"/>
  <c r="V306" i="1"/>
  <c r="N469" i="1"/>
  <c r="V314" i="1"/>
  <c r="V313" i="1"/>
  <c r="V319" i="1"/>
  <c r="V326" i="1"/>
  <c r="W321" i="1"/>
  <c r="W325" i="1" s="1"/>
  <c r="V325" i="1"/>
  <c r="K469" i="1"/>
  <c r="V255" i="1"/>
  <c r="W258" i="1"/>
  <c r="W260" i="1" s="1"/>
  <c r="L469" i="1"/>
  <c r="V266" i="1"/>
  <c r="M469" i="1"/>
  <c r="V293" i="1"/>
  <c r="W300" i="1"/>
  <c r="W301" i="1" s="1"/>
  <c r="W304" i="1"/>
  <c r="W305" i="1" s="1"/>
  <c r="W309" i="1"/>
  <c r="W313" i="1" s="1"/>
  <c r="V318" i="1"/>
  <c r="W335" i="1"/>
  <c r="W336" i="1" s="1"/>
  <c r="V336" i="1"/>
  <c r="W339" i="1"/>
  <c r="W352" i="1" s="1"/>
  <c r="V353" i="1"/>
  <c r="W356" i="1"/>
  <c r="W362" i="1"/>
  <c r="W363" i="1" s="1"/>
  <c r="V363" i="1"/>
  <c r="W366" i="1"/>
  <c r="W369" i="1" s="1"/>
  <c r="V369" i="1"/>
  <c r="W378" i="1"/>
  <c r="V379" i="1"/>
  <c r="W382" i="1"/>
  <c r="W389" i="1" s="1"/>
  <c r="V390" i="1"/>
  <c r="W403" i="1"/>
  <c r="W411" i="1" s="1"/>
  <c r="V412" i="1"/>
  <c r="W415" i="1"/>
  <c r="W419" i="1"/>
  <c r="W425" i="1" s="1"/>
  <c r="V425" i="1"/>
  <c r="W428" i="1"/>
  <c r="W430" i="1" s="1"/>
  <c r="V431" i="1"/>
  <c r="W436" i="1"/>
  <c r="V437" i="1"/>
  <c r="W440" i="1"/>
  <c r="W442" i="1" s="1"/>
  <c r="V443" i="1"/>
  <c r="W446" i="1"/>
  <c r="W450" i="1"/>
  <c r="W452" i="1" s="1"/>
  <c r="V453" i="1"/>
  <c r="V458" i="1"/>
  <c r="V457" i="1"/>
  <c r="W416" i="1" l="1"/>
  <c r="W379" i="1"/>
  <c r="W447" i="1"/>
  <c r="W359" i="1"/>
  <c r="W464" i="1" s="1"/>
  <c r="W437" i="1"/>
  <c r="V463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<sst xmlns="http://schemas.openxmlformats.org/spreadsheetml/2006/main" count="1679" uniqueCount="644">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</sst>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50</v>
      </c>
      <c r="V101" s="305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6.1728395061728394</v>
      </c>
      <c r="V107" s="306">
        <f>IFERROR(V99/H99,"0")+IFERROR(V100/H100,"0")+IFERROR(V101/H101,"0")+IFERROR(V102/H102,"0")+IFERROR(V103/H103,"0")+IFERROR(V104/H104,"0")+IFERROR(V105/H105,"0")+IFERROR(V106/H106,"0")</f>
        <v>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50</v>
      </c>
      <c r="V108" s="306">
        <f>IFERROR(SUM(V99:V106),"0")</f>
        <v>56.699999999999996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200</v>
      </c>
      <c r="V135" s="305">
        <f t="shared" ref="V135:V142" si="7">IFERROR(IF(U135="",0,CEILING((U135/$H135),1)*$H135),"")</f>
        <v>201.60000000000002</v>
      </c>
      <c r="W135" s="37">
        <f>IFERROR(IF(V135=0,"",ROUNDUP(V135/H135,0)*0.00753),"")</f>
        <v>0.36143999999999998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47.61904761904762</v>
      </c>
      <c r="V143" s="306">
        <f>IFERROR(V135/H135,"0")+IFERROR(V136/H136,"0")+IFERROR(V137/H137,"0")+IFERROR(V138/H138,"0")+IFERROR(V139/H139,"0")+IFERROR(V140/H140,"0")+IFERROR(V141/H141,"0")+IFERROR(V142/H142,"0")</f>
        <v>48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0.36143999999999998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200</v>
      </c>
      <c r="V144" s="306">
        <f>IFERROR(SUM(V135:V142),"0")</f>
        <v>201.60000000000002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120</v>
      </c>
      <c r="V168" s="305">
        <f t="shared" si="8"/>
        <v>124.8</v>
      </c>
      <c r="W168" s="37">
        <f>IFERROR(IF(V168=0,"",ROUNDUP(V168/H168,0)*0.02175),"")</f>
        <v>0.34799999999999998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24</v>
      </c>
      <c r="V176" s="305">
        <f t="shared" si="8"/>
        <v>24</v>
      </c>
      <c r="W176" s="37">
        <f t="shared" si="9"/>
        <v>7.5300000000000006E-2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24</v>
      </c>
      <c r="V179" s="305">
        <f t="shared" si="8"/>
        <v>24</v>
      </c>
      <c r="W179" s="37">
        <f t="shared" si="9"/>
        <v>7.5300000000000006E-2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35.384615384615387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36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0.49860000000000004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168</v>
      </c>
      <c r="V182" s="306">
        <f>IFERROR(SUM(V164:V180),"0")</f>
        <v>172.8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14.4</v>
      </c>
      <c r="V185" s="305">
        <f>IFERROR(IF(U185="",0,CEILING((U185/$H185),1)*$H185),"")</f>
        <v>14.399999999999999</v>
      </c>
      <c r="W185" s="37">
        <f>IFERROR(IF(V185=0,"",ROUNDUP(V185/H185,0)*0.00753),"")</f>
        <v>4.5179999999999998E-2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6</v>
      </c>
      <c r="V186" s="306">
        <f>IFERROR(V184/H184,"0")+IFERROR(V185/H185,"0")</f>
        <v>6</v>
      </c>
      <c r="W186" s="306">
        <f>IFERROR(IF(W184="",0,W184),"0")+IFERROR(IF(W185="",0,W185),"0")</f>
        <v>4.5179999999999998E-2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14.4</v>
      </c>
      <c r="V187" s="306">
        <f>IFERROR(SUM(V184:V185),"0")</f>
        <v>14.399999999999999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270</v>
      </c>
      <c r="V212" s="305">
        <f>IFERROR(IF(U212="",0,CEILING((U212/$H212),1)*$H212),"")</f>
        <v>273</v>
      </c>
      <c r="W212" s="37">
        <f>IFERROR(IF(V212=0,"",ROUNDUP(V212/H212,0)*0.00753),"")</f>
        <v>0.48945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64.285714285714278</v>
      </c>
      <c r="V216" s="306">
        <f>IFERROR(V212/H212,"0")+IFERROR(V213/H213,"0")+IFERROR(V214/H214,"0")+IFERROR(V215/H215,"0")</f>
        <v>65</v>
      </c>
      <c r="W216" s="306">
        <f>IFERROR(IF(W212="",0,W212),"0")+IFERROR(IF(W213="",0,W213),"0")+IFERROR(IF(W214="",0,W214),"0")+IFERROR(IF(W215="",0,W215),"0")</f>
        <v>0.48945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270</v>
      </c>
      <c r="V217" s="306">
        <f>IFERROR(SUM(V212:V215),"0")</f>
        <v>273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80</v>
      </c>
      <c r="V221" s="305">
        <f t="shared" si="12"/>
        <v>81</v>
      </c>
      <c r="W221" s="37">
        <f>IFERROR(IF(V221=0,"",ROUNDUP(V221/H221,0)*0.02175),"")</f>
        <v>0.21749999999999997</v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9.8765432098765444</v>
      </c>
      <c r="V225" s="306">
        <f>IFERROR(V219/H219,"0")+IFERROR(V220/H220,"0")+IFERROR(V221/H221,"0")+IFERROR(V222/H222,"0")+IFERROR(V223/H223,"0")+IFERROR(V224/H224,"0")</f>
        <v>10</v>
      </c>
      <c r="W225" s="306">
        <f>IFERROR(IF(W219="",0,W219),"0")+IFERROR(IF(W220="",0,W220),"0")+IFERROR(IF(W221="",0,W221),"0")+IFERROR(IF(W222="",0,W222),"0")+IFERROR(IF(W223="",0,W223),"0")+IFERROR(IF(W224="",0,W224),"0")</f>
        <v>0.21749999999999997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80</v>
      </c>
      <c r="V226" s="306">
        <f>IFERROR(SUM(V219:V224),"0")</f>
        <v>81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50</v>
      </c>
      <c r="V228" s="305">
        <f>IFERROR(IF(U228="",0,CEILING((U228/$H228),1)*$H228),"")</f>
        <v>50.400000000000006</v>
      </c>
      <c r="W228" s="37">
        <f>IFERROR(IF(V228=0,"",ROUNDUP(V228/H228,0)*0.02175),"")</f>
        <v>0.1305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280</v>
      </c>
      <c r="V229" s="305">
        <f>IFERROR(IF(U229="",0,CEILING((U229/$H229),1)*$H229),"")</f>
        <v>280.8</v>
      </c>
      <c r="W229" s="37">
        <f>IFERROR(IF(V229=0,"",ROUNDUP(V229/H229,0)*0.02175),"")</f>
        <v>0.78299999999999992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30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45.421245421245416</v>
      </c>
      <c r="V232" s="306">
        <f>IFERROR(V228/H228,"0")+IFERROR(V229/H229,"0")+IFERROR(V230/H230,"0")+IFERROR(V231/H231,"0")</f>
        <v>46</v>
      </c>
      <c r="W232" s="306">
        <f>IFERROR(IF(W228="",0,W228),"0")+IFERROR(IF(W229="",0,W229),"0")+IFERROR(IF(W230="",0,W230),"0")+IFERROR(IF(W231="",0,W231),"0")</f>
        <v>1.0004999999999999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360</v>
      </c>
      <c r="V233" s="306">
        <f>IFERROR(SUM(V228:V231),"0")</f>
        <v>364.80000000000007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50</v>
      </c>
      <c r="V290" s="305">
        <f t="shared" si="14"/>
        <v>50</v>
      </c>
      <c r="W290" s="37">
        <f>IFERROR(IF(V290=0,"",ROUNDUP(V290/H290,0)*0.00937),"")</f>
        <v>9.3700000000000006E-2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10</v>
      </c>
      <c r="V292" s="306">
        <f>IFERROR(V284/H284,"0")+IFERROR(V285/H285,"0")+IFERROR(V286/H286,"0")+IFERROR(V287/H287,"0")+IFERROR(V288/H288,"0")+IFERROR(V289/H289,"0")+IFERROR(V290/H290,"0")+IFERROR(V291/H291,"0")</f>
        <v>10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9.3700000000000006E-2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50</v>
      </c>
      <c r="V293" s="306">
        <f>IFERROR(SUM(V284:V291),"0")</f>
        <v>50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2200</v>
      </c>
      <c r="V295" s="305">
        <f>IFERROR(IF(U295="",0,CEILING((U295/$H295),1)*$H295),"")</f>
        <v>2205</v>
      </c>
      <c r="W295" s="37">
        <f>IFERROR(IF(V295=0,"",ROUNDUP(V295/H295,0)*0.02175),"")</f>
        <v>3.1972499999999999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146.66666666666666</v>
      </c>
      <c r="V297" s="306">
        <f>IFERROR(V295/H295,"0")+IFERROR(V296/H296,"0")</f>
        <v>147</v>
      </c>
      <c r="W297" s="306">
        <f>IFERROR(IF(W295="",0,W295),"0")+IFERROR(IF(W296="",0,W296),"0")</f>
        <v>3.1972499999999999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2200</v>
      </c>
      <c r="V298" s="306">
        <f>IFERROR(SUM(V295:V296),"0")</f>
        <v>2205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100</v>
      </c>
      <c r="V300" s="305">
        <f>IFERROR(IF(U300="",0,CEILING((U300/$H300),1)*$H300),"")</f>
        <v>101.39999999999999</v>
      </c>
      <c r="W300" s="37">
        <f>IFERROR(IF(V300=0,"",ROUNDUP(V300/H300,0)*0.02175),"")</f>
        <v>0.28275</v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12.820512820512821</v>
      </c>
      <c r="V301" s="306">
        <f>IFERROR(V300/H300,"0")</f>
        <v>13</v>
      </c>
      <c r="W301" s="306">
        <f>IFERROR(IF(W300="",0,W300),"0")</f>
        <v>0.28275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100</v>
      </c>
      <c r="V302" s="306">
        <f>IFERROR(SUM(V300:V300),"0")</f>
        <v>101.39999999999999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300</v>
      </c>
      <c r="V304" s="305">
        <f>IFERROR(IF(U304="",0,CEILING((U304/$H304),1)*$H304),"")</f>
        <v>304.2</v>
      </c>
      <c r="W304" s="37">
        <f>IFERROR(IF(V304=0,"",ROUNDUP(V304/H304,0)*0.02175),"")</f>
        <v>0.84824999999999995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38.46153846153846</v>
      </c>
      <c r="V305" s="306">
        <f>IFERROR(V304/H304,"0")</f>
        <v>39</v>
      </c>
      <c r="W305" s="306">
        <f>IFERROR(IF(W304="",0,W304),"0")</f>
        <v>0.84824999999999995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300</v>
      </c>
      <c r="V306" s="306">
        <f>IFERROR(SUM(V304:V304),"0")</f>
        <v>304.2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300</v>
      </c>
      <c r="V341" s="305">
        <f t="shared" si="15"/>
        <v>302.40000000000003</v>
      </c>
      <c r="W341" s="37">
        <f>IFERROR(IF(V341=0,"",ROUNDUP(V341/H341,0)*0.00753),"")</f>
        <v>0.54215999999999998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8.3999999999999986</v>
      </c>
      <c r="V346" s="305">
        <f t="shared" si="15"/>
        <v>8.4</v>
      </c>
      <c r="W346" s="37">
        <f t="shared" si="16"/>
        <v>2.0080000000000001E-2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16.8</v>
      </c>
      <c r="V348" s="305">
        <f t="shared" si="15"/>
        <v>16.8</v>
      </c>
      <c r="W348" s="37">
        <f t="shared" si="16"/>
        <v>4.0160000000000001E-2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83.428571428571431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84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0.60239999999999994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325.2</v>
      </c>
      <c r="V353" s="306">
        <f>IFERROR(SUM(V339:V351),"0")</f>
        <v>327.60000000000002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600</v>
      </c>
      <c r="V382" s="305">
        <f t="shared" ref="V382:V388" si="17">IFERROR(IF(U382="",0,CEILING((U382/$H382),1)*$H382),"")</f>
        <v>600.6</v>
      </c>
      <c r="W382" s="37">
        <f>IFERROR(IF(V382=0,"",ROUNDUP(V382/H382,0)*0.00753),"")</f>
        <v>1.0767900000000001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12.6</v>
      </c>
      <c r="V384" s="305">
        <f t="shared" si="17"/>
        <v>12.600000000000001</v>
      </c>
      <c r="W384" s="37">
        <f>IFERROR(IF(V384=0,"",ROUNDUP(V384/H384,0)*0.00502),"")</f>
        <v>3.0120000000000001E-2</v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148.85714285714286</v>
      </c>
      <c r="V389" s="306">
        <f>IFERROR(V382/H382,"0")+IFERROR(V383/H383,"0")+IFERROR(V384/H384,"0")+IFERROR(V385/H385,"0")+IFERROR(V386/H386,"0")+IFERROR(V387/H387,"0")+IFERROR(V388/H388,"0")</f>
        <v>149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1.1069100000000001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612.6</v>
      </c>
      <c r="V390" s="306">
        <f>IFERROR(SUM(V382:V388),"0")</f>
        <v>613.20000000000005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100</v>
      </c>
      <c r="V404" s="305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18.939393939393938</v>
      </c>
      <c r="V411" s="306">
        <f>IFERROR(V402/H402,"0")+IFERROR(V403/H403,"0")+IFERROR(V404/H404,"0")+IFERROR(V405/H405,"0")+IFERROR(V406/H406,"0")+IFERROR(V407/H407,"0")+IFERROR(V408/H408,"0")+IFERROR(V409/H409,"0")+IFERROR(V410/H410,"0")</f>
        <v>19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0.22724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100</v>
      </c>
      <c r="V412" s="306">
        <f>IFERROR(SUM(V402:V410),"0")</f>
        <v>100.32000000000001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150</v>
      </c>
      <c r="V421" s="305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28.409090909090907</v>
      </c>
      <c r="V425" s="306">
        <f>IFERROR(V419/H419,"0")+IFERROR(V420/H420,"0")+IFERROR(V421/H421,"0")+IFERROR(V422/H422,"0")+IFERROR(V423/H423,"0")+IFERROR(V424/H424,"0")</f>
        <v>29</v>
      </c>
      <c r="W425" s="306">
        <f>IFERROR(IF(W419="",0,W419),"0")+IFERROR(IF(W420="",0,W420),"0")+IFERROR(IF(W421="",0,W421),"0")+IFERROR(IF(W422="",0,W422),"0")+IFERROR(IF(W423="",0,W423),"0")+IFERROR(IF(W424="",0,W424),"0")</f>
        <v>0.34683999999999998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150</v>
      </c>
      <c r="V426" s="306">
        <f>IFERROR(SUM(V419:V424),"0")</f>
        <v>153.12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50</v>
      </c>
      <c r="V445" s="305">
        <f>IFERROR(IF(U445="",0,CEILING((U445/$H445),1)*$H445),"")</f>
        <v>52.56</v>
      </c>
      <c r="W445" s="37">
        <f>IFERROR(IF(V445=0,"",ROUNDUP(V445/H445,0)*0.00753),"")</f>
        <v>9.0359999999999996E-2</v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120</v>
      </c>
      <c r="V446" s="305">
        <f>IFERROR(IF(U446="",0,CEILING((U446/$H446),1)*$H446),"")</f>
        <v>122.64</v>
      </c>
      <c r="W446" s="37">
        <f>IFERROR(IF(V446=0,"",ROUNDUP(V446/H446,0)*0.00753),"")</f>
        <v>0.21084</v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38.81278538812785</v>
      </c>
      <c r="V447" s="306">
        <f>IFERROR(V445/H445,"0")+IFERROR(V446/H446,"0")</f>
        <v>40</v>
      </c>
      <c r="W447" s="306">
        <f>IFERROR(IF(W445="",0,W445),"0")+IFERROR(IF(W446="",0,W446),"0")</f>
        <v>0.30120000000000002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170</v>
      </c>
      <c r="V448" s="306">
        <f>IFERROR(SUM(V445:V446),"0")</f>
        <v>175.2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300</v>
      </c>
      <c r="V456" s="305">
        <f>IFERROR(IF(U456="",0,CEILING((U456/$H456),1)*$H456),"")</f>
        <v>304.2</v>
      </c>
      <c r="W456" s="37">
        <f>IFERROR(IF(V456=0,"",ROUNDUP(V456/H456,0)*0.02175),"")</f>
        <v>0.84824999999999995</v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38.46153846153846</v>
      </c>
      <c r="V457" s="306">
        <f>IFERROR(V456/H456,"0")</f>
        <v>39</v>
      </c>
      <c r="W457" s="306">
        <f>IFERROR(IF(W456="",0,W456),"0")</f>
        <v>0.84824999999999995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300</v>
      </c>
      <c r="V458" s="306">
        <f>IFERROR(SUM(V456:V456),"0")</f>
        <v>304.2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5450.2000000000007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5498.5399999999991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5731.4136953112848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5782.8220000000001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10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10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5981.4136953112848</v>
      </c>
      <c r="V462" s="306">
        <f>GrossWeightTotalR+PalletQtyTotalR*25</f>
        <v>6032.8220000000001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779.61724635925543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787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10.619710000000001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56.699999999999996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201.60000000000002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187.20000000000002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718.80000000000007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2660.6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327.60000000000002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613.20000000000005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253.44</v>
      </c>
      <c r="R469" s="47">
        <f>IFERROR(V435*1,"0")+IFERROR(V436*1,"0")+IFERROR(V440*1,"0")+IFERROR(V441*1,"0")+IFERROR(V445*1,"0")+IFERROR(V446*1,"0")+IFERROR(V450*1,"0")+IFERROR(V451*1,"0")</f>
        <v>175.2</v>
      </c>
      <c r="S469" s="47">
        <f>IFERROR(V456*1,"0")</f>
        <v>304.2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2023-09-21T07:33:46Z</dcterms:modified>
</cp:coreProperties>
</file>