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9,23 Бычков\"/>
    </mc:Choice>
  </mc:AlternateContent>
  <xr:revisionPtr revIDLastSave="0" documentId="13_ncr:1_{58FB5957-2A1D-4393-885F-377A8F7E87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W340" i="1"/>
  <c r="V340" i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V151" i="1"/>
  <c r="W151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68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W109" i="1" s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W8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D468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153" i="1" l="1"/>
  <c r="V180" i="1"/>
  <c r="V425" i="1"/>
  <c r="W388" i="1"/>
  <c r="U458" i="1"/>
  <c r="V122" i="1"/>
  <c r="W215" i="1"/>
  <c r="V237" i="1"/>
  <c r="W361" i="1"/>
  <c r="W362" i="1" s="1"/>
  <c r="V362" i="1"/>
  <c r="W351" i="1"/>
  <c r="W231" i="1"/>
  <c r="V424" i="1"/>
  <c r="W22" i="1"/>
  <c r="W23" i="1" s="1"/>
  <c r="W40" i="1"/>
  <c r="W41" i="1" s="1"/>
  <c r="V41" i="1"/>
  <c r="E468" i="1"/>
  <c r="V83" i="1"/>
  <c r="V95" i="1"/>
  <c r="V107" i="1"/>
  <c r="V115" i="1"/>
  <c r="W118" i="1"/>
  <c r="W122" i="1" s="1"/>
  <c r="H468" i="1"/>
  <c r="V153" i="1"/>
  <c r="W163" i="1"/>
  <c r="W180" i="1" s="1"/>
  <c r="W207" i="1"/>
  <c r="W208" i="1" s="1"/>
  <c r="V208" i="1"/>
  <c r="W234" i="1"/>
  <c r="W237" i="1" s="1"/>
  <c r="W299" i="1"/>
  <c r="W300" i="1" s="1"/>
  <c r="V300" i="1"/>
  <c r="W303" i="1"/>
  <c r="W304" i="1" s="1"/>
  <c r="V304" i="1"/>
  <c r="W418" i="1"/>
  <c r="W424" i="1" s="1"/>
  <c r="V441" i="1"/>
  <c r="W27" i="1"/>
  <c r="W32" i="1" s="1"/>
  <c r="V33" i="1"/>
  <c r="V32" i="1"/>
  <c r="W94" i="1"/>
  <c r="W114" i="1"/>
  <c r="V37" i="1"/>
  <c r="V49" i="1"/>
  <c r="V55" i="1"/>
  <c r="V73" i="1"/>
  <c r="V82" i="1"/>
  <c r="V94" i="1"/>
  <c r="V106" i="1"/>
  <c r="V114" i="1"/>
  <c r="V123" i="1"/>
  <c r="V131" i="1"/>
  <c r="V142" i="1"/>
  <c r="V149" i="1"/>
  <c r="V154" i="1"/>
  <c r="V160" i="1"/>
  <c r="V181" i="1"/>
  <c r="V185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V313" i="1"/>
  <c r="W321" i="1"/>
  <c r="W324" i="1" s="1"/>
  <c r="V325" i="1"/>
  <c r="V352" i="1"/>
  <c r="V359" i="1"/>
  <c r="W354" i="1"/>
  <c r="W358" i="1" s="1"/>
  <c r="V358" i="1"/>
  <c r="W366" i="1"/>
  <c r="W368" i="1" s="1"/>
  <c r="V368" i="1"/>
  <c r="V430" i="1"/>
  <c r="V437" i="1"/>
  <c r="W434" i="1"/>
  <c r="W436" i="1" s="1"/>
  <c r="V436" i="1"/>
  <c r="F468" i="1"/>
  <c r="N468" i="1"/>
  <c r="H9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B468" i="1"/>
  <c r="J468" i="1"/>
  <c r="R468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<sst xmlns="http://schemas.openxmlformats.org/spreadsheetml/2006/main" count="1653" uniqueCount="624">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</sst>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350</v>
      </c>
      <c r="V46" s="304">
        <f>IFERROR(IF(U46="",0,CEILING((U46/$H46),1)*$H46),"")</f>
        <v>356.40000000000003</v>
      </c>
      <c r="W46" s="37">
        <f>IFERROR(IF(V46=0,"",ROUNDUP(V46/H46,0)*0.02175),"")</f>
        <v>0.71775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40.5</v>
      </c>
      <c r="V47" s="304">
        <f>IFERROR(IF(U47="",0,CEILING((U47/$H47),1)*$H47),"")</f>
        <v>40.5</v>
      </c>
      <c r="W47" s="37">
        <f>IFERROR(IF(V47=0,"",ROUNDUP(V47/H47,0)*0.00753),"")</f>
        <v>0.11295000000000001</v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47.407407407407405</v>
      </c>
      <c r="V48" s="305">
        <f>IFERROR(V46/H46,"0")+IFERROR(V47/H47,"0")</f>
        <v>48</v>
      </c>
      <c r="W48" s="305">
        <f>IFERROR(IF(W46="",0,W46),"0")+IFERROR(IF(W47="",0,W47),"0")</f>
        <v>0.83069999999999999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390.5</v>
      </c>
      <c r="V49" s="305">
        <f>IFERROR(SUM(V46:V47),"0")</f>
        <v>396.90000000000003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590</v>
      </c>
      <c r="V52" s="304">
        <f>IFERROR(IF(U52="",0,CEILING((U52/$H52),1)*$H52),"")</f>
        <v>594</v>
      </c>
      <c r="W52" s="37">
        <f>IFERROR(IF(V52=0,"",ROUNDUP(V52/H52,0)*0.02175),"")</f>
        <v>1.1962499999999998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391.5</v>
      </c>
      <c r="V53" s="304">
        <f>IFERROR(IF(U53="",0,CEILING((U53/$H53),1)*$H53),"")</f>
        <v>391.5</v>
      </c>
      <c r="W53" s="37">
        <f>IFERROR(IF(V53=0,"",ROUNDUP(V53/H53,0)*0.00937),"")</f>
        <v>0.81518999999999997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141.62962962962962</v>
      </c>
      <c r="V55" s="305">
        <f>IFERROR(V52/H52,"0")+IFERROR(V53/H53,"0")+IFERROR(V54/H54,"0")</f>
        <v>142</v>
      </c>
      <c r="W55" s="305">
        <f>IFERROR(IF(W52="",0,W52),"0")+IFERROR(IF(W53="",0,W53),"0")+IFERROR(IF(W54="",0,W54),"0")</f>
        <v>2.0114399999999999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981.5</v>
      </c>
      <c r="V56" s="305">
        <f>IFERROR(SUM(V52:V54),"0")</f>
        <v>985.5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20</v>
      </c>
      <c r="V59" s="304">
        <f t="shared" ref="V59:V72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70</v>
      </c>
      <c r="V60" s="304">
        <f t="shared" si="2"/>
        <v>75.600000000000009</v>
      </c>
      <c r="W60" s="37">
        <f>IFERROR(IF(V60=0,"",ROUNDUP(V60/H60,0)*0.02175),"")</f>
        <v>0.15225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40</v>
      </c>
      <c r="V61" s="304">
        <f t="shared" si="2"/>
        <v>43.2</v>
      </c>
      <c r="W61" s="37">
        <f>IFERROR(IF(V61=0,"",ROUNDUP(V61/H61,0)*0.02175),"")</f>
        <v>8.6999999999999994E-2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148.5</v>
      </c>
      <c r="V69" s="304">
        <f t="shared" si="2"/>
        <v>148.5</v>
      </c>
      <c r="W69" s="37">
        <f t="shared" si="3"/>
        <v>0.30920999999999998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44.970899470899468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46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0.59195999999999993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278.5</v>
      </c>
      <c r="V74" s="305">
        <f>IFERROR(SUM(V59:V72),"0")</f>
        <v>289.7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15</v>
      </c>
      <c r="V85" s="304">
        <f t="shared" ref="V85:V93" si="5">IFERROR(IF(U85="",0,CEILING((U85/$H85),1)*$H85),"")</f>
        <v>18</v>
      </c>
      <c r="W85" s="37">
        <f>IFERROR(IF(V85=0,"",ROUNDUP(V85/H85,0)*0.02175),"")</f>
        <v>4.3499999999999997E-2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74</v>
      </c>
      <c r="V89" s="304">
        <f t="shared" si="5"/>
        <v>81</v>
      </c>
      <c r="W89" s="37">
        <f>IFERROR(IF(V89=0,"",ROUNDUP(V89/H89,0)*0.02175),"")</f>
        <v>0.19574999999999998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9.8888888888888875</v>
      </c>
      <c r="V94" s="305">
        <f>IFERROR(V85/H85,"0")+IFERROR(V86/H86,"0")+IFERROR(V87/H87,"0")+IFERROR(V88/H88,"0")+IFERROR(V89/H89,"0")+IFERROR(V90/H90,"0")+IFERROR(V91/H91,"0")+IFERROR(V92/H92,"0")+IFERROR(V93/H93,"0")</f>
        <v>11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0.23924999999999996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89</v>
      </c>
      <c r="V95" s="305">
        <f>IFERROR(SUM(V85:V93),"0")</f>
        <v>99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70</v>
      </c>
      <c r="V98" s="304">
        <f t="shared" si="6"/>
        <v>75.600000000000009</v>
      </c>
      <c r="W98" s="37">
        <f>IFERROR(IF(V98=0,"",ROUNDUP(V98/H98,0)*0.02175),"")</f>
        <v>0.19574999999999998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110</v>
      </c>
      <c r="V99" s="304">
        <f t="shared" si="6"/>
        <v>113.39999999999999</v>
      </c>
      <c r="W99" s="37">
        <f>IFERROR(IF(V99=0,"",ROUNDUP(V99/H99,0)*0.02175),"")</f>
        <v>0.30449999999999999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18</v>
      </c>
      <c r="V101" s="304">
        <f t="shared" si="6"/>
        <v>18.900000000000002</v>
      </c>
      <c r="W101" s="37">
        <f>IFERROR(IF(V101=0,"",ROUNDUP(V101/H101,0)*0.00753),"")</f>
        <v>5.271E-2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28.580246913580247</v>
      </c>
      <c r="V106" s="305">
        <f>IFERROR(V97/H97,"0")+IFERROR(V98/H98,"0")+IFERROR(V99/H99,"0")+IFERROR(V100/H100,"0")+IFERROR(V101/H101,"0")+IFERROR(V102/H102,"0")+IFERROR(V103/H103,"0")+IFERROR(V104/H104,"0")+IFERROR(V105/H105,"0")</f>
        <v>30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0.55296000000000001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198</v>
      </c>
      <c r="V107" s="305">
        <f>IFERROR(SUM(V97:V105),"0")</f>
        <v>207.9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7.5</v>
      </c>
      <c r="V110" s="304">
        <f>IFERROR(IF(U110="",0,CEILING((U110/$H110),1)*$H110),"")</f>
        <v>8.1</v>
      </c>
      <c r="W110" s="37">
        <f>IFERROR(IF(V110=0,"",ROUNDUP(V110/H110,0)*0.02175),"")</f>
        <v>2.1749999999999999E-2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0.92592592592592593</v>
      </c>
      <c r="V114" s="305">
        <f>IFERROR(V109/H109,"0")+IFERROR(V110/H110,"0")+IFERROR(V111/H111,"0")+IFERROR(V112/H112,"0")+IFERROR(V113/H113,"0")</f>
        <v>1</v>
      </c>
      <c r="W114" s="305">
        <f>IFERROR(IF(W109="",0,W109),"0")+IFERROR(IF(W110="",0,W110),"0")+IFERROR(IF(W111="",0,W111),"0")+IFERROR(IF(W112="",0,W112),"0")+IFERROR(IF(W113="",0,W113),"0")</f>
        <v>2.1749999999999999E-2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7.5</v>
      </c>
      <c r="V115" s="305">
        <f>IFERROR(SUM(V109:V113),"0")</f>
        <v>8.1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60</v>
      </c>
      <c r="V118" s="304">
        <f>IFERROR(IF(U118="",0,CEILING((U118/$H118),1)*$H118),"")</f>
        <v>64.8</v>
      </c>
      <c r="W118" s="37">
        <f>IFERROR(IF(V118=0,"",ROUNDUP(V118/H118,0)*0.02175),"")</f>
        <v>0.17399999999999999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22.5</v>
      </c>
      <c r="V120" s="304">
        <f>IFERROR(IF(U120="",0,CEILING((U120/$H120),1)*$H120),"")</f>
        <v>24.3</v>
      </c>
      <c r="W120" s="37">
        <f>IFERROR(IF(V120=0,"",ROUNDUP(V120/H120,0)*0.00753),"")</f>
        <v>6.7769999999999997E-2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15.74074074074074</v>
      </c>
      <c r="V122" s="305">
        <f>IFERROR(V118/H118,"0")+IFERROR(V119/H119,"0")+IFERROR(V120/H120,"0")+IFERROR(V121/H121,"0")</f>
        <v>17</v>
      </c>
      <c r="W122" s="305">
        <f>IFERROR(IF(W118="",0,W118),"0")+IFERROR(IF(W119="",0,W119),"0")+IFERROR(IF(W120="",0,W120),"0")+IFERROR(IF(W121="",0,W121),"0")</f>
        <v>0.24176999999999998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82.5</v>
      </c>
      <c r="V123" s="305">
        <f>IFERROR(SUM(V118:V121),"0")</f>
        <v>89.1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25</v>
      </c>
      <c r="V134" s="304">
        <f t="shared" ref="V134:V141" si="7">IFERROR(IF(U134="",0,CEILING((U134/$H134),1)*$H134),"")</f>
        <v>25.200000000000003</v>
      </c>
      <c r="W134" s="37">
        <f>IFERROR(IF(V134=0,"",ROUNDUP(V134/H134,0)*0.00753),"")</f>
        <v>4.5179999999999998E-2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5.9523809523809526</v>
      </c>
      <c r="V142" s="305">
        <f>IFERROR(V134/H134,"0")+IFERROR(V135/H135,"0")+IFERROR(V136/H136,"0")+IFERROR(V137/H137,"0")+IFERROR(V138/H138,"0")+IFERROR(V139/H139,"0")+IFERROR(V140/H140,"0")+IFERROR(V141/H141,"0")</f>
        <v>6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4.5179999999999998E-2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25</v>
      </c>
      <c r="V143" s="305">
        <f>IFERROR(SUM(V134:V141),"0")</f>
        <v>25.200000000000003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22.5</v>
      </c>
      <c r="V175" s="304">
        <f t="shared" si="8"/>
        <v>24</v>
      </c>
      <c r="W175" s="37">
        <f t="shared" si="9"/>
        <v>7.5300000000000006E-2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22.5</v>
      </c>
      <c r="V176" s="304">
        <f t="shared" si="8"/>
        <v>24</v>
      </c>
      <c r="W176" s="37">
        <f t="shared" si="9"/>
        <v>7.5300000000000006E-2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18.75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0.15060000000000001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45</v>
      </c>
      <c r="V181" s="305">
        <f>IFERROR(SUM(V163:V179),"0")</f>
        <v>48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480</v>
      </c>
      <c r="V191" s="304">
        <f t="shared" si="10"/>
        <v>486.00000000000006</v>
      </c>
      <c r="W191" s="37">
        <f>IFERROR(IF(V191=0,"",ROUNDUP(V191/H191,0)*0.02175),"")</f>
        <v>0.9787499999999999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200</v>
      </c>
      <c r="V194" s="304">
        <f t="shared" si="10"/>
        <v>205.20000000000002</v>
      </c>
      <c r="W194" s="37">
        <f>IFERROR(IF(V194=0,"",ROUNDUP(V194/H194,0)*0.02175),"")</f>
        <v>0.41324999999999995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120</v>
      </c>
      <c r="V195" s="304">
        <f t="shared" si="10"/>
        <v>129.60000000000002</v>
      </c>
      <c r="W195" s="37">
        <f>IFERROR(IF(V195=0,"",ROUNDUP(V195/H195,0)*0.02175),"")</f>
        <v>0.26100000000000001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90</v>
      </c>
      <c r="V197" s="304">
        <f t="shared" si="10"/>
        <v>90</v>
      </c>
      <c r="W197" s="37">
        <f t="shared" ref="W197:W203" si="11">IFERROR(IF(V197=0,"",ROUNDUP(V197/H197,0)*0.00937),"")</f>
        <v>0.16866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10</v>
      </c>
      <c r="V199" s="304">
        <f t="shared" si="10"/>
        <v>10</v>
      </c>
      <c r="W199" s="37">
        <f t="shared" si="11"/>
        <v>1.874E-2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94.074074074074076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96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1.8404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900</v>
      </c>
      <c r="V205" s="305">
        <f>IFERROR(SUM(V189:V203),"0")</f>
        <v>920.80000000000007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230</v>
      </c>
      <c r="V211" s="304">
        <f>IFERROR(IF(U211="",0,CEILING((U211/$H211),1)*$H211),"")</f>
        <v>231</v>
      </c>
      <c r="W211" s="37">
        <f>IFERROR(IF(V211=0,"",ROUNDUP(V211/H211,0)*0.00753),"")</f>
        <v>0.41415000000000002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362</v>
      </c>
      <c r="V212" s="304">
        <f>IFERROR(IF(U212="",0,CEILING((U212/$H212),1)*$H212),"")</f>
        <v>365.40000000000003</v>
      </c>
      <c r="W212" s="37">
        <f>IFERROR(IF(V212=0,"",ROUNDUP(V212/H212,0)*0.00753),"")</f>
        <v>0.65510999999999997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73.5</v>
      </c>
      <c r="V213" s="304">
        <f>IFERROR(IF(U213="",0,CEILING((U213/$H213),1)*$H213),"")</f>
        <v>73.5</v>
      </c>
      <c r="W213" s="37">
        <f>IFERROR(IF(V213=0,"",ROUNDUP(V213/H213,0)*0.00502),"")</f>
        <v>0.1757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175.95238095238096</v>
      </c>
      <c r="V215" s="305">
        <f>IFERROR(V211/H211,"0")+IFERROR(V212/H212,"0")+IFERROR(V213/H213,"0")+IFERROR(V214/H214,"0")</f>
        <v>177</v>
      </c>
      <c r="W215" s="305">
        <f>IFERROR(IF(W211="",0,W211),"0")+IFERROR(IF(W212="",0,W212),"0")+IFERROR(IF(W213="",0,W213),"0")+IFERROR(IF(W214="",0,W214),"0")</f>
        <v>1.2449599999999998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665.5</v>
      </c>
      <c r="V216" s="305">
        <f>IFERROR(SUM(V211:V214),"0")</f>
        <v>669.90000000000009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8400</v>
      </c>
      <c r="V218" s="304">
        <f t="shared" ref="V218:V223" si="12">IFERROR(IF(U218="",0,CEILING((U218/$H218),1)*$H218),"")</f>
        <v>8407.7999999999993</v>
      </c>
      <c r="W218" s="37">
        <f>IFERROR(IF(V218=0,"",ROUNDUP(V218/H218,0)*0.02175),"")</f>
        <v>22.576499999999999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1037.0370370370372</v>
      </c>
      <c r="V224" s="305">
        <f>IFERROR(V218/H218,"0")+IFERROR(V219/H219,"0")+IFERROR(V220/H220,"0")+IFERROR(V221/H221,"0")+IFERROR(V222/H222,"0")+IFERROR(V223/H223,"0")</f>
        <v>1038</v>
      </c>
      <c r="W224" s="305">
        <f>IFERROR(IF(W218="",0,W218),"0")+IFERROR(IF(W219="",0,W219),"0")+IFERROR(IF(W220="",0,W220),"0")+IFERROR(IF(W221="",0,W221),"0")+IFERROR(IF(W222="",0,W222),"0")+IFERROR(IF(W223="",0,W223),"0")</f>
        <v>22.576499999999999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8400</v>
      </c>
      <c r="V225" s="305">
        <f>IFERROR(SUM(V218:V223),"0")</f>
        <v>8407.7999999999993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246</v>
      </c>
      <c r="V228" s="304">
        <f>IFERROR(IF(U228="",0,CEILING((U228/$H228),1)*$H228),"")</f>
        <v>249.6</v>
      </c>
      <c r="W228" s="37">
        <f>IFERROR(IF(V228=0,"",ROUNDUP(V228/H228,0)*0.02175),"")</f>
        <v>0.69599999999999995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31.53846153846154</v>
      </c>
      <c r="V231" s="305">
        <f>IFERROR(V227/H227,"0")+IFERROR(V228/H228,"0")+IFERROR(V229/H229,"0")+IFERROR(V230/H230,"0")</f>
        <v>32</v>
      </c>
      <c r="W231" s="305">
        <f>IFERROR(IF(W227="",0,W227),"0")+IFERROR(IF(W228="",0,W228),"0")+IFERROR(IF(W229="",0,W229),"0")+IFERROR(IF(W230="",0,W230),"0")</f>
        <v>0.69599999999999995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246</v>
      </c>
      <c r="V232" s="305">
        <f>IFERROR(SUM(V227:V230),"0")</f>
        <v>249.6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70</v>
      </c>
      <c r="V247" s="304">
        <f t="shared" ref="V247:V253" si="13">IFERROR(IF(U247="",0,CEILING((U247/$H247),1)*$H247),"")</f>
        <v>75.600000000000009</v>
      </c>
      <c r="W247" s="37">
        <f>IFERROR(IF(V247=0,"",ROUNDUP(V247/H247,0)*0.02175),"")</f>
        <v>0.15225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15</v>
      </c>
      <c r="V253" s="304">
        <f t="shared" si="13"/>
        <v>15</v>
      </c>
      <c r="W253" s="37">
        <f>IFERROR(IF(V253=0,"",ROUNDUP(V253/H253,0)*0.00937),"")</f>
        <v>2.811E-2</v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9.481481481481481</v>
      </c>
      <c r="V254" s="305">
        <f>IFERROR(V247/H247,"0")+IFERROR(V248/H248,"0")+IFERROR(V249/H249,"0")+IFERROR(V250/H250,"0")+IFERROR(V251/H251,"0")+IFERROR(V252/H252,"0")+IFERROR(V253/H253,"0")</f>
        <v>10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0.18035999999999999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85</v>
      </c>
      <c r="V255" s="305">
        <f>IFERROR(SUM(V247:V253),"0")</f>
        <v>90.600000000000009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80</v>
      </c>
      <c r="V267" s="304">
        <f>IFERROR(IF(U267="",0,CEILING((U267/$H267),1)*$H267),"")</f>
        <v>81</v>
      </c>
      <c r="W267" s="37">
        <f>IFERROR(IF(V267=0,"",ROUNDUP(V267/H267,0)*0.02175),"")</f>
        <v>0.21749999999999997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172.2</v>
      </c>
      <c r="V268" s="304">
        <f>IFERROR(IF(U268="",0,CEILING((U268/$H268),1)*$H268),"")</f>
        <v>173.88</v>
      </c>
      <c r="W268" s="37">
        <f>IFERROR(IF(V268=0,"",ROUNDUP(V268/H268,0)*0.00753),"")</f>
        <v>0.51956999999999998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105.84</v>
      </c>
      <c r="V269" s="304">
        <f>IFERROR(IF(U269="",0,CEILING((U269/$H269),1)*$H269),"")</f>
        <v>105.84</v>
      </c>
      <c r="W269" s="37">
        <f>IFERROR(IF(V269=0,"",ROUNDUP(V269/H269,0)*0.00753),"")</f>
        <v>0.31625999999999999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120.20987654320987</v>
      </c>
      <c r="V270" s="305">
        <f>IFERROR(V267/H267,"0")+IFERROR(V268/H268,"0")+IFERROR(V269/H269,"0")</f>
        <v>121</v>
      </c>
      <c r="W270" s="305">
        <f>IFERROR(IF(W267="",0,W267),"0")+IFERROR(IF(W268="",0,W268),"0")+IFERROR(IF(W269="",0,W269),"0")</f>
        <v>1.0533299999999999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358.03999999999996</v>
      </c>
      <c r="V271" s="305">
        <f>IFERROR(SUM(V267:V269),"0")</f>
        <v>360.72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750</v>
      </c>
      <c r="V283" s="304">
        <f t="shared" ref="V283:V290" si="14">IFERROR(IF(U283="",0,CEILING((U283/$H283),1)*$H283),"")</f>
        <v>750</v>
      </c>
      <c r="W283" s="37">
        <f>IFERROR(IF(V283=0,"",ROUNDUP(V283/H283,0)*0.02175),"")</f>
        <v>1.0874999999999999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150</v>
      </c>
      <c r="V287" s="304">
        <f t="shared" si="14"/>
        <v>150</v>
      </c>
      <c r="W287" s="37">
        <f>IFERROR(IF(V287=0,"",ROUNDUP(V287/H287,0)*0.02175),"")</f>
        <v>0.21749999999999997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60</v>
      </c>
      <c r="V291" s="305">
        <f>IFERROR(V283/H283,"0")+IFERROR(V284/H284,"0")+IFERROR(V285/H285,"0")+IFERROR(V286/H286,"0")+IFERROR(V287/H287,"0")+IFERROR(V288/H288,"0")+IFERROR(V289/H289,"0")+IFERROR(V290/H290,"0")</f>
        <v>60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1.3049999999999999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900</v>
      </c>
      <c r="V292" s="305">
        <f>IFERROR(SUM(V283:V290),"0")</f>
        <v>900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1160</v>
      </c>
      <c r="V294" s="304">
        <f>IFERROR(IF(U294="",0,CEILING((U294/$H294),1)*$H294),"")</f>
        <v>1170</v>
      </c>
      <c r="W294" s="37">
        <f>IFERROR(IF(V294=0,"",ROUNDUP(V294/H294,0)*0.02175),"")</f>
        <v>1.6964999999999999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77.333333333333329</v>
      </c>
      <c r="V296" s="305">
        <f>IFERROR(V294/H294,"0")+IFERROR(V295/H295,"0")</f>
        <v>78</v>
      </c>
      <c r="W296" s="305">
        <f>IFERROR(IF(W294="",0,W294),"0")+IFERROR(IF(W295="",0,W295),"0")</f>
        <v>1.6964999999999999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1160</v>
      </c>
      <c r="V297" s="305">
        <f>IFERROR(SUM(V294:V295),"0")</f>
        <v>1170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30</v>
      </c>
      <c r="V309" s="304">
        <f>IFERROR(IF(U309="",0,CEILING((U309/$H309),1)*$H309),"")</f>
        <v>32.400000000000006</v>
      </c>
      <c r="W309" s="37">
        <f>IFERROR(IF(V309=0,"",ROUNDUP(V309/H309,0)*0.02175),"")</f>
        <v>6.5250000000000002E-2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2.7777777777777777</v>
      </c>
      <c r="V312" s="305">
        <f>IFERROR(V308/H308,"0")+IFERROR(V309/H309,"0")+IFERROR(V310/H310,"0")+IFERROR(V311/H311,"0")</f>
        <v>3.0000000000000004</v>
      </c>
      <c r="W312" s="305">
        <f>IFERROR(IF(W308="",0,W308),"0")+IFERROR(IF(W309="",0,W309),"0")+IFERROR(IF(W310="",0,W310),"0")+IFERROR(IF(W311="",0,W311),"0")</f>
        <v>6.5250000000000002E-2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30</v>
      </c>
      <c r="V313" s="305">
        <f>IFERROR(SUM(V308:V311),"0")</f>
        <v>32.400000000000006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10</v>
      </c>
      <c r="V338" s="304">
        <f t="shared" ref="V338:V350" si="15">IFERROR(IF(U338="",0,CEILING((U338/$H338),1)*$H338),"")</f>
        <v>12.600000000000001</v>
      </c>
      <c r="W338" s="37">
        <f>IFERROR(IF(V338=0,"",ROUNDUP(V338/H338,0)*0.00753),"")</f>
        <v>2.2589999999999999E-2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2.8</v>
      </c>
      <c r="V341" s="304">
        <f t="shared" si="15"/>
        <v>3.36</v>
      </c>
      <c r="W341" s="37">
        <f>IFERROR(IF(V341=0,"",ROUNDUP(V341/H341,0)*0.00753),"")</f>
        <v>1.506E-2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12</v>
      </c>
      <c r="V347" s="304">
        <f t="shared" si="15"/>
        <v>12.600000000000001</v>
      </c>
      <c r="W347" s="37">
        <f t="shared" si="16"/>
        <v>3.0120000000000001E-2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9.7619047619047628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11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6.7769999999999997E-2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24.8</v>
      </c>
      <c r="V352" s="305">
        <f>IFERROR(SUM(V338:V350),"0")</f>
        <v>28.560000000000002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15</v>
      </c>
      <c r="V401" s="304">
        <f t="shared" ref="V401:V409" si="18">IFERROR(IF(U401="",0,CEILING((U401/$H401),1)*$H401),"")</f>
        <v>15.84</v>
      </c>
      <c r="W401" s="37">
        <f>IFERROR(IF(V401=0,"",ROUNDUP(V401/H401,0)*0.01196),"")</f>
        <v>3.5880000000000002E-2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2.8409090909090908</v>
      </c>
      <c r="V410" s="305">
        <f>IFERROR(V401/H401,"0")+IFERROR(V402/H402,"0")+IFERROR(V403/H403,"0")+IFERROR(V404/H404,"0")+IFERROR(V405/H405,"0")+IFERROR(V406/H406,"0")+IFERROR(V407/H407,"0")+IFERROR(V408/H408,"0")+IFERROR(V409/H409,"0")</f>
        <v>3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3.5880000000000002E-2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15</v>
      </c>
      <c r="V411" s="305">
        <f>IFERROR(SUM(V401:V409),"0")</f>
        <v>15.84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15</v>
      </c>
      <c r="V413" s="304">
        <f>IFERROR(IF(U413="",0,CEILING((U413/$H413),1)*$H413),"")</f>
        <v>15.84</v>
      </c>
      <c r="W413" s="37">
        <f>IFERROR(IF(V413=0,"",ROUNDUP(V413/H413,0)*0.01196),"")</f>
        <v>3.5880000000000002E-2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2.8409090909090908</v>
      </c>
      <c r="V415" s="305">
        <f>IFERROR(V413/H413,"0")+IFERROR(V414/H414,"0")</f>
        <v>3</v>
      </c>
      <c r="W415" s="305">
        <f>IFERROR(IF(W413="",0,W413),"0")+IFERROR(IF(W414="",0,W414),"0")</f>
        <v>3.5880000000000002E-2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15</v>
      </c>
      <c r="V416" s="305">
        <f>IFERROR(SUM(V413:V414),"0")</f>
        <v>15.84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30</v>
      </c>
      <c r="V419" s="304">
        <f t="shared" si="19"/>
        <v>31.68</v>
      </c>
      <c r="W419" s="37">
        <f>IFERROR(IF(V419=0,"",ROUNDUP(V419/H419,0)*0.01196),"")</f>
        <v>7.1760000000000004E-2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15</v>
      </c>
      <c r="V420" s="304">
        <f t="shared" si="19"/>
        <v>15.84</v>
      </c>
      <c r="W420" s="37">
        <f>IFERROR(IF(V420=0,"",ROUNDUP(V420/H420,0)*0.01196),"")</f>
        <v>3.5880000000000002E-2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8.5227272727272734</v>
      </c>
      <c r="V424" s="305">
        <f>IFERROR(V418/H418,"0")+IFERROR(V419/H419,"0")+IFERROR(V420/H420,"0")+IFERROR(V421/H421,"0")+IFERROR(V422/H422,"0")+IFERROR(V423/H423,"0")</f>
        <v>9</v>
      </c>
      <c r="W424" s="305">
        <f>IFERROR(IF(W418="",0,W418),"0")+IFERROR(IF(W419="",0,W419),"0")+IFERROR(IF(W420="",0,W420),"0")+IFERROR(IF(W421="",0,W421),"0")+IFERROR(IF(W422="",0,W422),"0")+IFERROR(IF(W423="",0,W423),"0")</f>
        <v>0.10764000000000001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45</v>
      </c>
      <c r="V425" s="305">
        <f>IFERROR(SUM(V418:V423),"0")</f>
        <v>47.519999999999996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210</v>
      </c>
      <c r="V435" s="304">
        <f>IFERROR(IF(U435="",0,CEILING((U435/$H435),1)*$H435),"")</f>
        <v>216</v>
      </c>
      <c r="W435" s="37">
        <f>IFERROR(IF(V435=0,"",ROUNDUP(V435/H435,0)*0.02175),"")</f>
        <v>0.39149999999999996</v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17.5</v>
      </c>
      <c r="V436" s="305">
        <f>IFERROR(V434/H434,"0")+IFERROR(V435/H435,"0")</f>
        <v>18</v>
      </c>
      <c r="W436" s="305">
        <f>IFERROR(IF(W434="",0,W434),"0")+IFERROR(IF(W435="",0,W435),"0")</f>
        <v>0.39149999999999996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210</v>
      </c>
      <c r="V437" s="305">
        <f>IFERROR(SUM(V434:V435),"0")</f>
        <v>216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200</v>
      </c>
      <c r="V444" s="304">
        <f>IFERROR(IF(U444="",0,CEILING((U444/$H444),1)*$H444),"")</f>
        <v>201.48</v>
      </c>
      <c r="W444" s="37">
        <f>IFERROR(IF(V444=0,"",ROUNDUP(V444/H444,0)*0.00753),"")</f>
        <v>0.34638000000000002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510</v>
      </c>
      <c r="V445" s="304">
        <f>IFERROR(IF(U445="",0,CEILING((U445/$H445),1)*$H445),"")</f>
        <v>512.46</v>
      </c>
      <c r="W445" s="37">
        <f>IFERROR(IF(V445=0,"",ROUNDUP(V445/H445,0)*0.00753),"")</f>
        <v>0.88101000000000007</v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162.10045662100458</v>
      </c>
      <c r="V446" s="305">
        <f>IFERROR(V444/H444,"0")+IFERROR(V445/H445,"0")</f>
        <v>163</v>
      </c>
      <c r="W446" s="305">
        <f>IFERROR(IF(W444="",0,W444),"0")+IFERROR(IF(W445="",0,W445),"0")</f>
        <v>1.2273900000000002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710</v>
      </c>
      <c r="V447" s="305">
        <f>IFERROR(SUM(V444:V445),"0")</f>
        <v>713.94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60</v>
      </c>
      <c r="V455" s="304">
        <f>IFERROR(IF(U455="",0,CEILING((U455/$H455),1)*$H455),"")</f>
        <v>62.4</v>
      </c>
      <c r="W455" s="37">
        <f>IFERROR(IF(V455=0,"",ROUNDUP(V455/H455,0)*0.02175),"")</f>
        <v>0.17399999999999999</v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7.6923076923076925</v>
      </c>
      <c r="V456" s="305">
        <f>IFERROR(V455/H455,"0")</f>
        <v>8</v>
      </c>
      <c r="W456" s="305">
        <f>IFERROR(IF(W455="",0,W455),"0")</f>
        <v>0.17399999999999999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60</v>
      </c>
      <c r="V457" s="305">
        <f>IFERROR(SUM(V455:V455),"0")</f>
        <v>62.4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15921.84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16051.32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16880.429506814853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17017.509999999998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32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32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17680.429506814853</v>
      </c>
      <c r="V461" s="305">
        <f>GrossWeightTotalR+PalletQtyTotalR*25</f>
        <v>17817.509999999998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2133.5097571969718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2151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37.383970000000005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396.90000000000003</v>
      </c>
      <c r="D468" s="47">
        <f>IFERROR(V52*1,"0")+IFERROR(V53*1,"0")+IFERROR(V54*1,"0")</f>
        <v>985.5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604.70000000000005</v>
      </c>
      <c r="F468" s="47">
        <f>IFERROR(V118*1,"0")+IFERROR(V119*1,"0")+IFERROR(V120*1,"0")+IFERROR(V121*1,"0")</f>
        <v>89.1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25.200000000000003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48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10248.1</v>
      </c>
      <c r="K468" s="47">
        <f>IFERROR(V247*1,"0")+IFERROR(V248*1,"0")+IFERROR(V249*1,"0")+IFERROR(V250*1,"0")+IFERROR(V251*1,"0")+IFERROR(V252*1,"0")+IFERROR(V253*1,"0")+IFERROR(V257*1,"0")+IFERROR(V258*1,"0")</f>
        <v>90.600000000000009</v>
      </c>
      <c r="L468" s="47">
        <f>IFERROR(V263*1,"0")+IFERROR(V267*1,"0")+IFERROR(V268*1,"0")+IFERROR(V269*1,"0")+IFERROR(V273*1,"0")+IFERROR(V277*1,"0")</f>
        <v>360.72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2070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32.400000000000006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28.560000000000002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79.2</v>
      </c>
      <c r="R468" s="47">
        <f>IFERROR(V434*1,"0")+IFERROR(V435*1,"0")+IFERROR(V439*1,"0")+IFERROR(V440*1,"0")+IFERROR(V444*1,"0")+IFERROR(V445*1,"0")+IFERROR(V449*1,"0")+IFERROR(V450*1,"0")</f>
        <v>929.94</v>
      </c>
      <c r="S468" s="47">
        <f>IFERROR(V455*1,"0")</f>
        <v>62.4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2023-09-25T10:32:21Z</dcterms:modified>
</cp:coreProperties>
</file>