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9,23 КР_СЧ_РнД\ответы от филиалов\"/>
    </mc:Choice>
  </mc:AlternateContent>
  <xr:revisionPtr revIDLastSave="0" documentId="13_ncr:1_{30A42F26-A337-4740-8367-7C2417BE9FA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W30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6" i="1"/>
  <c r="F5" i="1"/>
  <c r="E5" i="1"/>
  <c r="S30" i="1"/>
  <c r="T30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1" i="1"/>
  <c r="T32" i="1"/>
  <c r="T33" i="1"/>
  <c r="T34" i="1"/>
  <c r="T35" i="1"/>
  <c r="T36" i="1"/>
  <c r="T37" i="1"/>
  <c r="T38" i="1"/>
  <c r="T3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6" i="1"/>
  <c r="G7" i="1"/>
  <c r="W7" i="1" s="1"/>
  <c r="G8" i="1"/>
  <c r="W8" i="1" s="1"/>
  <c r="G9" i="1"/>
  <c r="W9" i="1" s="1"/>
  <c r="G10" i="1"/>
  <c r="W10" i="1" s="1"/>
  <c r="G11" i="1"/>
  <c r="W11" i="1" s="1"/>
  <c r="G12" i="1"/>
  <c r="W12" i="1" s="1"/>
  <c r="G13" i="1"/>
  <c r="W13" i="1" s="1"/>
  <c r="G14" i="1"/>
  <c r="W14" i="1" s="1"/>
  <c r="G15" i="1"/>
  <c r="W15" i="1" s="1"/>
  <c r="G16" i="1"/>
  <c r="W16" i="1" s="1"/>
  <c r="G17" i="1"/>
  <c r="W17" i="1" s="1"/>
  <c r="G18" i="1"/>
  <c r="W18" i="1" s="1"/>
  <c r="G19" i="1"/>
  <c r="W19" i="1" s="1"/>
  <c r="G20" i="1"/>
  <c r="W20" i="1" s="1"/>
  <c r="G21" i="1"/>
  <c r="W21" i="1" s="1"/>
  <c r="G22" i="1"/>
  <c r="W22" i="1" s="1"/>
  <c r="G23" i="1"/>
  <c r="W23" i="1" s="1"/>
  <c r="G24" i="1"/>
  <c r="W24" i="1" s="1"/>
  <c r="G25" i="1"/>
  <c r="W25" i="1" s="1"/>
  <c r="G26" i="1"/>
  <c r="W26" i="1" s="1"/>
  <c r="G27" i="1"/>
  <c r="W27" i="1" s="1"/>
  <c r="G28" i="1"/>
  <c r="W28" i="1" s="1"/>
  <c r="G29" i="1"/>
  <c r="W29" i="1" s="1"/>
  <c r="G31" i="1"/>
  <c r="W31" i="1" s="1"/>
  <c r="G32" i="1"/>
  <c r="W32" i="1" s="1"/>
  <c r="G33" i="1"/>
  <c r="W33" i="1" s="1"/>
  <c r="G34" i="1"/>
  <c r="W34" i="1" s="1"/>
  <c r="G35" i="1"/>
  <c r="W35" i="1" s="1"/>
  <c r="G36" i="1"/>
  <c r="W36" i="1" s="1"/>
  <c r="G37" i="1"/>
  <c r="W37" i="1" s="1"/>
  <c r="G38" i="1"/>
  <c r="W38" i="1" s="1"/>
  <c r="G39" i="1"/>
  <c r="W39" i="1" s="1"/>
  <c r="G6" i="1"/>
  <c r="W6" i="1" s="1"/>
  <c r="X5" i="1"/>
  <c r="U5" i="1"/>
  <c r="P5" i="1"/>
  <c r="O5" i="1"/>
  <c r="M5" i="1"/>
  <c r="L5" i="1"/>
  <c r="K5" i="1"/>
  <c r="J5" i="1"/>
  <c r="I5" i="1"/>
  <c r="H5" i="1"/>
  <c r="W5" i="1" l="1"/>
  <c r="T5" i="1"/>
  <c r="S5" i="1"/>
</calcChain>
</file>

<file path=xl/sharedStrings.xml><?xml version="1.0" encoding="utf-8"?>
<sst xmlns="http://schemas.openxmlformats.org/spreadsheetml/2006/main" count="97" uniqueCount="60">
  <si>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</si>
  <si>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</si>
  <si>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</si>
  <si>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</si>
  <si>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</si>
  <si>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</si>
  <si>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</si>
  <si>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</si>
  <si>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</si>
  <si>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</si>
  <si>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005  Колбаса Докторская ГОСТ, Вязанка вектор,ВЕС.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</si>
  <si>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</si>
  <si>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</si>
  <si>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</si>
  <si>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</si>
  <si>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</si>
  <si>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</si>
  <si>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</si>
  <si>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</si>
  <si>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</si>
  <si>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</si>
  <si>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</si>
  <si>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</si>
  <si>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</si>
  <si>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</si>
  <si>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</si>
  <si>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</si>
  <si>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</si>
  <si>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</si>
  <si>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253  Сосиски Ганноверские 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</si>
  <si>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</si>
  <si>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</si>
  <si>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</si>
  <si>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283  Сосиски Сочинки, ВЕС, ТМ Стародворье ПОКОМ</t>
  </si>
  <si>
    <t xml:space="preserve"> 305  Колбаса Сервелат Мясорубский с мелкорубленным окороком в/у  ТМ Стародворье ВЕС 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</si>
  <si>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</si>
  <si>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</si>
  <si>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</si>
  <si>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330  Колбаса вареная Филейская ТМ Вязанка ТС Классическая ВЕС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</si>
  <si>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</si>
  <si>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</si>
  <si>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</si>
  <si>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369  Колбаса Русская стародворская, амифлекс ВЕС, ТМ Стародворье  ПОКОМ</t>
  </si>
  <si>
    <t>крат</t>
  </si>
  <si>
    <t>заяв</t>
  </si>
  <si>
    <t>раз</t>
  </si>
  <si>
    <t>заказ</t>
  </si>
  <si>
    <t>ср</t>
  </si>
  <si>
    <t>ДОЗАКАЗ</t>
  </si>
  <si>
    <t>кон ост</t>
  </si>
  <si>
    <t>ост без заказа</t>
  </si>
  <si>
    <t>ср 11,09</t>
  </si>
  <si>
    <t>коментарий</t>
  </si>
  <si>
    <t>вес</t>
  </si>
  <si>
    <t>ср 18,09</t>
  </si>
  <si>
    <t xml:space="preserve"> 297  Колбаса Мясорубская с рубленой грудинкой ВЕС ТМ Стародворье  ПОКОМ</t>
  </si>
  <si>
    <t>Период: 18.09.2023 - 25.09.2023</t>
  </si>
  <si>
    <t>ПЕРЕМЕЩЕНИЯ!!!!</t>
  </si>
  <si>
    <t>Факт 26.09.</t>
  </si>
  <si>
    <t>Заказ Ростов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</si>
</sst>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8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  <charset val="204"/>
    </font>
    <font>
      <sz val="8"/>
      <name val="Arial"/>
      <family val="2"/>
      <charset val="204"/>
    </font>
    <font>
      <u/>
      <sz val="1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0" borderId="0" xfId="0" applyNumberFormat="1" applyFont="1"/>
    <xf numFmtId="164" fontId="6" fillId="5" borderId="0" xfId="0" applyNumberFormat="1" applyFont="1" applyFill="1" applyAlignment="1">
      <alignment horizontal="right" vertical="top"/>
    </xf>
    <xf numFmtId="164" fontId="7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8" fillId="0" borderId="0" xfId="0" applyNumberFormat="1" applyFont="1" applyAlignment="1">
      <alignment horizontal="left" vertical="top"/>
    </xf>
    <xf numFmtId="164" fontId="4" fillId="6" borderId="0" xfId="0" applyNumberFormat="1" applyFont="1" applyFill="1"/>
    <xf numFmtId="164" fontId="0" fillId="6" borderId="0" xfId="0" applyNumberFormat="1" applyFill="1" applyAlignment="1"/>
    <xf numFmtId="164" fontId="9" fillId="0" borderId="3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86;&#1087;&#1090;%20&#1080;%20&#1050;&#1088;&#1072;&#1089;&#1085;&#1086;&#1076;&#1072;&#1088;/2023/09,23/18,09,23%20&#1050;&#1088;_&#1057;&#1095;_&#1056;&#1085;&#1044;/&#1076;&#1074;%2018,09,23%20&#1088;&#1085;&#1076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11.09.2023 - 18.09.2023</v>
          </cell>
        </row>
        <row r="2">
          <cell r="N2" t="str">
            <v>от филиала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ДОЗАКАЗ</v>
          </cell>
          <cell r="P3" t="str">
            <v>кон ост</v>
          </cell>
          <cell r="Q3" t="str">
            <v>ост без заказа</v>
          </cell>
          <cell r="R3" t="str">
            <v>ср 11,09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 t="str">
            <v>ПОКОМ - РОСТОВ (склад)</v>
          </cell>
          <cell r="E5">
            <v>354.11899999999991</v>
          </cell>
          <cell r="F5">
            <v>2344.4929999999999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70.823800000000006</v>
          </cell>
          <cell r="M5">
            <v>705</v>
          </cell>
          <cell r="N5">
            <v>810</v>
          </cell>
          <cell r="O5">
            <v>0</v>
          </cell>
          <cell r="R5">
            <v>66.007200000000012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257.92500000000001</v>
          </cell>
          <cell r="E6">
            <v>10.75</v>
          </cell>
          <cell r="F6">
            <v>247.17500000000001</v>
          </cell>
          <cell r="G6">
            <v>1</v>
          </cell>
          <cell r="L6">
            <v>2.15</v>
          </cell>
          <cell r="N6">
            <v>0</v>
          </cell>
          <cell r="P6">
            <v>114.96511627906978</v>
          </cell>
          <cell r="Q6">
            <v>114.96511627906978</v>
          </cell>
          <cell r="R6">
            <v>2.153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139.15899999999999</v>
          </cell>
          <cell r="F7">
            <v>139.15899999999999</v>
          </cell>
          <cell r="G7">
            <v>1</v>
          </cell>
          <cell r="L7">
            <v>0</v>
          </cell>
          <cell r="N7">
            <v>0</v>
          </cell>
          <cell r="P7" t="e">
            <v>#DIV/0!</v>
          </cell>
          <cell r="Q7" t="e">
            <v>#DIV/0!</v>
          </cell>
        </row>
        <row r="8">
          <cell r="A8" t="str">
            <v xml:space="preserve"> 012  Колбаса Сервелат Столичный, Вязанка фиброуз в/у, ПОКОМ</v>
          </cell>
          <cell r="B8" t="str">
            <v>кг</v>
          </cell>
          <cell r="C8">
            <v>246.26</v>
          </cell>
          <cell r="F8">
            <v>246.26</v>
          </cell>
          <cell r="G8">
            <v>1</v>
          </cell>
          <cell r="L8">
            <v>0</v>
          </cell>
          <cell r="N8">
            <v>0</v>
          </cell>
          <cell r="P8" t="e">
            <v>#DIV/0!</v>
          </cell>
          <cell r="Q8" t="e">
            <v>#DIV/0!</v>
          </cell>
          <cell r="R8">
            <v>1.7670000000000001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48.927</v>
          </cell>
          <cell r="F9">
            <v>48.927</v>
          </cell>
          <cell r="G9">
            <v>1</v>
          </cell>
          <cell r="L9">
            <v>0</v>
          </cell>
          <cell r="N9">
            <v>0</v>
          </cell>
          <cell r="P9" t="e">
            <v>#DIV/0!</v>
          </cell>
          <cell r="Q9" t="e">
            <v>#DIV/0!</v>
          </cell>
          <cell r="R9">
            <v>1.6255999999999999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112.854</v>
          </cell>
          <cell r="E10">
            <v>8.0809999999999995</v>
          </cell>
          <cell r="F10">
            <v>104.773</v>
          </cell>
          <cell r="G10">
            <v>1</v>
          </cell>
          <cell r="L10">
            <v>1.6161999999999999</v>
          </cell>
          <cell r="N10">
            <v>0</v>
          </cell>
          <cell r="P10">
            <v>64.826754114589775</v>
          </cell>
          <cell r="Q10">
            <v>64.826754114589775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G11">
            <v>1</v>
          </cell>
          <cell r="L11">
            <v>0</v>
          </cell>
          <cell r="M11">
            <v>100</v>
          </cell>
          <cell r="N11">
            <v>100</v>
          </cell>
          <cell r="P11" t="e">
            <v>#DIV/0!</v>
          </cell>
          <cell r="Q11" t="e">
            <v>#DIV/0!</v>
          </cell>
          <cell r="R11">
            <v>12.3712</v>
          </cell>
        </row>
        <row r="12">
          <cell r="A12" t="str">
            <v xml:space="preserve"> 020  Ветчина Столичная Вязанка, вектор 0.5кг, ПОКОМ</v>
          </cell>
          <cell r="B12" t="str">
            <v>шт</v>
          </cell>
          <cell r="C12">
            <v>60</v>
          </cell>
          <cell r="F12">
            <v>60</v>
          </cell>
          <cell r="G12">
            <v>0.5</v>
          </cell>
          <cell r="L12">
            <v>0</v>
          </cell>
          <cell r="N12">
            <v>0</v>
          </cell>
          <cell r="P12" t="e">
            <v>#DIV/0!</v>
          </cell>
          <cell r="Q12" t="e">
            <v>#DIV/0!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42</v>
          </cell>
          <cell r="F13">
            <v>42</v>
          </cell>
          <cell r="G13">
            <v>0.5</v>
          </cell>
          <cell r="L13">
            <v>0</v>
          </cell>
          <cell r="N13">
            <v>0</v>
          </cell>
          <cell r="P13" t="e">
            <v>#DIV/0!</v>
          </cell>
          <cell r="Q13" t="e">
            <v>#DIV/0!</v>
          </cell>
        </row>
        <row r="14">
          <cell r="A14" t="str">
            <v xml:space="preserve"> 117  Колбаса Сервелат Филейбургский с ароматными пряностями, в/у 0,35 кг срез, БАВАРУШКА ПОКОМ</v>
          </cell>
          <cell r="B14" t="str">
            <v>шт</v>
          </cell>
          <cell r="C14">
            <v>30</v>
          </cell>
          <cell r="F14">
            <v>30</v>
          </cell>
          <cell r="G14">
            <v>0.35</v>
          </cell>
          <cell r="L14">
            <v>0</v>
          </cell>
          <cell r="N14">
            <v>0</v>
          </cell>
          <cell r="P14" t="e">
            <v>#DIV/0!</v>
          </cell>
          <cell r="Q14" t="e">
            <v>#DIV/0!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26.414999999999999</v>
          </cell>
          <cell r="E15">
            <v>26.414999999999999</v>
          </cell>
          <cell r="G15">
            <v>1</v>
          </cell>
          <cell r="L15">
            <v>5.2829999999999995</v>
          </cell>
          <cell r="M15">
            <v>120</v>
          </cell>
          <cell r="N15">
            <v>120</v>
          </cell>
          <cell r="P15">
            <v>22.714366837024421</v>
          </cell>
          <cell r="Q15">
            <v>0</v>
          </cell>
          <cell r="R15">
            <v>7.4066000000000001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285.73</v>
          </cell>
          <cell r="E16">
            <v>45.06</v>
          </cell>
          <cell r="F16">
            <v>240.67</v>
          </cell>
          <cell r="G16">
            <v>1</v>
          </cell>
          <cell r="L16">
            <v>9.0120000000000005</v>
          </cell>
          <cell r="N16">
            <v>0</v>
          </cell>
          <cell r="P16">
            <v>26.705503772747445</v>
          </cell>
          <cell r="Q16">
            <v>26.705503772747445</v>
          </cell>
          <cell r="R16">
            <v>3.0339999999999998</v>
          </cell>
        </row>
        <row r="17">
          <cell r="A17" t="str">
            <v xml:space="preserve"> 215  Колбаса Докторская Дугушка ГОСТ, ВЕС, ТМ Стародворье ПОКОМ</v>
          </cell>
          <cell r="B17" t="str">
            <v>кг</v>
          </cell>
          <cell r="C17">
            <v>63.68</v>
          </cell>
          <cell r="E17">
            <v>15.91</v>
          </cell>
          <cell r="F17">
            <v>47.77</v>
          </cell>
          <cell r="G17">
            <v>1</v>
          </cell>
          <cell r="L17">
            <v>3.1819999999999999</v>
          </cell>
          <cell r="N17">
            <v>30</v>
          </cell>
          <cell r="P17">
            <v>15.01257071024513</v>
          </cell>
          <cell r="Q17">
            <v>15.01257071024513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308.82</v>
          </cell>
          <cell r="E18">
            <v>31.015000000000001</v>
          </cell>
          <cell r="F18">
            <v>277.80500000000001</v>
          </cell>
          <cell r="G18">
            <v>1</v>
          </cell>
          <cell r="L18">
            <v>6.2030000000000003</v>
          </cell>
          <cell r="N18">
            <v>0</v>
          </cell>
          <cell r="P18">
            <v>44.785587618894084</v>
          </cell>
          <cell r="Q18">
            <v>44.785587618894084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31.757999999999999</v>
          </cell>
          <cell r="E19">
            <v>5.22</v>
          </cell>
          <cell r="F19">
            <v>26.538</v>
          </cell>
          <cell r="G19">
            <v>1</v>
          </cell>
          <cell r="L19">
            <v>1.044</v>
          </cell>
          <cell r="N19">
            <v>0</v>
          </cell>
          <cell r="P19">
            <v>25.419540229885058</v>
          </cell>
          <cell r="Q19">
            <v>25.419540229885058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10.57</v>
          </cell>
          <cell r="E20">
            <v>10.57</v>
          </cell>
          <cell r="G20">
            <v>1</v>
          </cell>
          <cell r="L20">
            <v>2.1139999999999999</v>
          </cell>
          <cell r="M20">
            <v>50</v>
          </cell>
          <cell r="N20">
            <v>100</v>
          </cell>
          <cell r="P20">
            <v>23.651844843897827</v>
          </cell>
          <cell r="Q20">
            <v>0</v>
          </cell>
          <cell r="R20">
            <v>5.2640000000000002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G21">
            <v>1</v>
          </cell>
          <cell r="L21">
            <v>0</v>
          </cell>
          <cell r="M21">
            <v>30</v>
          </cell>
          <cell r="N21">
            <v>30</v>
          </cell>
          <cell r="P21" t="e">
            <v>#DIV/0!</v>
          </cell>
          <cell r="Q21" t="e">
            <v>#DIV/0!</v>
          </cell>
          <cell r="R21">
            <v>3.1160000000000001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58.066000000000003</v>
          </cell>
          <cell r="F22">
            <v>58.066000000000003</v>
          </cell>
          <cell r="G22">
            <v>1</v>
          </cell>
          <cell r="L22">
            <v>0</v>
          </cell>
          <cell r="N22">
            <v>0</v>
          </cell>
          <cell r="P22" t="e">
            <v>#DIV/0!</v>
          </cell>
          <cell r="Q22" t="e">
            <v>#DIV/0!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52.887</v>
          </cell>
          <cell r="E23">
            <v>5.274</v>
          </cell>
          <cell r="F23">
            <v>47.613</v>
          </cell>
          <cell r="G23">
            <v>1</v>
          </cell>
          <cell r="L23">
            <v>1.0548</v>
          </cell>
          <cell r="N23">
            <v>0</v>
          </cell>
          <cell r="P23">
            <v>45.139362912400458</v>
          </cell>
          <cell r="Q23">
            <v>45.139362912400458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B24" t="str">
            <v>кг</v>
          </cell>
          <cell r="C24">
            <v>58.029000000000003</v>
          </cell>
          <cell r="E24">
            <v>5.25</v>
          </cell>
          <cell r="F24">
            <v>52.779000000000003</v>
          </cell>
          <cell r="G24">
            <v>1</v>
          </cell>
          <cell r="L24">
            <v>1.05</v>
          </cell>
          <cell r="N24">
            <v>0</v>
          </cell>
          <cell r="P24">
            <v>50.265714285714289</v>
          </cell>
          <cell r="Q24">
            <v>50.265714285714289</v>
          </cell>
        </row>
        <row r="25">
          <cell r="A25" t="str">
            <v xml:space="preserve"> 253  Сосиски Ганноверские   ПОКОМ</v>
          </cell>
          <cell r="B25" t="str">
            <v>кг</v>
          </cell>
          <cell r="C25">
            <v>64.728999999999999</v>
          </cell>
          <cell r="G25">
            <v>1</v>
          </cell>
          <cell r="L25">
            <v>0</v>
          </cell>
          <cell r="M25">
            <v>200</v>
          </cell>
          <cell r="N25">
            <v>200</v>
          </cell>
          <cell r="P25" t="e">
            <v>#DIV/0!</v>
          </cell>
          <cell r="Q25" t="e">
            <v>#DIV/0!</v>
          </cell>
          <cell r="R25">
            <v>21.071400000000001</v>
          </cell>
        </row>
        <row r="26">
          <cell r="A26" t="str">
            <v xml:space="preserve"> 265  Колбаса Балыкбургская, ВЕС, ТМ Баварушка  ПОКОМ</v>
          </cell>
          <cell r="B26" t="str">
            <v>кг</v>
          </cell>
          <cell r="C26">
            <v>89.914000000000001</v>
          </cell>
          <cell r="E26">
            <v>12.795999999999999</v>
          </cell>
          <cell r="F26">
            <v>77.117999999999995</v>
          </cell>
          <cell r="G26">
            <v>1</v>
          </cell>
          <cell r="L26">
            <v>2.5591999999999997</v>
          </cell>
          <cell r="N26">
            <v>0</v>
          </cell>
          <cell r="P26">
            <v>30.133635511097218</v>
          </cell>
          <cell r="Q26">
            <v>30.133635511097218</v>
          </cell>
          <cell r="R26">
            <v>2.5724</v>
          </cell>
        </row>
        <row r="27">
          <cell r="A27" t="str">
            <v xml:space="preserve"> 267  Колбаса Салями Филейбургская зернистая, оболочка фиброуз, ВЕС, ТМ Баварушка  ПОКОМ</v>
          </cell>
          <cell r="B27" t="str">
            <v>кг</v>
          </cell>
          <cell r="C27">
            <v>64.284999999999997</v>
          </cell>
          <cell r="E27">
            <v>25.699000000000002</v>
          </cell>
          <cell r="F27">
            <v>38.585999999999999</v>
          </cell>
          <cell r="G27">
            <v>1</v>
          </cell>
          <cell r="L27">
            <v>5.1398000000000001</v>
          </cell>
          <cell r="M27">
            <v>25</v>
          </cell>
          <cell r="N27">
            <v>30</v>
          </cell>
          <cell r="P27">
            <v>12.371298494104828</v>
          </cell>
          <cell r="Q27">
            <v>7.5072960037355534</v>
          </cell>
        </row>
        <row r="28">
          <cell r="A28" t="str">
            <v xml:space="preserve"> 268  Сосиски Филейбургские с филе сочного окорока, ВЕС, ТМ Баварушка  ПОКОМ</v>
          </cell>
          <cell r="B28" t="str">
            <v>кг</v>
          </cell>
          <cell r="C28">
            <v>85.858000000000004</v>
          </cell>
          <cell r="E28">
            <v>15.576000000000001</v>
          </cell>
          <cell r="F28">
            <v>70.281999999999996</v>
          </cell>
          <cell r="G28">
            <v>1</v>
          </cell>
          <cell r="L28">
            <v>3.1152000000000002</v>
          </cell>
          <cell r="N28">
            <v>30</v>
          </cell>
          <cell r="P28">
            <v>22.560991268618384</v>
          </cell>
          <cell r="Q28">
            <v>22.560991268618384</v>
          </cell>
          <cell r="R28">
            <v>3.1576</v>
          </cell>
        </row>
        <row r="29">
          <cell r="A29" t="str">
            <v xml:space="preserve"> 283  Сосиски Сочинки, ВЕС, ТМ Стародворье ПОКОМ</v>
          </cell>
          <cell r="B29" t="str">
            <v>кг</v>
          </cell>
          <cell r="C29">
            <v>47.137</v>
          </cell>
          <cell r="E29">
            <v>7.8730000000000002</v>
          </cell>
          <cell r="F29">
            <v>39.264000000000003</v>
          </cell>
          <cell r="G29">
            <v>1</v>
          </cell>
          <cell r="L29">
            <v>1.5746</v>
          </cell>
          <cell r="N29">
            <v>0</v>
          </cell>
          <cell r="P29">
            <v>24.935856725517592</v>
          </cell>
          <cell r="Q29">
            <v>24.935856725517592</v>
          </cell>
          <cell r="R29">
            <v>1.5813999999999999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21.585999999999999</v>
          </cell>
          <cell r="E30">
            <v>21.585999999999999</v>
          </cell>
          <cell r="G30">
            <v>1</v>
          </cell>
          <cell r="L30">
            <v>4.3171999999999997</v>
          </cell>
          <cell r="M30">
            <v>50</v>
          </cell>
          <cell r="N30">
            <v>50</v>
          </cell>
          <cell r="P30">
            <v>11.581580654127675</v>
          </cell>
          <cell r="Q30">
            <v>0</v>
          </cell>
        </row>
        <row r="31">
          <cell r="A31" t="str">
            <v xml:space="preserve"> 305  Колбаса Сервелат Мясорубский с мелкорубленным окороком в/у  ТМ Стародворье ВЕС   ПОКОМ</v>
          </cell>
          <cell r="B31" t="str">
            <v>кг</v>
          </cell>
          <cell r="C31">
            <v>21.690999999999999</v>
          </cell>
          <cell r="E31">
            <v>21.690999999999999</v>
          </cell>
          <cell r="G31">
            <v>1</v>
          </cell>
          <cell r="L31">
            <v>4.3381999999999996</v>
          </cell>
          <cell r="M31">
            <v>50</v>
          </cell>
          <cell r="N31">
            <v>50</v>
          </cell>
          <cell r="P31">
            <v>11.52551749573556</v>
          </cell>
          <cell r="Q31">
            <v>0</v>
          </cell>
        </row>
        <row r="32">
          <cell r="A32" t="str">
            <v xml:space="preserve"> 315  Колбаса вареная Молокуша ТМ Вязанка ВЕС, ПОКОМ</v>
          </cell>
          <cell r="B32" t="str">
            <v>кг</v>
          </cell>
          <cell r="C32">
            <v>21.811</v>
          </cell>
          <cell r="F32">
            <v>21.811</v>
          </cell>
          <cell r="G32">
            <v>1</v>
          </cell>
          <cell r="L32">
            <v>0</v>
          </cell>
          <cell r="N32">
            <v>0</v>
          </cell>
          <cell r="P32" t="e">
            <v>#DIV/0!</v>
          </cell>
          <cell r="Q32" t="e">
            <v>#DIV/0!</v>
          </cell>
        </row>
        <row r="33">
          <cell r="A33" t="str">
            <v xml:space="preserve"> 317 Колбаса Сервелат Рижский ТМ Зареченские, ВЕС  ПОКОМ</v>
          </cell>
          <cell r="B33" t="str">
            <v>кг</v>
          </cell>
          <cell r="C33">
            <v>17.690999999999999</v>
          </cell>
          <cell r="E33">
            <v>17.408000000000001</v>
          </cell>
          <cell r="F33">
            <v>0.28299999999999997</v>
          </cell>
          <cell r="G33">
            <v>1</v>
          </cell>
          <cell r="L33">
            <v>3.4816000000000003</v>
          </cell>
          <cell r="M33">
            <v>40</v>
          </cell>
          <cell r="N33">
            <v>40</v>
          </cell>
          <cell r="P33">
            <v>11.570255055147058</v>
          </cell>
          <cell r="Q33">
            <v>8.1284466911764691E-2</v>
          </cell>
          <cell r="R33">
            <v>0.8869999999999999</v>
          </cell>
        </row>
        <row r="34">
          <cell r="A34" t="str">
            <v xml:space="preserve"> 319  Колбаса вареная Филейская ТМ Вязанка ТС Классическая, 0,45 кг. ПОКОМ</v>
          </cell>
          <cell r="B34" t="str">
            <v>шт</v>
          </cell>
          <cell r="C34">
            <v>70</v>
          </cell>
          <cell r="F34">
            <v>70</v>
          </cell>
          <cell r="G34">
            <v>0.45</v>
          </cell>
          <cell r="L34">
            <v>0</v>
          </cell>
          <cell r="N34">
            <v>0</v>
          </cell>
          <cell r="P34" t="e">
            <v>#DIV/0!</v>
          </cell>
          <cell r="Q34" t="e">
            <v>#DIV/0!</v>
          </cell>
        </row>
        <row r="35">
          <cell r="A35" t="str">
            <v xml:space="preserve"> 330  Колбаса вареная Филейская ТМ Вязанка ТС Классическая ВЕС  ПОКОМ</v>
          </cell>
          <cell r="B35" t="str">
            <v>кг</v>
          </cell>
          <cell r="C35">
            <v>309.36500000000001</v>
          </cell>
          <cell r="E35">
            <v>42.16</v>
          </cell>
          <cell r="F35">
            <v>267.20499999999998</v>
          </cell>
          <cell r="G35">
            <v>1</v>
          </cell>
          <cell r="L35">
            <v>8.4319999999999986</v>
          </cell>
          <cell r="N35">
            <v>0</v>
          </cell>
          <cell r="P35">
            <v>31.689397533206833</v>
          </cell>
          <cell r="Q35">
            <v>31.689397533206833</v>
          </cell>
        </row>
        <row r="36">
          <cell r="A36" t="str">
            <v xml:space="preserve"> 344  Колбаса Сочинка по-европейски с сочной грудинкой ТМ Стародворье, ВЕС ПОКОМ</v>
          </cell>
          <cell r="B36" t="str">
            <v>кг</v>
          </cell>
          <cell r="C36">
            <v>24.51</v>
          </cell>
          <cell r="F36">
            <v>24.51</v>
          </cell>
          <cell r="G36">
            <v>1</v>
          </cell>
          <cell r="L36">
            <v>0</v>
          </cell>
          <cell r="N36">
            <v>0</v>
          </cell>
          <cell r="P36" t="e">
            <v>#DIV/0!</v>
          </cell>
          <cell r="Q36" t="e">
            <v>#DIV/0!</v>
          </cell>
        </row>
        <row r="37">
          <cell r="A37" t="str">
            <v xml:space="preserve"> 345  Колбаса Сочинка по-фински с сочным окроком ТМ Стародворье ВЕС ПОКОМ</v>
          </cell>
          <cell r="B37" t="str">
            <v>кг</v>
          </cell>
          <cell r="C37">
            <v>24.905000000000001</v>
          </cell>
          <cell r="F37">
            <v>24.905000000000001</v>
          </cell>
          <cell r="G37">
            <v>1</v>
          </cell>
          <cell r="L37">
            <v>0</v>
          </cell>
          <cell r="N37">
            <v>0</v>
          </cell>
          <cell r="P37" t="e">
            <v>#DIV/0!</v>
          </cell>
          <cell r="Q37" t="e">
            <v>#DIV/0!</v>
          </cell>
        </row>
        <row r="38">
          <cell r="A38" t="str">
            <v xml:space="preserve"> 362  Колбаса Филейбургская с душистым чесноком, ВЕС, ТМ Баварушка  ПОКОМ</v>
          </cell>
          <cell r="B38" t="str">
            <v>кг</v>
          </cell>
          <cell r="C38">
            <v>34.529000000000003</v>
          </cell>
          <cell r="E38">
            <v>4.32</v>
          </cell>
          <cell r="F38">
            <v>30.209</v>
          </cell>
          <cell r="G38">
            <v>1</v>
          </cell>
          <cell r="L38">
            <v>0.8640000000000001</v>
          </cell>
          <cell r="N38">
            <v>0</v>
          </cell>
          <cell r="P38">
            <v>34.964120370370367</v>
          </cell>
          <cell r="Q38">
            <v>34.964120370370367</v>
          </cell>
        </row>
        <row r="39">
          <cell r="A39" t="str">
            <v xml:space="preserve"> 369  Колбаса Русская стародворская, амифлекс ВЕС, ТМ Стародворье  ПОКОМ</v>
          </cell>
          <cell r="B39" t="str">
            <v>кг</v>
          </cell>
          <cell r="C39">
            <v>32.25</v>
          </cell>
          <cell r="E39">
            <v>21.465</v>
          </cell>
          <cell r="F39">
            <v>10.785</v>
          </cell>
          <cell r="G39">
            <v>1</v>
          </cell>
          <cell r="L39">
            <v>4.2930000000000001</v>
          </cell>
          <cell r="M39">
            <v>40</v>
          </cell>
          <cell r="N39">
            <v>30</v>
          </cell>
          <cell r="P39">
            <v>11.82972280456557</v>
          </cell>
          <cell r="Q39">
            <v>2.5122292103424178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39"/>
  <sheetViews>
    <sheetView tabSelected="1" workbookViewId="0">
      <selection activeCell="Y21" sqref="Y21"/>
    </sheetView>
  </sheetViews>
  <sheetFormatPr defaultColWidth="10.5" defaultRowHeight="11.45" customHeight="1" outlineLevelRow="1" x14ac:dyDescent="0.2"/>
  <cols>
    <col min="1" max="1" width="93" style="1" customWidth="1"/>
    <col min="2" max="2" width="4.5" style="1" customWidth="1"/>
    <col min="3" max="6" width="7" style="1" customWidth="1"/>
    <col min="7" max="7" width="4.6640625" style="18" customWidth="1"/>
    <col min="8" max="10" width="1.83203125" style="2" customWidth="1"/>
    <col min="11" max="11" width="2.33203125" style="2" customWidth="1"/>
    <col min="12" max="13" width="10.5" style="2"/>
    <col min="14" max="14" width="16.6640625" style="2" customWidth="1"/>
    <col min="15" max="16" width="2.5" style="2" customWidth="1"/>
    <col min="17" max="18" width="6.5" style="2" customWidth="1"/>
    <col min="19" max="20" width="8" style="2" customWidth="1"/>
    <col min="21" max="21" width="3.6640625" style="2" customWidth="1"/>
    <col min="22" max="23" width="10.5" style="2"/>
    <col min="24" max="24" width="2.6640625" style="2" customWidth="1"/>
    <col min="25" max="16384" width="10.5" style="2"/>
  </cols>
  <sheetData>
    <row r="1" spans="1:24" ht="12.95" customHeight="1" outlineLevel="1" x14ac:dyDescent="0.2">
      <c r="A1" s="19" t="s">
        <v>56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4" t="s">
        <v>0</v>
      </c>
      <c r="B3" s="4"/>
      <c r="C3" s="4" t="s">
        <v>1</v>
      </c>
      <c r="D3" s="4"/>
      <c r="E3" s="4"/>
      <c r="F3" s="4"/>
      <c r="G3" s="11" t="s">
        <v>43</v>
      </c>
      <c r="H3" s="12" t="s">
        <v>44</v>
      </c>
      <c r="I3" s="12" t="s">
        <v>45</v>
      </c>
      <c r="J3" s="12" t="s">
        <v>46</v>
      </c>
      <c r="K3" s="12" t="s">
        <v>46</v>
      </c>
      <c r="L3" s="12" t="s">
        <v>47</v>
      </c>
      <c r="M3" s="13" t="s">
        <v>46</v>
      </c>
      <c r="N3" s="13" t="s">
        <v>59</v>
      </c>
      <c r="O3" s="12" t="s">
        <v>46</v>
      </c>
      <c r="P3" s="12" t="s">
        <v>48</v>
      </c>
      <c r="Q3" s="12" t="s">
        <v>49</v>
      </c>
      <c r="R3" s="12" t="s">
        <v>50</v>
      </c>
      <c r="S3" s="14" t="s">
        <v>51</v>
      </c>
      <c r="T3" s="14" t="s">
        <v>54</v>
      </c>
      <c r="U3" s="14" t="s">
        <v>47</v>
      </c>
      <c r="V3" s="12" t="s">
        <v>52</v>
      </c>
      <c r="W3" s="12" t="s">
        <v>53</v>
      </c>
      <c r="X3" s="12" t="s">
        <v>53</v>
      </c>
    </row>
    <row r="4" spans="1:24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11"/>
      <c r="H4" s="12"/>
      <c r="I4" s="12"/>
      <c r="J4" s="12"/>
      <c r="K4" s="12"/>
      <c r="L4" s="20" t="s">
        <v>57</v>
      </c>
      <c r="M4" s="15"/>
      <c r="N4" s="15" t="s">
        <v>58</v>
      </c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5" x14ac:dyDescent="0.2">
      <c r="A5" s="5"/>
      <c r="B5" s="5"/>
      <c r="C5" s="6"/>
      <c r="D5" s="7"/>
      <c r="E5" s="16">
        <f t="shared" ref="E5:F5" si="0">SUM(E6:E269)</f>
        <v>2174.759</v>
      </c>
      <c r="F5" s="16">
        <f t="shared" si="0"/>
        <v>799.16000000000008</v>
      </c>
      <c r="G5" s="11"/>
      <c r="H5" s="16">
        <f t="shared" ref="H5:O5" si="1">SUM(H6:H269)</f>
        <v>0</v>
      </c>
      <c r="I5" s="16">
        <f t="shared" si="1"/>
        <v>0</v>
      </c>
      <c r="J5" s="16">
        <f t="shared" si="1"/>
        <v>0</v>
      </c>
      <c r="K5" s="16">
        <f t="shared" si="1"/>
        <v>0</v>
      </c>
      <c r="L5" s="16">
        <f t="shared" si="1"/>
        <v>434.95179999999988</v>
      </c>
      <c r="M5" s="17">
        <f t="shared" si="1"/>
        <v>580</v>
      </c>
      <c r="N5" s="17">
        <f t="shared" si="1"/>
        <v>600</v>
      </c>
      <c r="O5" s="16">
        <f t="shared" si="1"/>
        <v>0</v>
      </c>
      <c r="P5" s="16">
        <f>SUM(P6:P269)</f>
        <v>0</v>
      </c>
      <c r="Q5" s="12"/>
      <c r="R5" s="12"/>
      <c r="S5" s="16">
        <f>SUM(S6:S269)</f>
        <v>66.007200000000012</v>
      </c>
      <c r="T5" s="16">
        <f>SUM(T6:T269)</f>
        <v>70.823800000000006</v>
      </c>
      <c r="U5" s="16">
        <f>SUM(U6:U269)</f>
        <v>0</v>
      </c>
      <c r="V5" s="12"/>
      <c r="W5" s="16">
        <f>SUM(W6:W269)</f>
        <v>542.5</v>
      </c>
      <c r="X5" s="16">
        <f>SUM(X6:X269)</f>
        <v>0</v>
      </c>
    </row>
    <row r="6" spans="1:24" ht="11.1" customHeight="1" outlineLevel="1" x14ac:dyDescent="0.2">
      <c r="A6" s="8" t="s">
        <v>8</v>
      </c>
      <c r="B6" s="8" t="s">
        <v>9</v>
      </c>
      <c r="C6" s="9">
        <v>247.17500000000001</v>
      </c>
      <c r="D6" s="9"/>
      <c r="E6" s="9">
        <v>247.17500000000001</v>
      </c>
      <c r="F6" s="9"/>
      <c r="G6" s="18">
        <f>VLOOKUP(A6,[1]TDSheet!$A:$G,7,0)</f>
        <v>1</v>
      </c>
      <c r="L6" s="21">
        <f>E6/5</f>
        <v>49.435000000000002</v>
      </c>
      <c r="M6" s="22">
        <v>20</v>
      </c>
      <c r="N6" s="22">
        <v>30</v>
      </c>
      <c r="S6" s="2">
        <f>VLOOKUP(A6,[1]TDSheet!$A:$R,18,0)</f>
        <v>2.153</v>
      </c>
      <c r="T6" s="2">
        <f>VLOOKUP(A6,[1]TDSheet!$A:$L,12,0)</f>
        <v>2.15</v>
      </c>
      <c r="W6" s="2">
        <f>M6*G6</f>
        <v>20</v>
      </c>
    </row>
    <row r="7" spans="1:24" ht="11.1" customHeight="1" outlineLevel="1" x14ac:dyDescent="0.2">
      <c r="A7" s="8" t="s">
        <v>10</v>
      </c>
      <c r="B7" s="8" t="s">
        <v>9</v>
      </c>
      <c r="C7" s="9">
        <v>139.15899999999999</v>
      </c>
      <c r="D7" s="9"/>
      <c r="E7" s="9">
        <v>139.15899999999999</v>
      </c>
      <c r="F7" s="9"/>
      <c r="G7" s="18">
        <f>VLOOKUP(A7,[1]TDSheet!$A:$G,7,0)</f>
        <v>1</v>
      </c>
      <c r="L7" s="21">
        <f t="shared" ref="L7:L39" si="2">E7/5</f>
        <v>27.831799999999998</v>
      </c>
      <c r="M7" s="22">
        <v>20</v>
      </c>
      <c r="N7" s="22"/>
      <c r="S7" s="2">
        <f>VLOOKUP(A7,[1]TDSheet!$A:$R,18,0)</f>
        <v>0</v>
      </c>
      <c r="T7" s="2">
        <f>VLOOKUP(A7,[1]TDSheet!$A:$L,12,0)</f>
        <v>0</v>
      </c>
      <c r="W7" s="2">
        <f t="shared" ref="W7:W39" si="3">M7*G7</f>
        <v>20</v>
      </c>
    </row>
    <row r="8" spans="1:24" ht="11.1" customHeight="1" outlineLevel="1" x14ac:dyDescent="0.2">
      <c r="A8" s="8" t="s">
        <v>11</v>
      </c>
      <c r="B8" s="8" t="s">
        <v>9</v>
      </c>
      <c r="C8" s="9">
        <v>246.26</v>
      </c>
      <c r="D8" s="9"/>
      <c r="E8" s="9">
        <v>246.26</v>
      </c>
      <c r="F8" s="9"/>
      <c r="G8" s="18">
        <f>VLOOKUP(A8,[1]TDSheet!$A:$G,7,0)</f>
        <v>1</v>
      </c>
      <c r="L8" s="21">
        <f t="shared" si="2"/>
        <v>49.251999999999995</v>
      </c>
      <c r="M8" s="22">
        <v>20</v>
      </c>
      <c r="N8" s="22"/>
      <c r="S8" s="2">
        <f>VLOOKUP(A8,[1]TDSheet!$A:$R,18,0)</f>
        <v>1.7670000000000001</v>
      </c>
      <c r="T8" s="2">
        <f>VLOOKUP(A8,[1]TDSheet!$A:$L,12,0)</f>
        <v>0</v>
      </c>
      <c r="W8" s="2">
        <f t="shared" si="3"/>
        <v>20</v>
      </c>
    </row>
    <row r="9" spans="1:24" ht="11.1" customHeight="1" outlineLevel="1" x14ac:dyDescent="0.2">
      <c r="A9" s="8" t="s">
        <v>12</v>
      </c>
      <c r="B9" s="8" t="s">
        <v>9</v>
      </c>
      <c r="C9" s="9">
        <v>48.927</v>
      </c>
      <c r="D9" s="9"/>
      <c r="E9" s="9">
        <v>48.924999999999997</v>
      </c>
      <c r="F9" s="9"/>
      <c r="G9" s="18">
        <f>VLOOKUP(A9,[1]TDSheet!$A:$G,7,0)</f>
        <v>1</v>
      </c>
      <c r="L9" s="21">
        <f t="shared" si="2"/>
        <v>9.7850000000000001</v>
      </c>
      <c r="M9" s="22">
        <v>20</v>
      </c>
      <c r="N9" s="22"/>
      <c r="S9" s="2">
        <f>VLOOKUP(A9,[1]TDSheet!$A:$R,18,0)</f>
        <v>1.6255999999999999</v>
      </c>
      <c r="T9" s="2">
        <f>VLOOKUP(A9,[1]TDSheet!$A:$L,12,0)</f>
        <v>0</v>
      </c>
      <c r="W9" s="2">
        <f t="shared" si="3"/>
        <v>20</v>
      </c>
    </row>
    <row r="10" spans="1:24" ht="11.1" customHeight="1" outlineLevel="1" x14ac:dyDescent="0.2">
      <c r="A10" s="8" t="s">
        <v>13</v>
      </c>
      <c r="B10" s="8" t="s">
        <v>9</v>
      </c>
      <c r="C10" s="9">
        <v>104.773</v>
      </c>
      <c r="D10" s="9"/>
      <c r="E10" s="9">
        <v>104.773</v>
      </c>
      <c r="F10" s="9"/>
      <c r="G10" s="18">
        <f>VLOOKUP(A10,[1]TDSheet!$A:$G,7,0)</f>
        <v>1</v>
      </c>
      <c r="L10" s="21">
        <f t="shared" si="2"/>
        <v>20.954599999999999</v>
      </c>
      <c r="M10" s="22">
        <v>20</v>
      </c>
      <c r="N10" s="22"/>
      <c r="S10" s="2">
        <f>VLOOKUP(A10,[1]TDSheet!$A:$R,18,0)</f>
        <v>0</v>
      </c>
      <c r="T10" s="2">
        <f>VLOOKUP(A10,[1]TDSheet!$A:$L,12,0)</f>
        <v>1.6161999999999999</v>
      </c>
      <c r="W10" s="2">
        <f t="shared" si="3"/>
        <v>20</v>
      </c>
    </row>
    <row r="11" spans="1:24" ht="11.1" customHeight="1" outlineLevel="1" x14ac:dyDescent="0.2">
      <c r="A11" s="8" t="s">
        <v>14</v>
      </c>
      <c r="B11" s="8" t="s">
        <v>9</v>
      </c>
      <c r="C11" s="10"/>
      <c r="D11" s="9">
        <v>110.846</v>
      </c>
      <c r="E11" s="9"/>
      <c r="F11" s="9">
        <v>110.846</v>
      </c>
      <c r="G11" s="18">
        <f>VLOOKUP(A11,[1]TDSheet!$A:$G,7,0)</f>
        <v>1</v>
      </c>
      <c r="L11" s="21">
        <f t="shared" si="2"/>
        <v>0</v>
      </c>
      <c r="M11" s="22"/>
      <c r="N11" s="22">
        <v>60</v>
      </c>
      <c r="S11" s="2">
        <f>VLOOKUP(A11,[1]TDSheet!$A:$R,18,0)</f>
        <v>12.3712</v>
      </c>
      <c r="T11" s="2">
        <f>VLOOKUP(A11,[1]TDSheet!$A:$L,12,0)</f>
        <v>0</v>
      </c>
      <c r="W11" s="2">
        <f t="shared" si="3"/>
        <v>0</v>
      </c>
    </row>
    <row r="12" spans="1:24" ht="11.1" customHeight="1" outlineLevel="1" x14ac:dyDescent="0.2">
      <c r="A12" s="8" t="s">
        <v>15</v>
      </c>
      <c r="B12" s="8" t="s">
        <v>16</v>
      </c>
      <c r="C12" s="9">
        <v>60</v>
      </c>
      <c r="D12" s="9"/>
      <c r="E12" s="9">
        <v>60</v>
      </c>
      <c r="F12" s="9"/>
      <c r="G12" s="18">
        <f>VLOOKUP(A12,[1]TDSheet!$A:$G,7,0)</f>
        <v>0.5</v>
      </c>
      <c r="L12" s="21">
        <f t="shared" si="2"/>
        <v>12</v>
      </c>
      <c r="M12" s="22">
        <v>20</v>
      </c>
      <c r="N12" s="22"/>
      <c r="S12" s="2">
        <f>VLOOKUP(A12,[1]TDSheet!$A:$R,18,0)</f>
        <v>0</v>
      </c>
      <c r="T12" s="2">
        <f>VLOOKUP(A12,[1]TDSheet!$A:$L,12,0)</f>
        <v>0</v>
      </c>
      <c r="W12" s="2">
        <f t="shared" si="3"/>
        <v>10</v>
      </c>
    </row>
    <row r="13" spans="1:24" ht="11.1" customHeight="1" outlineLevel="1" x14ac:dyDescent="0.2">
      <c r="A13" s="8" t="s">
        <v>17</v>
      </c>
      <c r="B13" s="8" t="s">
        <v>16</v>
      </c>
      <c r="C13" s="9">
        <v>42</v>
      </c>
      <c r="D13" s="9"/>
      <c r="E13" s="9">
        <v>42</v>
      </c>
      <c r="F13" s="9"/>
      <c r="G13" s="18">
        <f>VLOOKUP(A13,[1]TDSheet!$A:$G,7,0)</f>
        <v>0.5</v>
      </c>
      <c r="L13" s="21">
        <f t="shared" si="2"/>
        <v>8.4</v>
      </c>
      <c r="M13" s="22">
        <v>20</v>
      </c>
      <c r="N13" s="22"/>
      <c r="S13" s="2">
        <f>VLOOKUP(A13,[1]TDSheet!$A:$R,18,0)</f>
        <v>0</v>
      </c>
      <c r="T13" s="2">
        <f>VLOOKUP(A13,[1]TDSheet!$A:$L,12,0)</f>
        <v>0</v>
      </c>
      <c r="W13" s="2">
        <f t="shared" si="3"/>
        <v>10</v>
      </c>
    </row>
    <row r="14" spans="1:24" ht="21.95" customHeight="1" outlineLevel="1" x14ac:dyDescent="0.2">
      <c r="A14" s="8" t="s">
        <v>18</v>
      </c>
      <c r="B14" s="8" t="s">
        <v>16</v>
      </c>
      <c r="C14" s="9">
        <v>30</v>
      </c>
      <c r="D14" s="9"/>
      <c r="E14" s="9">
        <v>30</v>
      </c>
      <c r="F14" s="9"/>
      <c r="G14" s="18">
        <f>VLOOKUP(A14,[1]TDSheet!$A:$G,7,0)</f>
        <v>0.35</v>
      </c>
      <c r="L14" s="21">
        <f t="shared" si="2"/>
        <v>6</v>
      </c>
      <c r="M14" s="22">
        <v>10</v>
      </c>
      <c r="N14" s="22"/>
      <c r="S14" s="2">
        <f>VLOOKUP(A14,[1]TDSheet!$A:$R,18,0)</f>
        <v>0</v>
      </c>
      <c r="T14" s="2">
        <f>VLOOKUP(A14,[1]TDSheet!$A:$L,12,0)</f>
        <v>0</v>
      </c>
      <c r="W14" s="2">
        <f t="shared" si="3"/>
        <v>3.5</v>
      </c>
    </row>
    <row r="15" spans="1:24" ht="11.1" customHeight="1" outlineLevel="1" x14ac:dyDescent="0.2">
      <c r="A15" s="8" t="s">
        <v>19</v>
      </c>
      <c r="B15" s="8" t="s">
        <v>9</v>
      </c>
      <c r="C15" s="10"/>
      <c r="D15" s="9">
        <v>121.343</v>
      </c>
      <c r="E15" s="9"/>
      <c r="F15" s="9">
        <v>121.343</v>
      </c>
      <c r="G15" s="18">
        <f>VLOOKUP(A15,[1]TDSheet!$A:$G,7,0)</f>
        <v>1</v>
      </c>
      <c r="L15" s="21">
        <f t="shared" si="2"/>
        <v>0</v>
      </c>
      <c r="M15" s="22"/>
      <c r="N15" s="22">
        <v>50</v>
      </c>
      <c r="S15" s="2">
        <f>VLOOKUP(A15,[1]TDSheet!$A:$R,18,0)</f>
        <v>7.4066000000000001</v>
      </c>
      <c r="T15" s="2">
        <f>VLOOKUP(A15,[1]TDSheet!$A:$L,12,0)</f>
        <v>5.2829999999999995</v>
      </c>
      <c r="W15" s="2">
        <f t="shared" si="3"/>
        <v>0</v>
      </c>
    </row>
    <row r="16" spans="1:24" ht="11.1" customHeight="1" outlineLevel="1" x14ac:dyDescent="0.2">
      <c r="A16" s="8" t="s">
        <v>20</v>
      </c>
      <c r="B16" s="8" t="s">
        <v>9</v>
      </c>
      <c r="C16" s="9">
        <v>240.67</v>
      </c>
      <c r="D16" s="9"/>
      <c r="E16" s="9">
        <v>240.67</v>
      </c>
      <c r="F16" s="9"/>
      <c r="G16" s="18">
        <f>VLOOKUP(A16,[1]TDSheet!$A:$G,7,0)</f>
        <v>1</v>
      </c>
      <c r="L16" s="21">
        <f t="shared" si="2"/>
        <v>48.134</v>
      </c>
      <c r="M16" s="22">
        <v>50</v>
      </c>
      <c r="N16" s="22"/>
      <c r="S16" s="2">
        <f>VLOOKUP(A16,[1]TDSheet!$A:$R,18,0)</f>
        <v>3.0339999999999998</v>
      </c>
      <c r="T16" s="2">
        <f>VLOOKUP(A16,[1]TDSheet!$A:$L,12,0)</f>
        <v>9.0120000000000005</v>
      </c>
      <c r="W16" s="2">
        <f t="shared" si="3"/>
        <v>50</v>
      </c>
    </row>
    <row r="17" spans="1:23" ht="11.1" customHeight="1" outlineLevel="1" x14ac:dyDescent="0.2">
      <c r="A17" s="8" t="s">
        <v>21</v>
      </c>
      <c r="B17" s="8" t="s">
        <v>9</v>
      </c>
      <c r="C17" s="9">
        <v>47.77</v>
      </c>
      <c r="D17" s="9"/>
      <c r="E17" s="9">
        <v>21.19</v>
      </c>
      <c r="F17" s="9">
        <v>26.58</v>
      </c>
      <c r="G17" s="18">
        <f>VLOOKUP(A17,[1]TDSheet!$A:$G,7,0)</f>
        <v>1</v>
      </c>
      <c r="L17" s="21">
        <f t="shared" si="2"/>
        <v>4.2380000000000004</v>
      </c>
      <c r="M17" s="22"/>
      <c r="N17" s="22">
        <v>30</v>
      </c>
      <c r="S17" s="2">
        <f>VLOOKUP(A17,[1]TDSheet!$A:$R,18,0)</f>
        <v>0</v>
      </c>
      <c r="T17" s="2">
        <f>VLOOKUP(A17,[1]TDSheet!$A:$L,12,0)</f>
        <v>3.1819999999999999</v>
      </c>
      <c r="W17" s="2">
        <f t="shared" si="3"/>
        <v>0</v>
      </c>
    </row>
    <row r="18" spans="1:23" ht="11.1" customHeight="1" outlineLevel="1" x14ac:dyDescent="0.2">
      <c r="A18" s="8" t="s">
        <v>22</v>
      </c>
      <c r="B18" s="8" t="s">
        <v>9</v>
      </c>
      <c r="C18" s="9">
        <v>277.80500000000001</v>
      </c>
      <c r="D18" s="9"/>
      <c r="E18" s="9">
        <v>277.80500000000001</v>
      </c>
      <c r="F18" s="9"/>
      <c r="G18" s="18">
        <f>VLOOKUP(A18,[1]TDSheet!$A:$G,7,0)</f>
        <v>1</v>
      </c>
      <c r="L18" s="21">
        <f t="shared" si="2"/>
        <v>55.561</v>
      </c>
      <c r="M18" s="22">
        <v>50</v>
      </c>
      <c r="N18" s="22"/>
      <c r="S18" s="2">
        <f>VLOOKUP(A18,[1]TDSheet!$A:$R,18,0)</f>
        <v>0</v>
      </c>
      <c r="T18" s="2">
        <f>VLOOKUP(A18,[1]TDSheet!$A:$L,12,0)</f>
        <v>6.2030000000000003</v>
      </c>
      <c r="W18" s="2">
        <f t="shared" si="3"/>
        <v>50</v>
      </c>
    </row>
    <row r="19" spans="1:23" ht="11.1" customHeight="1" outlineLevel="1" x14ac:dyDescent="0.2">
      <c r="A19" s="8" t="s">
        <v>23</v>
      </c>
      <c r="B19" s="8" t="s">
        <v>9</v>
      </c>
      <c r="C19" s="9">
        <v>26.538</v>
      </c>
      <c r="D19" s="9"/>
      <c r="E19" s="9">
        <v>26.538</v>
      </c>
      <c r="F19" s="9"/>
      <c r="G19" s="18">
        <f>VLOOKUP(A19,[1]TDSheet!$A:$G,7,0)</f>
        <v>1</v>
      </c>
      <c r="L19" s="21">
        <f t="shared" si="2"/>
        <v>5.3075999999999999</v>
      </c>
      <c r="M19" s="22">
        <v>20</v>
      </c>
      <c r="N19" s="22">
        <v>10</v>
      </c>
      <c r="S19" s="2">
        <f>VLOOKUP(A19,[1]TDSheet!$A:$R,18,0)</f>
        <v>0</v>
      </c>
      <c r="T19" s="2">
        <f>VLOOKUP(A19,[1]TDSheet!$A:$L,12,0)</f>
        <v>1.044</v>
      </c>
      <c r="W19" s="2">
        <f t="shared" si="3"/>
        <v>20</v>
      </c>
    </row>
    <row r="20" spans="1:23" ht="11.1" customHeight="1" outlineLevel="1" x14ac:dyDescent="0.2">
      <c r="A20" s="8" t="s">
        <v>24</v>
      </c>
      <c r="B20" s="8" t="s">
        <v>9</v>
      </c>
      <c r="C20" s="10"/>
      <c r="D20" s="9">
        <v>57.963999999999999</v>
      </c>
      <c r="E20" s="9"/>
      <c r="F20" s="9">
        <v>57.963999999999999</v>
      </c>
      <c r="G20" s="18">
        <f>VLOOKUP(A20,[1]TDSheet!$A:$G,7,0)</f>
        <v>1</v>
      </c>
      <c r="L20" s="21">
        <f t="shared" si="2"/>
        <v>0</v>
      </c>
      <c r="M20" s="22"/>
      <c r="N20" s="22">
        <v>50</v>
      </c>
      <c r="S20" s="2">
        <f>VLOOKUP(A20,[1]TDSheet!$A:$R,18,0)</f>
        <v>5.2640000000000002</v>
      </c>
      <c r="T20" s="2">
        <f>VLOOKUP(A20,[1]TDSheet!$A:$L,12,0)</f>
        <v>2.1139999999999999</v>
      </c>
      <c r="W20" s="2">
        <f t="shared" si="3"/>
        <v>0</v>
      </c>
    </row>
    <row r="21" spans="1:23" ht="11.1" customHeight="1" outlineLevel="1" x14ac:dyDescent="0.2">
      <c r="A21" s="8" t="s">
        <v>25</v>
      </c>
      <c r="B21" s="8" t="s">
        <v>9</v>
      </c>
      <c r="C21" s="10"/>
      <c r="D21" s="9">
        <v>31.17</v>
      </c>
      <c r="E21" s="9"/>
      <c r="F21" s="9">
        <v>31.17</v>
      </c>
      <c r="G21" s="18">
        <f>VLOOKUP(A21,[1]TDSheet!$A:$G,7,0)</f>
        <v>1</v>
      </c>
      <c r="L21" s="21">
        <f t="shared" si="2"/>
        <v>0</v>
      </c>
      <c r="M21" s="22"/>
      <c r="N21" s="22">
        <v>30</v>
      </c>
      <c r="S21" s="2">
        <f>VLOOKUP(A21,[1]TDSheet!$A:$R,18,0)</f>
        <v>3.1160000000000001</v>
      </c>
      <c r="T21" s="2">
        <f>VLOOKUP(A21,[1]TDSheet!$A:$L,12,0)</f>
        <v>0</v>
      </c>
      <c r="W21" s="2">
        <f t="shared" si="3"/>
        <v>0</v>
      </c>
    </row>
    <row r="22" spans="1:23" ht="11.1" customHeight="1" outlineLevel="1" x14ac:dyDescent="0.2">
      <c r="A22" s="8" t="s">
        <v>26</v>
      </c>
      <c r="B22" s="8" t="s">
        <v>9</v>
      </c>
      <c r="C22" s="9">
        <v>58.066000000000003</v>
      </c>
      <c r="D22" s="9"/>
      <c r="E22" s="9">
        <v>15.83</v>
      </c>
      <c r="F22" s="9">
        <v>42.235999999999997</v>
      </c>
      <c r="G22" s="18">
        <f>VLOOKUP(A22,[1]TDSheet!$A:$G,7,0)</f>
        <v>1</v>
      </c>
      <c r="L22" s="21">
        <f t="shared" si="2"/>
        <v>3.1659999999999999</v>
      </c>
      <c r="M22" s="22"/>
      <c r="N22" s="22">
        <v>15</v>
      </c>
      <c r="S22" s="2">
        <f>VLOOKUP(A22,[1]TDSheet!$A:$R,18,0)</f>
        <v>0</v>
      </c>
      <c r="T22" s="2">
        <f>VLOOKUP(A22,[1]TDSheet!$A:$L,12,0)</f>
        <v>0</v>
      </c>
      <c r="W22" s="2">
        <f t="shared" si="3"/>
        <v>0</v>
      </c>
    </row>
    <row r="23" spans="1:23" ht="21.95" customHeight="1" outlineLevel="1" x14ac:dyDescent="0.2">
      <c r="A23" s="8" t="s">
        <v>27</v>
      </c>
      <c r="B23" s="8" t="s">
        <v>9</v>
      </c>
      <c r="C23" s="9">
        <v>47.613</v>
      </c>
      <c r="D23" s="9"/>
      <c r="E23" s="9"/>
      <c r="F23" s="9">
        <v>47.613</v>
      </c>
      <c r="G23" s="18">
        <f>VLOOKUP(A23,[1]TDSheet!$A:$G,7,0)</f>
        <v>1</v>
      </c>
      <c r="L23" s="21">
        <f t="shared" si="2"/>
        <v>0</v>
      </c>
      <c r="M23" s="22"/>
      <c r="N23" s="22"/>
      <c r="S23" s="2">
        <f>VLOOKUP(A23,[1]TDSheet!$A:$R,18,0)</f>
        <v>0</v>
      </c>
      <c r="T23" s="2">
        <f>VLOOKUP(A23,[1]TDSheet!$A:$L,12,0)</f>
        <v>1.0548</v>
      </c>
      <c r="W23" s="2">
        <f t="shared" si="3"/>
        <v>0</v>
      </c>
    </row>
    <row r="24" spans="1:23" ht="11.1" customHeight="1" outlineLevel="1" x14ac:dyDescent="0.2">
      <c r="A24" s="8" t="s">
        <v>28</v>
      </c>
      <c r="B24" s="8" t="s">
        <v>9</v>
      </c>
      <c r="C24" s="9">
        <v>52.779000000000003</v>
      </c>
      <c r="D24" s="9"/>
      <c r="E24" s="9">
        <v>10.544</v>
      </c>
      <c r="F24" s="9">
        <v>42.234999999999999</v>
      </c>
      <c r="G24" s="18">
        <f>VLOOKUP(A24,[1]TDSheet!$A:$G,7,0)</f>
        <v>1</v>
      </c>
      <c r="L24" s="21">
        <f t="shared" si="2"/>
        <v>2.1088</v>
      </c>
      <c r="M24" s="22"/>
      <c r="N24" s="22"/>
      <c r="S24" s="2">
        <f>VLOOKUP(A24,[1]TDSheet!$A:$R,18,0)</f>
        <v>0</v>
      </c>
      <c r="T24" s="2">
        <f>VLOOKUP(A24,[1]TDSheet!$A:$L,12,0)</f>
        <v>1.05</v>
      </c>
      <c r="W24" s="2">
        <f t="shared" si="3"/>
        <v>0</v>
      </c>
    </row>
    <row r="25" spans="1:23" ht="11.1" customHeight="1" outlineLevel="1" x14ac:dyDescent="0.2">
      <c r="A25" s="8" t="s">
        <v>29</v>
      </c>
      <c r="B25" s="8" t="s">
        <v>9</v>
      </c>
      <c r="C25" s="10"/>
      <c r="D25" s="9">
        <v>203.035</v>
      </c>
      <c r="E25" s="9"/>
      <c r="F25" s="9">
        <v>203.035</v>
      </c>
      <c r="G25" s="18">
        <f>VLOOKUP(A25,[1]TDSheet!$A:$G,7,0)</f>
        <v>1</v>
      </c>
      <c r="L25" s="21">
        <f t="shared" si="2"/>
        <v>0</v>
      </c>
      <c r="M25" s="22"/>
      <c r="N25" s="22">
        <v>150</v>
      </c>
      <c r="S25" s="2">
        <f>VLOOKUP(A25,[1]TDSheet!$A:$R,18,0)</f>
        <v>21.071400000000001</v>
      </c>
      <c r="T25" s="2">
        <f>VLOOKUP(A25,[1]TDSheet!$A:$L,12,0)</f>
        <v>0</v>
      </c>
      <c r="W25" s="2">
        <f t="shared" si="3"/>
        <v>0</v>
      </c>
    </row>
    <row r="26" spans="1:23" ht="11.1" customHeight="1" outlineLevel="1" x14ac:dyDescent="0.2">
      <c r="A26" s="8" t="s">
        <v>30</v>
      </c>
      <c r="B26" s="8" t="s">
        <v>9</v>
      </c>
      <c r="C26" s="9">
        <v>77.117999999999995</v>
      </c>
      <c r="D26" s="9"/>
      <c r="E26" s="9">
        <v>77.117999999999995</v>
      </c>
      <c r="F26" s="9"/>
      <c r="G26" s="18">
        <f>VLOOKUP(A26,[1]TDSheet!$A:$G,7,0)</f>
        <v>1</v>
      </c>
      <c r="L26" s="21">
        <f t="shared" si="2"/>
        <v>15.423599999999999</v>
      </c>
      <c r="M26" s="22">
        <v>30</v>
      </c>
      <c r="N26" s="22">
        <v>40</v>
      </c>
      <c r="S26" s="2">
        <f>VLOOKUP(A26,[1]TDSheet!$A:$R,18,0)</f>
        <v>2.5724</v>
      </c>
      <c r="T26" s="2">
        <f>VLOOKUP(A26,[1]TDSheet!$A:$L,12,0)</f>
        <v>2.5591999999999997</v>
      </c>
      <c r="W26" s="2">
        <f t="shared" si="3"/>
        <v>30</v>
      </c>
    </row>
    <row r="27" spans="1:23" ht="21.95" customHeight="1" outlineLevel="1" x14ac:dyDescent="0.2">
      <c r="A27" s="8" t="s">
        <v>31</v>
      </c>
      <c r="B27" s="8" t="s">
        <v>9</v>
      </c>
      <c r="C27" s="9">
        <v>38.585999999999999</v>
      </c>
      <c r="D27" s="9"/>
      <c r="E27" s="9">
        <v>38.585999999999999</v>
      </c>
      <c r="F27" s="9"/>
      <c r="G27" s="18">
        <f>VLOOKUP(A27,[1]TDSheet!$A:$G,7,0)</f>
        <v>1</v>
      </c>
      <c r="L27" s="21">
        <f t="shared" si="2"/>
        <v>7.7172000000000001</v>
      </c>
      <c r="M27" s="22">
        <v>30</v>
      </c>
      <c r="N27" s="22">
        <v>20</v>
      </c>
      <c r="S27" s="2">
        <f>VLOOKUP(A27,[1]TDSheet!$A:$R,18,0)</f>
        <v>0</v>
      </c>
      <c r="T27" s="2">
        <f>VLOOKUP(A27,[1]TDSheet!$A:$L,12,0)</f>
        <v>5.1398000000000001</v>
      </c>
      <c r="W27" s="2">
        <f t="shared" si="3"/>
        <v>30</v>
      </c>
    </row>
    <row r="28" spans="1:23" ht="11.1" customHeight="1" outlineLevel="1" x14ac:dyDescent="0.2">
      <c r="A28" s="8" t="s">
        <v>32</v>
      </c>
      <c r="B28" s="8" t="s">
        <v>9</v>
      </c>
      <c r="C28" s="9">
        <v>70.281999999999996</v>
      </c>
      <c r="D28" s="9"/>
      <c r="E28" s="9">
        <v>70.281999999999996</v>
      </c>
      <c r="F28" s="9"/>
      <c r="G28" s="18">
        <f>VLOOKUP(A28,[1]TDSheet!$A:$G,7,0)</f>
        <v>1</v>
      </c>
      <c r="L28" s="21">
        <f t="shared" si="2"/>
        <v>14.0564</v>
      </c>
      <c r="M28" s="22">
        <v>30</v>
      </c>
      <c r="N28" s="22"/>
      <c r="S28" s="2">
        <f>VLOOKUP(A28,[1]TDSheet!$A:$R,18,0)</f>
        <v>3.1576</v>
      </c>
      <c r="T28" s="2">
        <f>VLOOKUP(A28,[1]TDSheet!$A:$L,12,0)</f>
        <v>3.1152000000000002</v>
      </c>
      <c r="W28" s="2">
        <f t="shared" si="3"/>
        <v>30</v>
      </c>
    </row>
    <row r="29" spans="1:23" ht="11.1" customHeight="1" outlineLevel="1" x14ac:dyDescent="0.2">
      <c r="A29" s="8" t="s">
        <v>33</v>
      </c>
      <c r="B29" s="8" t="s">
        <v>9</v>
      </c>
      <c r="C29" s="9">
        <v>39.264000000000003</v>
      </c>
      <c r="D29" s="9"/>
      <c r="E29" s="9">
        <v>39.264000000000003</v>
      </c>
      <c r="F29" s="9"/>
      <c r="G29" s="18">
        <f>VLOOKUP(A29,[1]TDSheet!$A:$G,7,0)</f>
        <v>1</v>
      </c>
      <c r="L29" s="21">
        <f t="shared" si="2"/>
        <v>7.8528000000000002</v>
      </c>
      <c r="M29" s="22">
        <v>20</v>
      </c>
      <c r="N29" s="22"/>
      <c r="S29" s="2">
        <f>VLOOKUP(A29,[1]TDSheet!$A:$R,18,0)</f>
        <v>1.5813999999999999</v>
      </c>
      <c r="T29" s="2">
        <f>VLOOKUP(A29,[1]TDSheet!$A:$L,12,0)</f>
        <v>1.5746</v>
      </c>
      <c r="W29" s="2">
        <f t="shared" si="3"/>
        <v>20</v>
      </c>
    </row>
    <row r="30" spans="1:23" ht="11.1" customHeight="1" outlineLevel="1" x14ac:dyDescent="0.2">
      <c r="A30" s="8" t="s">
        <v>55</v>
      </c>
      <c r="B30" s="8" t="s">
        <v>9</v>
      </c>
      <c r="C30" s="10"/>
      <c r="D30" s="9"/>
      <c r="E30" s="9"/>
      <c r="F30" s="9"/>
      <c r="G30" s="18">
        <v>1</v>
      </c>
      <c r="L30" s="21">
        <f t="shared" si="2"/>
        <v>0</v>
      </c>
      <c r="M30" s="22">
        <v>30</v>
      </c>
      <c r="N30" s="22">
        <v>30</v>
      </c>
      <c r="S30" s="2">
        <f>VLOOKUP(A30,[1]TDSheet!$A:$R,18,0)</f>
        <v>0</v>
      </c>
      <c r="T30" s="2">
        <f>VLOOKUP(A30,[1]TDSheet!$A:$L,12,0)</f>
        <v>4.3171999999999997</v>
      </c>
      <c r="W30" s="2">
        <f t="shared" si="3"/>
        <v>30</v>
      </c>
    </row>
    <row r="31" spans="1:23" ht="21.95" customHeight="1" outlineLevel="1" x14ac:dyDescent="0.2">
      <c r="A31" s="8" t="s">
        <v>34</v>
      </c>
      <c r="B31" s="8" t="s">
        <v>9</v>
      </c>
      <c r="C31" s="10"/>
      <c r="D31" s="9">
        <v>51.537999999999997</v>
      </c>
      <c r="E31" s="9"/>
      <c r="F31" s="9">
        <v>51.537999999999997</v>
      </c>
      <c r="G31" s="18">
        <f>VLOOKUP(A31,[1]TDSheet!$A:$G,7,0)</f>
        <v>1</v>
      </c>
      <c r="L31" s="21">
        <f t="shared" si="2"/>
        <v>0</v>
      </c>
      <c r="M31" s="22"/>
      <c r="N31" s="22"/>
      <c r="S31" s="2">
        <f>VLOOKUP(A31,[1]TDSheet!$A:$R,18,0)</f>
        <v>0</v>
      </c>
      <c r="T31" s="2">
        <f>VLOOKUP(A31,[1]TDSheet!$A:$L,12,0)</f>
        <v>4.3381999999999996</v>
      </c>
      <c r="W31" s="2">
        <f t="shared" si="3"/>
        <v>0</v>
      </c>
    </row>
    <row r="32" spans="1:23" ht="11.1" customHeight="1" outlineLevel="1" x14ac:dyDescent="0.2">
      <c r="A32" s="8" t="s">
        <v>35</v>
      </c>
      <c r="B32" s="8" t="s">
        <v>9</v>
      </c>
      <c r="C32" s="9">
        <v>21.811</v>
      </c>
      <c r="D32" s="9"/>
      <c r="E32" s="9">
        <v>21.811</v>
      </c>
      <c r="F32" s="9"/>
      <c r="G32" s="18">
        <f>VLOOKUP(A32,[1]TDSheet!$A:$G,7,0)</f>
        <v>1</v>
      </c>
      <c r="L32" s="21">
        <f t="shared" si="2"/>
        <v>4.3621999999999996</v>
      </c>
      <c r="M32" s="22">
        <v>20</v>
      </c>
      <c r="N32" s="22"/>
      <c r="S32" s="2">
        <f>VLOOKUP(A32,[1]TDSheet!$A:$R,18,0)</f>
        <v>0</v>
      </c>
      <c r="T32" s="2">
        <f>VLOOKUP(A32,[1]TDSheet!$A:$L,12,0)</f>
        <v>0</v>
      </c>
      <c r="W32" s="2">
        <f t="shared" si="3"/>
        <v>20</v>
      </c>
    </row>
    <row r="33" spans="1:23" ht="11.1" customHeight="1" outlineLevel="1" x14ac:dyDescent="0.2">
      <c r="A33" s="8" t="s">
        <v>36</v>
      </c>
      <c r="B33" s="8" t="s">
        <v>9</v>
      </c>
      <c r="C33" s="9">
        <v>0.28299999999999997</v>
      </c>
      <c r="D33" s="9"/>
      <c r="E33" s="9"/>
      <c r="F33" s="9"/>
      <c r="G33" s="18">
        <f>VLOOKUP(A33,[1]TDSheet!$A:$G,7,0)</f>
        <v>1</v>
      </c>
      <c r="L33" s="21">
        <f t="shared" si="2"/>
        <v>0</v>
      </c>
      <c r="M33" s="22">
        <v>20</v>
      </c>
      <c r="N33" s="22">
        <v>30</v>
      </c>
      <c r="S33" s="2">
        <f>VLOOKUP(A33,[1]TDSheet!$A:$R,18,0)</f>
        <v>0.8869999999999999</v>
      </c>
      <c r="T33" s="2">
        <f>VLOOKUP(A33,[1]TDSheet!$A:$L,12,0)</f>
        <v>3.4816000000000003</v>
      </c>
      <c r="W33" s="2">
        <f t="shared" si="3"/>
        <v>20</v>
      </c>
    </row>
    <row r="34" spans="1:23" ht="11.1" customHeight="1" outlineLevel="1" x14ac:dyDescent="0.2">
      <c r="A34" s="8" t="s">
        <v>37</v>
      </c>
      <c r="B34" s="8" t="s">
        <v>16</v>
      </c>
      <c r="C34" s="9">
        <v>70</v>
      </c>
      <c r="D34" s="9"/>
      <c r="E34" s="9">
        <v>70</v>
      </c>
      <c r="F34" s="9"/>
      <c r="G34" s="18">
        <f>VLOOKUP(A34,[1]TDSheet!$A:$G,7,0)</f>
        <v>0.45</v>
      </c>
      <c r="L34" s="21">
        <f t="shared" si="2"/>
        <v>14</v>
      </c>
      <c r="M34" s="22">
        <v>20</v>
      </c>
      <c r="N34" s="22"/>
      <c r="S34" s="2">
        <f>VLOOKUP(A34,[1]TDSheet!$A:$R,18,0)</f>
        <v>0</v>
      </c>
      <c r="T34" s="2">
        <f>VLOOKUP(A34,[1]TDSheet!$A:$L,12,0)</f>
        <v>0</v>
      </c>
      <c r="W34" s="2">
        <f t="shared" si="3"/>
        <v>9</v>
      </c>
    </row>
    <row r="35" spans="1:23" ht="11.1" customHeight="1" outlineLevel="1" x14ac:dyDescent="0.2">
      <c r="A35" s="8" t="s">
        <v>38</v>
      </c>
      <c r="B35" s="8" t="s">
        <v>9</v>
      </c>
      <c r="C35" s="9">
        <v>267.20499999999998</v>
      </c>
      <c r="D35" s="9"/>
      <c r="E35" s="9">
        <v>267.20499999999998</v>
      </c>
      <c r="F35" s="9"/>
      <c r="G35" s="18">
        <f>VLOOKUP(A35,[1]TDSheet!$A:$G,7,0)</f>
        <v>1</v>
      </c>
      <c r="L35" s="21">
        <f t="shared" si="2"/>
        <v>53.440999999999995</v>
      </c>
      <c r="M35" s="22">
        <v>50</v>
      </c>
      <c r="N35" s="22">
        <v>30</v>
      </c>
      <c r="S35" s="2">
        <f>VLOOKUP(A35,[1]TDSheet!$A:$R,18,0)</f>
        <v>0</v>
      </c>
      <c r="T35" s="2">
        <f>VLOOKUP(A35,[1]TDSheet!$A:$L,12,0)</f>
        <v>8.4319999999999986</v>
      </c>
      <c r="W35" s="2">
        <f t="shared" si="3"/>
        <v>50</v>
      </c>
    </row>
    <row r="36" spans="1:23" ht="21.95" customHeight="1" outlineLevel="1" x14ac:dyDescent="0.2">
      <c r="A36" s="8" t="s">
        <v>39</v>
      </c>
      <c r="B36" s="8" t="s">
        <v>9</v>
      </c>
      <c r="C36" s="9">
        <v>24.51</v>
      </c>
      <c r="D36" s="9"/>
      <c r="E36" s="9">
        <v>24.51</v>
      </c>
      <c r="F36" s="9"/>
      <c r="G36" s="18">
        <f>VLOOKUP(A36,[1]TDSheet!$A:$G,7,0)</f>
        <v>1</v>
      </c>
      <c r="L36" s="21">
        <f t="shared" si="2"/>
        <v>4.9020000000000001</v>
      </c>
      <c r="M36" s="22">
        <v>20</v>
      </c>
      <c r="N36" s="22"/>
      <c r="S36" s="2">
        <f>VLOOKUP(A36,[1]TDSheet!$A:$R,18,0)</f>
        <v>0</v>
      </c>
      <c r="T36" s="2">
        <f>VLOOKUP(A36,[1]TDSheet!$A:$L,12,0)</f>
        <v>0</v>
      </c>
      <c r="W36" s="2">
        <f t="shared" si="3"/>
        <v>20</v>
      </c>
    </row>
    <row r="37" spans="1:23" ht="11.1" customHeight="1" outlineLevel="1" x14ac:dyDescent="0.2">
      <c r="A37" s="8" t="s">
        <v>40</v>
      </c>
      <c r="B37" s="8" t="s">
        <v>9</v>
      </c>
      <c r="C37" s="9">
        <v>24.905000000000001</v>
      </c>
      <c r="D37" s="9"/>
      <c r="E37" s="9">
        <v>24.905000000000001</v>
      </c>
      <c r="F37" s="9"/>
      <c r="G37" s="18">
        <f>VLOOKUP(A37,[1]TDSheet!$A:$G,7,0)</f>
        <v>1</v>
      </c>
      <c r="L37" s="21">
        <f t="shared" si="2"/>
        <v>4.9809999999999999</v>
      </c>
      <c r="M37" s="22">
        <v>20</v>
      </c>
      <c r="N37" s="22"/>
      <c r="S37" s="2">
        <f>VLOOKUP(A37,[1]TDSheet!$A:$R,18,0)</f>
        <v>0</v>
      </c>
      <c r="T37" s="2">
        <f>VLOOKUP(A37,[1]TDSheet!$A:$L,12,0)</f>
        <v>0</v>
      </c>
      <c r="W37" s="2">
        <f t="shared" si="3"/>
        <v>20</v>
      </c>
    </row>
    <row r="38" spans="1:23" ht="11.1" customHeight="1" outlineLevel="1" x14ac:dyDescent="0.2">
      <c r="A38" s="8" t="s">
        <v>41</v>
      </c>
      <c r="B38" s="8" t="s">
        <v>9</v>
      </c>
      <c r="C38" s="9">
        <v>30.209</v>
      </c>
      <c r="D38" s="9"/>
      <c r="E38" s="9">
        <v>30.209</v>
      </c>
      <c r="F38" s="9"/>
      <c r="G38" s="18">
        <f>VLOOKUP(A38,[1]TDSheet!$A:$G,7,0)</f>
        <v>1</v>
      </c>
      <c r="L38" s="21">
        <f t="shared" si="2"/>
        <v>6.0418000000000003</v>
      </c>
      <c r="M38" s="22">
        <v>20</v>
      </c>
      <c r="N38" s="22">
        <v>25</v>
      </c>
      <c r="S38" s="2">
        <f>VLOOKUP(A38,[1]TDSheet!$A:$R,18,0)</f>
        <v>0</v>
      </c>
      <c r="T38" s="2">
        <f>VLOOKUP(A38,[1]TDSheet!$A:$L,12,0)</f>
        <v>0.8640000000000001</v>
      </c>
      <c r="W38" s="2">
        <f t="shared" si="3"/>
        <v>20</v>
      </c>
    </row>
    <row r="39" spans="1:23" ht="11.1" customHeight="1" outlineLevel="1" x14ac:dyDescent="0.2">
      <c r="A39" s="8" t="s">
        <v>42</v>
      </c>
      <c r="B39" s="8" t="s">
        <v>9</v>
      </c>
      <c r="C39" s="9">
        <v>10.785</v>
      </c>
      <c r="D39" s="9">
        <v>53.814999999999998</v>
      </c>
      <c r="E39" s="9"/>
      <c r="F39" s="9">
        <v>64.599999999999994</v>
      </c>
      <c r="G39" s="18">
        <f>VLOOKUP(A39,[1]TDSheet!$A:$G,7,0)</f>
        <v>1</v>
      </c>
      <c r="L39" s="21">
        <f t="shared" si="2"/>
        <v>0</v>
      </c>
      <c r="M39" s="22"/>
      <c r="N39" s="22"/>
      <c r="S39" s="2">
        <f>VLOOKUP(A39,[1]TDSheet!$A:$R,18,0)</f>
        <v>0</v>
      </c>
      <c r="T39" s="2">
        <f>VLOOKUP(A39,[1]TDSheet!$A:$L,12,0)</f>
        <v>4.2930000000000001</v>
      </c>
      <c r="W39" s="2">
        <f t="shared" si="3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2023-09-26T08:05:48Z</dcterms:modified>
</cp:coreProperties>
</file>