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9,23 Кумыкова\"/>
    </mc:Choice>
  </mc:AlternateContent>
  <xr:revisionPtr revIDLastSave="0" documentId="13_ncr:1_{A453D3FD-B29A-48DA-856F-D77CF5BDA6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W449" i="1"/>
  <c r="W451" i="1" s="1"/>
  <c r="V449" i="1"/>
  <c r="V451" i="1" s="1"/>
  <c r="M449" i="1"/>
  <c r="U447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M439" i="1"/>
  <c r="U437" i="1"/>
  <c r="V436" i="1"/>
  <c r="U436" i="1"/>
  <c r="W435" i="1"/>
  <c r="V435" i="1"/>
  <c r="M435" i="1"/>
  <c r="V434" i="1"/>
  <c r="M434" i="1"/>
  <c r="U430" i="1"/>
  <c r="U429" i="1"/>
  <c r="V428" i="1"/>
  <c r="W428" i="1" s="1"/>
  <c r="M428" i="1"/>
  <c r="W427" i="1"/>
  <c r="W429" i="1" s="1"/>
  <c r="V427" i="1"/>
  <c r="V429" i="1" s="1"/>
  <c r="M427" i="1"/>
  <c r="U425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W424" i="1" s="1"/>
  <c r="V418" i="1"/>
  <c r="M418" i="1"/>
  <c r="U416" i="1"/>
  <c r="V415" i="1"/>
  <c r="U415" i="1"/>
  <c r="W414" i="1"/>
  <c r="V414" i="1"/>
  <c r="M414" i="1"/>
  <c r="V413" i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W388" i="1" s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V368" i="1"/>
  <c r="U368" i="1"/>
  <c r="W367" i="1"/>
  <c r="V367" i="1"/>
  <c r="M367" i="1"/>
  <c r="V366" i="1"/>
  <c r="W366" i="1" s="1"/>
  <c r="M366" i="1"/>
  <c r="W365" i="1"/>
  <c r="V365" i="1"/>
  <c r="V369" i="1" s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W339" i="1" s="1"/>
  <c r="M339" i="1"/>
  <c r="W338" i="1"/>
  <c r="W351" i="1" s="1"/>
  <c r="V338" i="1"/>
  <c r="V351" i="1" s="1"/>
  <c r="M338" i="1"/>
  <c r="U336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W321" i="1" s="1"/>
  <c r="M321" i="1"/>
  <c r="V320" i="1"/>
  <c r="V324" i="1" s="1"/>
  <c r="M320" i="1"/>
  <c r="U318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W309" i="1" s="1"/>
  <c r="M309" i="1"/>
  <c r="V308" i="1"/>
  <c r="V312" i="1" s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W290" i="1"/>
  <c r="V290" i="1"/>
  <c r="M290" i="1"/>
  <c r="V289" i="1"/>
  <c r="W289" i="1" s="1"/>
  <c r="M289" i="1"/>
  <c r="W288" i="1"/>
  <c r="V288" i="1"/>
  <c r="W287" i="1"/>
  <c r="V287" i="1"/>
  <c r="M287" i="1"/>
  <c r="V286" i="1"/>
  <c r="W286" i="1" s="1"/>
  <c r="M286" i="1"/>
  <c r="W285" i="1"/>
  <c r="V285" i="1"/>
  <c r="M285" i="1"/>
  <c r="V284" i="1"/>
  <c r="W284" i="1" s="1"/>
  <c r="M284" i="1"/>
  <c r="W283" i="1"/>
  <c r="V283" i="1"/>
  <c r="M283" i="1"/>
  <c r="U279" i="1"/>
  <c r="V278" i="1"/>
  <c r="U278" i="1"/>
  <c r="W277" i="1"/>
  <c r="W278" i="1" s="1"/>
  <c r="V277" i="1"/>
  <c r="V279" i="1" s="1"/>
  <c r="M277" i="1"/>
  <c r="U275" i="1"/>
  <c r="V274" i="1"/>
  <c r="U274" i="1"/>
  <c r="W273" i="1"/>
  <c r="W274" i="1" s="1"/>
  <c r="V273" i="1"/>
  <c r="V275" i="1" s="1"/>
  <c r="M273" i="1"/>
  <c r="U271" i="1"/>
  <c r="U270" i="1"/>
  <c r="W269" i="1"/>
  <c r="V269" i="1"/>
  <c r="M269" i="1"/>
  <c r="V268" i="1"/>
  <c r="W268" i="1" s="1"/>
  <c r="M268" i="1"/>
  <c r="W267" i="1"/>
  <c r="W270" i="1" s="1"/>
  <c r="V267" i="1"/>
  <c r="M267" i="1"/>
  <c r="U265" i="1"/>
  <c r="V264" i="1"/>
  <c r="U264" i="1"/>
  <c r="W263" i="1"/>
  <c r="W264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W248" i="1" s="1"/>
  <c r="M248" i="1"/>
  <c r="W247" i="1"/>
  <c r="W254" i="1" s="1"/>
  <c r="V247" i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W160" i="1" s="1"/>
  <c r="V156" i="1"/>
  <c r="M156" i="1"/>
  <c r="U154" i="1"/>
  <c r="V153" i="1"/>
  <c r="U153" i="1"/>
  <c r="W152" i="1"/>
  <c r="V152" i="1"/>
  <c r="M152" i="1"/>
  <c r="V151" i="1"/>
  <c r="U149" i="1"/>
  <c r="U148" i="1"/>
  <c r="W147" i="1"/>
  <c r="V147" i="1"/>
  <c r="M147" i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W142" i="1" s="1"/>
  <c r="V136" i="1"/>
  <c r="M136" i="1"/>
  <c r="V135" i="1"/>
  <c r="W135" i="1" s="1"/>
  <c r="M135" i="1"/>
  <c r="W134" i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W106" i="1" s="1"/>
  <c r="V97" i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W82" i="1" s="1"/>
  <c r="V77" i="1"/>
  <c r="W77" i="1" s="1"/>
  <c r="M77" i="1"/>
  <c r="W76" i="1"/>
  <c r="V76" i="1"/>
  <c r="V82" i="1" s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W73" i="1" s="1"/>
  <c r="V59" i="1"/>
  <c r="U56" i="1"/>
  <c r="U55" i="1"/>
  <c r="V54" i="1"/>
  <c r="W54" i="1" s="1"/>
  <c r="V53" i="1"/>
  <c r="W53" i="1" s="1"/>
  <c r="M53" i="1"/>
  <c r="V52" i="1"/>
  <c r="W52" i="1" s="1"/>
  <c r="W55" i="1" s="1"/>
  <c r="M52" i="1"/>
  <c r="U49" i="1"/>
  <c r="V48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W308" i="1" l="1"/>
  <c r="W312" i="1" s="1"/>
  <c r="W320" i="1"/>
  <c r="W324" i="1" s="1"/>
  <c r="U461" i="1"/>
  <c r="B468" i="1"/>
  <c r="V460" i="1"/>
  <c r="V459" i="1"/>
  <c r="V23" i="1"/>
  <c r="W22" i="1"/>
  <c r="W23" i="1" s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F10" i="1"/>
  <c r="J9" i="1"/>
  <c r="F9" i="1"/>
  <c r="A10" i="1"/>
  <c r="U462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P468" i="1"/>
  <c r="V442" i="1"/>
  <c r="V447" i="1"/>
  <c r="W444" i="1"/>
  <c r="W446" i="1" s="1"/>
  <c r="U458" i="1"/>
  <c r="D468" i="1"/>
  <c r="V55" i="1"/>
  <c r="E468" i="1"/>
  <c r="V73" i="1"/>
  <c r="G468" i="1"/>
  <c r="V131" i="1"/>
  <c r="H468" i="1"/>
  <c r="V142" i="1"/>
  <c r="K468" i="1"/>
  <c r="V254" i="1"/>
  <c r="L468" i="1"/>
  <c r="V265" i="1"/>
  <c r="M468" i="1"/>
  <c r="V292" i="1"/>
  <c r="V335" i="1"/>
  <c r="V352" i="1"/>
  <c r="V359" i="1"/>
  <c r="W354" i="1"/>
  <c r="W358" i="1" s="1"/>
  <c r="V358" i="1"/>
  <c r="W36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7" i="1"/>
  <c r="W434" i="1"/>
  <c r="W436" i="1" s="1"/>
  <c r="R468" i="1"/>
  <c r="V441" i="1"/>
  <c r="V446" i="1"/>
  <c r="V452" i="1"/>
  <c r="S468" i="1"/>
  <c r="V456" i="1"/>
  <c r="W455" i="1"/>
  <c r="W456" i="1" s="1"/>
  <c r="V457" i="1"/>
  <c r="N468" i="1"/>
  <c r="V458" i="1" l="1"/>
  <c r="V462" i="1"/>
  <c r="W463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<sst xmlns="http://schemas.openxmlformats.org/spreadsheetml/2006/main" count="1653" uniqueCount="624">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</sst>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F436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330</v>
      </c>
      <c r="V46" s="304">
        <f>IFERROR(IF(U46="",0,CEILING((U46/$H46),1)*$H46),"")</f>
        <v>334.8</v>
      </c>
      <c r="W46" s="37">
        <f>IFERROR(IF(V46=0,"",ROUNDUP(V46/H46,0)*0.02175),"")</f>
        <v>0.6742499999999999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30.555555555555554</v>
      </c>
      <c r="V48" s="305">
        <f>IFERROR(V46/H46,"0")+IFERROR(V47/H47,"0")</f>
        <v>31</v>
      </c>
      <c r="W48" s="305">
        <f>IFERROR(IF(W46="",0,W46),"0")+IFERROR(IF(W47="",0,W47),"0")</f>
        <v>0.6742499999999999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330</v>
      </c>
      <c r="V49" s="305">
        <f>IFERROR(SUM(V46:V47),"0")</f>
        <v>334.8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650</v>
      </c>
      <c r="V52" s="304">
        <f>IFERROR(IF(U52="",0,CEILING((U52/$H52),1)*$H52),"")</f>
        <v>658.80000000000007</v>
      </c>
      <c r="W52" s="37">
        <f>IFERROR(IF(V52=0,"",ROUNDUP(V52/H52,0)*0.02175),"")</f>
        <v>1.3267499999999999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180</v>
      </c>
      <c r="V53" s="304">
        <f>IFERROR(IF(U53="",0,CEILING((U53/$H53),1)*$H53),"")</f>
        <v>180</v>
      </c>
      <c r="W53" s="37">
        <f>IFERROR(IF(V53=0,"",ROUNDUP(V53/H53,0)*0.00937),"")</f>
        <v>0.37480000000000002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100.18518518518519</v>
      </c>
      <c r="V55" s="305">
        <f>IFERROR(V52/H52,"0")+IFERROR(V53/H53,"0")+IFERROR(V54/H54,"0")</f>
        <v>101</v>
      </c>
      <c r="W55" s="305">
        <f>IFERROR(IF(W52="",0,W52),"0")+IFERROR(IF(W53="",0,W53),"0")+IFERROR(IF(W54="",0,W54),"0")</f>
        <v>1.7015499999999999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830</v>
      </c>
      <c r="V56" s="305">
        <f>IFERROR(SUM(V52:V54),"0")</f>
        <v>838.80000000000007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20</v>
      </c>
      <c r="V59" s="304">
        <f t="shared" ref="V59:V72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650</v>
      </c>
      <c r="V60" s="304">
        <f t="shared" si="2"/>
        <v>658.80000000000007</v>
      </c>
      <c r="W60" s="37">
        <f>IFERROR(IF(V60=0,"",ROUNDUP(V60/H60,0)*0.02175),"")</f>
        <v>1.3267499999999999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100</v>
      </c>
      <c r="V61" s="304">
        <f t="shared" si="2"/>
        <v>108</v>
      </c>
      <c r="W61" s="37">
        <f>IFERROR(IF(V61=0,"",ROUNDUP(V61/H61,0)*0.02175),"")</f>
        <v>0.21749999999999997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20</v>
      </c>
      <c r="V63" s="304">
        <f t="shared" si="2"/>
        <v>21</v>
      </c>
      <c r="W63" s="37">
        <f>IFERROR(IF(V63=0,"",ROUNDUP(V63/H63,0)*0.00753),"")</f>
        <v>5.271E-2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80</v>
      </c>
      <c r="V64" s="304">
        <f t="shared" si="2"/>
        <v>80</v>
      </c>
      <c r="W64" s="37">
        <f t="shared" ref="W64:W72" si="3">IFERROR(IF(V64=0,"",ROUNDUP(V64/H64,0)*0.00937),"")</f>
        <v>0.18740000000000001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50</v>
      </c>
      <c r="V69" s="304">
        <f t="shared" si="2"/>
        <v>54</v>
      </c>
      <c r="W69" s="37">
        <f t="shared" si="3"/>
        <v>0.11244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109.00793650793652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112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1.9403000000000001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920</v>
      </c>
      <c r="V74" s="305">
        <f>IFERROR(SUM(V59:V72),"0")</f>
        <v>944.2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60</v>
      </c>
      <c r="V98" s="304">
        <f t="shared" si="6"/>
        <v>67.2</v>
      </c>
      <c r="W98" s="37">
        <f>IFERROR(IF(V98=0,"",ROUNDUP(V98/H98,0)*0.02175),"")</f>
        <v>0.17399999999999999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9</v>
      </c>
      <c r="V101" s="304">
        <f t="shared" si="6"/>
        <v>10.8</v>
      </c>
      <c r="W101" s="37">
        <f>IFERROR(IF(V101=0,"",ROUNDUP(V101/H101,0)*0.00753),"")</f>
        <v>3.0120000000000001E-2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10.476190476190474</v>
      </c>
      <c r="V106" s="305">
        <f>IFERROR(V97/H97,"0")+IFERROR(V98/H98,"0")+IFERROR(V99/H99,"0")+IFERROR(V100/H100,"0")+IFERROR(V101/H101,"0")+IFERROR(V102/H102,"0")+IFERROR(V103/H103,"0")+IFERROR(V104/H104,"0")+IFERROR(V105/H105,"0")</f>
        <v>12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0.20412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69</v>
      </c>
      <c r="V107" s="305">
        <f>IFERROR(SUM(V97:V105),"0")</f>
        <v>78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100</v>
      </c>
      <c r="V118" s="304">
        <f>IFERROR(IF(U118="",0,CEILING((U118/$H118),1)*$H118),"")</f>
        <v>105.3</v>
      </c>
      <c r="W118" s="37">
        <f>IFERROR(IF(V118=0,"",ROUNDUP(V118/H118,0)*0.02175),"")</f>
        <v>0.28275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9</v>
      </c>
      <c r="V120" s="304">
        <f>IFERROR(IF(U120="",0,CEILING((U120/$H120),1)*$H120),"")</f>
        <v>10.8</v>
      </c>
      <c r="W120" s="37">
        <f>IFERROR(IF(V120=0,"",ROUNDUP(V120/H120,0)*0.00753),"")</f>
        <v>3.0120000000000001E-2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15.679012345679013</v>
      </c>
      <c r="V122" s="305">
        <f>IFERROR(V118/H118,"0")+IFERROR(V119/H119,"0")+IFERROR(V120/H120,"0")+IFERROR(V121/H121,"0")</f>
        <v>17</v>
      </c>
      <c r="W122" s="305">
        <f>IFERROR(IF(W118="",0,W118),"0")+IFERROR(IF(W119="",0,W119),"0")+IFERROR(IF(W120="",0,W120),"0")+IFERROR(IF(W121="",0,W121),"0")</f>
        <v>0.31286999999999998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109</v>
      </c>
      <c r="V123" s="305">
        <f>IFERROR(SUM(V118:V121),"0")</f>
        <v>116.1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10.5</v>
      </c>
      <c r="V137" s="304">
        <f t="shared" si="7"/>
        <v>10.5</v>
      </c>
      <c r="W137" s="37">
        <f>IFERROR(IF(V137=0,"",ROUNDUP(V137/H137,0)*0.00502),"")</f>
        <v>2.5100000000000001E-2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5</v>
      </c>
      <c r="V142" s="305">
        <f>IFERROR(V134/H134,"0")+IFERROR(V135/H135,"0")+IFERROR(V136/H136,"0")+IFERROR(V137/H137,"0")+IFERROR(V138/H138,"0")+IFERROR(V139/H139,"0")+IFERROR(V140/H140,"0")+IFERROR(V141/H141,"0")</f>
        <v>5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2.5100000000000001E-2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10.5</v>
      </c>
      <c r="V143" s="305">
        <f>IFERROR(SUM(V134:V141),"0")</f>
        <v>10.5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60</v>
      </c>
      <c r="V189" s="304">
        <f t="shared" ref="V189:V203" si="10">IFERROR(IF(U189="",0,CEILING((U189/$H189),1)*$H189),"")</f>
        <v>63</v>
      </c>
      <c r="W189" s="37">
        <f>IFERROR(IF(V189=0,"",ROUNDUP(V189/H189,0)*0.02175),"")</f>
        <v>0.15225</v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6.666666666666667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7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0.15225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60</v>
      </c>
      <c r="V205" s="305">
        <f>IFERROR(SUM(V189:V203),"0")</f>
        <v>63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5.6</v>
      </c>
      <c r="V212" s="304">
        <f>IFERROR(IF(U212="",0,CEILING((U212/$H212),1)*$H212),"")</f>
        <v>8.4</v>
      </c>
      <c r="W212" s="37">
        <f>IFERROR(IF(V212=0,"",ROUNDUP(V212/H212,0)*0.00753),"")</f>
        <v>1.506E-2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17.5</v>
      </c>
      <c r="V214" s="304">
        <f>IFERROR(IF(U214="",0,CEILING((U214/$H214),1)*$H214),"")</f>
        <v>18.900000000000002</v>
      </c>
      <c r="W214" s="37">
        <f>IFERROR(IF(V214=0,"",ROUNDUP(V214/H214,0)*0.00502),"")</f>
        <v>4.5179999999999998E-2</v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9.6666666666666661</v>
      </c>
      <c r="V215" s="305">
        <f>IFERROR(V211/H211,"0")+IFERROR(V212/H212,"0")+IFERROR(V213/H213,"0")+IFERROR(V214/H214,"0")</f>
        <v>11</v>
      </c>
      <c r="W215" s="305">
        <f>IFERROR(IF(W211="",0,W211),"0")+IFERROR(IF(W212="",0,W212),"0")+IFERROR(IF(W213="",0,W213),"0")+IFERROR(IF(W214="",0,W214),"0")</f>
        <v>6.0240000000000002E-2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23.1</v>
      </c>
      <c r="V216" s="305">
        <f>IFERROR(SUM(V211:V214),"0")</f>
        <v>27.300000000000004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100</v>
      </c>
      <c r="V218" s="304">
        <f t="shared" ref="V218:V223" si="12">IFERROR(IF(U218="",0,CEILING((U218/$H218),1)*$H218),"")</f>
        <v>105.3</v>
      </c>
      <c r="W218" s="37">
        <f>IFERROR(IF(V218=0,"",ROUNDUP(V218/H218,0)*0.02175),"")</f>
        <v>0.28275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12.345679012345679</v>
      </c>
      <c r="V224" s="305">
        <f>IFERROR(V218/H218,"0")+IFERROR(V219/H219,"0")+IFERROR(V220/H220,"0")+IFERROR(V221/H221,"0")+IFERROR(V222/H222,"0")+IFERROR(V223/H223,"0")</f>
        <v>13</v>
      </c>
      <c r="W224" s="305">
        <f>IFERROR(IF(W218="",0,W218),"0")+IFERROR(IF(W219="",0,W219),"0")+IFERROR(IF(W220="",0,W220),"0")+IFERROR(IF(W221="",0,W221),"0")+IFERROR(IF(W222="",0,W222),"0")+IFERROR(IF(W223="",0,W223),"0")</f>
        <v>0.28275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100</v>
      </c>
      <c r="V225" s="305">
        <f>IFERROR(SUM(V218:V223),"0")</f>
        <v>105.3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17.5</v>
      </c>
      <c r="V269" s="304">
        <f>IFERROR(IF(U269="",0,CEILING((U269/$H269),1)*$H269),"")</f>
        <v>17.64</v>
      </c>
      <c r="W269" s="37">
        <f>IFERROR(IF(V269=0,"",ROUNDUP(V269/H269,0)*0.00753),"")</f>
        <v>5.271E-2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6.9444444444444446</v>
      </c>
      <c r="V270" s="305">
        <f>IFERROR(V267/H267,"0")+IFERROR(V268/H268,"0")+IFERROR(V269/H269,"0")</f>
        <v>7</v>
      </c>
      <c r="W270" s="305">
        <f>IFERROR(IF(W267="",0,W267),"0")+IFERROR(IF(W268="",0,W268),"0")+IFERROR(IF(W269="",0,W269),"0")</f>
        <v>5.271E-2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17.5</v>
      </c>
      <c r="V271" s="305">
        <f>IFERROR(SUM(V267:V269),"0")</f>
        <v>17.64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950</v>
      </c>
      <c r="V283" s="304">
        <f t="shared" ref="V283:V290" si="14">IFERROR(IF(U283="",0,CEILING((U283/$H283),1)*$H283),"")</f>
        <v>960</v>
      </c>
      <c r="W283" s="37">
        <f>IFERROR(IF(V283=0,"",ROUNDUP(V283/H283,0)*0.02175),"")</f>
        <v>1.3919999999999999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80</v>
      </c>
      <c r="V285" s="304">
        <f t="shared" si="14"/>
        <v>90</v>
      </c>
      <c r="W285" s="37">
        <f>IFERROR(IF(V285=0,"",ROUNDUP(V285/H285,0)*0.02175),"")</f>
        <v>0.1305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380</v>
      </c>
      <c r="V287" s="304">
        <f t="shared" si="14"/>
        <v>390</v>
      </c>
      <c r="W287" s="37">
        <f>IFERROR(IF(V287=0,"",ROUNDUP(V287/H287,0)*0.02175),"")</f>
        <v>0.5655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94</v>
      </c>
      <c r="V291" s="305">
        <f>IFERROR(V283/H283,"0")+IFERROR(V284/H284,"0")+IFERROR(V285/H285,"0")+IFERROR(V286/H286,"0")+IFERROR(V287/H287,"0")+IFERROR(V288/H288,"0")+IFERROR(V289/H289,"0")+IFERROR(V290/H290,"0")</f>
        <v>96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2.0880000000000001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1410</v>
      </c>
      <c r="V292" s="305">
        <f>IFERROR(SUM(V283:V290),"0")</f>
        <v>1440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480</v>
      </c>
      <c r="V294" s="304">
        <f>IFERROR(IF(U294="",0,CEILING((U294/$H294),1)*$H294),"")</f>
        <v>480</v>
      </c>
      <c r="W294" s="37">
        <f>IFERROR(IF(V294=0,"",ROUNDUP(V294/H294,0)*0.02175),"")</f>
        <v>0.69599999999999995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32</v>
      </c>
      <c r="V296" s="305">
        <f>IFERROR(V294/H294,"0")+IFERROR(V295/H295,"0")</f>
        <v>32</v>
      </c>
      <c r="W296" s="305">
        <f>IFERROR(IF(W294="",0,W294),"0")+IFERROR(IF(W295="",0,W295),"0")</f>
        <v>0.69599999999999995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480</v>
      </c>
      <c r="V297" s="305">
        <f>IFERROR(SUM(V294:V295),"0")</f>
        <v>480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10</v>
      </c>
      <c r="V299" s="304">
        <f>IFERROR(IF(U299="",0,CEILING((U299/$H299),1)*$H299),"")</f>
        <v>15.6</v>
      </c>
      <c r="W299" s="37">
        <f>IFERROR(IF(V299=0,"",ROUNDUP(V299/H299,0)*0.02175),"")</f>
        <v>4.3499999999999997E-2</v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1.2820512820512822</v>
      </c>
      <c r="V300" s="305">
        <f>IFERROR(V299/H299,"0")</f>
        <v>2</v>
      </c>
      <c r="W300" s="305">
        <f>IFERROR(IF(W299="",0,W299),"0")</f>
        <v>4.3499999999999997E-2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10</v>
      </c>
      <c r="V301" s="305">
        <f>IFERROR(SUM(V299:V299),"0")</f>
        <v>15.6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750</v>
      </c>
      <c r="V308" s="304">
        <f>IFERROR(IF(U308="",0,CEILING((U308/$H308),1)*$H308),"")</f>
        <v>756</v>
      </c>
      <c r="W308" s="37">
        <f>IFERROR(IF(V308=0,"",ROUNDUP(V308/H308,0)*0.02175),"")</f>
        <v>1.37025</v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100</v>
      </c>
      <c r="V309" s="304">
        <f>IFERROR(IF(U309="",0,CEILING((U309/$H309),1)*$H309),"")</f>
        <v>108</v>
      </c>
      <c r="W309" s="37">
        <f>IFERROR(IF(V309=0,"",ROUNDUP(V309/H309,0)*0.02175),"")</f>
        <v>0.21749999999999997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240</v>
      </c>
      <c r="V311" s="304">
        <f>IFERROR(IF(U311="",0,CEILING((U311/$H311),1)*$H311),"")</f>
        <v>240</v>
      </c>
      <c r="W311" s="37">
        <f>IFERROR(IF(V311=0,"",ROUNDUP(V311/H311,0)*0.00937),"")</f>
        <v>0.56220000000000003</v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131.75925925925927</v>
      </c>
      <c r="V312" s="305">
        <f>IFERROR(V308/H308,"0")+IFERROR(V309/H309,"0")+IFERROR(V310/H310,"0")+IFERROR(V311/H311,"0")</f>
        <v>133</v>
      </c>
      <c r="W312" s="305">
        <f>IFERROR(IF(W308="",0,W308),"0")+IFERROR(IF(W309="",0,W309),"0")+IFERROR(IF(W310="",0,W310),"0")+IFERROR(IF(W311="",0,W311),"0")</f>
        <v>2.14995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1090</v>
      </c>
      <c r="V313" s="305">
        <f>IFERROR(SUM(V308:V311),"0")</f>
        <v>1104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750</v>
      </c>
      <c r="V320" s="304">
        <f>IFERROR(IF(U320="",0,CEILING((U320/$H320),1)*$H320),"")</f>
        <v>756.6</v>
      </c>
      <c r="W320" s="37">
        <f>IFERROR(IF(V320=0,"",ROUNDUP(V320/H320,0)*0.02175),"")</f>
        <v>2.10975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160</v>
      </c>
      <c r="V322" s="304">
        <f>IFERROR(IF(U322="",0,CEILING((U322/$H322),1)*$H322),"")</f>
        <v>160.79999999999998</v>
      </c>
      <c r="W322" s="37">
        <f>IFERROR(IF(V322=0,"",ROUNDUP(V322/H322,0)*0.00753),"")</f>
        <v>0.50451000000000001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162.82051282051282</v>
      </c>
      <c r="V324" s="305">
        <f>IFERROR(V320/H320,"0")+IFERROR(V321/H321,"0")+IFERROR(V322/H322,"0")+IFERROR(V323/H323,"0")</f>
        <v>164</v>
      </c>
      <c r="W324" s="305">
        <f>IFERROR(IF(W320="",0,W320),"0")+IFERROR(IF(W321="",0,W321),"0")+IFERROR(IF(W322="",0,W322),"0")+IFERROR(IF(W323="",0,W323),"0")</f>
        <v>2.6142599999999998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910</v>
      </c>
      <c r="V325" s="305">
        <f>IFERROR(SUM(V320:V323),"0")</f>
        <v>917.4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5.6</v>
      </c>
      <c r="V338" s="304">
        <f t="shared" ref="V338:V350" si="15">IFERROR(IF(U338="",0,CEILING((U338/$H338),1)*$H338),"")</f>
        <v>8.4</v>
      </c>
      <c r="W338" s="37">
        <f>IFERROR(IF(V338=0,"",ROUNDUP(V338/H338,0)*0.00753),"")</f>
        <v>1.506E-2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5.6</v>
      </c>
      <c r="V340" s="304">
        <f t="shared" si="15"/>
        <v>8.4</v>
      </c>
      <c r="W340" s="37">
        <f>IFERROR(IF(V340=0,"",ROUNDUP(V340/H340,0)*0.00753),"")</f>
        <v>1.506E-2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10.5</v>
      </c>
      <c r="V343" s="304">
        <f t="shared" si="15"/>
        <v>10.5</v>
      </c>
      <c r="W343" s="37">
        <f t="shared" si="16"/>
        <v>2.5100000000000001E-2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7.6666666666666661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5.5220000000000005E-2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21.7</v>
      </c>
      <c r="V352" s="305">
        <f>IFERROR(SUM(V338:V350),"0")</f>
        <v>27.3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24</v>
      </c>
      <c r="V381" s="304">
        <f t="shared" ref="V381:V387" si="17">IFERROR(IF(U381="",0,CEILING((U381/$H381),1)*$H381),"")</f>
        <v>25.200000000000003</v>
      </c>
      <c r="W381" s="37">
        <f>IFERROR(IF(V381=0,"",ROUNDUP(V381/H381,0)*0.00753),"")</f>
        <v>4.5179999999999998E-2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5.7142857142857144</v>
      </c>
      <c r="V388" s="305">
        <f>IFERROR(V381/H381,"0")+IFERROR(V382/H382,"0")+IFERROR(V383/H383,"0")+IFERROR(V384/H384,"0")+IFERROR(V385/H385,"0")+IFERROR(V386/H386,"0")+IFERROR(V387/H387,"0")</f>
        <v>6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4.5179999999999998E-2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24</v>
      </c>
      <c r="V389" s="305">
        <f>IFERROR(SUM(V381:V387),"0")</f>
        <v>25.200000000000003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20</v>
      </c>
      <c r="V401" s="304">
        <f t="shared" ref="V401:V409" si="18">IFERROR(IF(U401="",0,CEILING((U401/$H401),1)*$H401),"")</f>
        <v>21.12</v>
      </c>
      <c r="W401" s="37">
        <f>IFERROR(IF(V401=0,"",ROUNDUP(V401/H401,0)*0.01196),"")</f>
        <v>4.7840000000000001E-2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20</v>
      </c>
      <c r="V402" s="304">
        <f t="shared" si="18"/>
        <v>21.12</v>
      </c>
      <c r="W402" s="37">
        <f>IFERROR(IF(V402=0,"",ROUNDUP(V402/H402,0)*0.01196),"")</f>
        <v>4.7840000000000001E-2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7.5757575757575752</v>
      </c>
      <c r="V410" s="305">
        <f>IFERROR(V401/H401,"0")+IFERROR(V402/H402,"0")+IFERROR(V403/H403,"0")+IFERROR(V404/H404,"0")+IFERROR(V405/H405,"0")+IFERROR(V406/H406,"0")+IFERROR(V407/H407,"0")+IFERROR(V408/H408,"0")+IFERROR(V409/H409,"0")</f>
        <v>8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9.5680000000000001E-2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40</v>
      </c>
      <c r="V411" s="305">
        <f>IFERROR(SUM(V401:V409),"0")</f>
        <v>42.24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20</v>
      </c>
      <c r="V420" s="304">
        <f t="shared" si="19"/>
        <v>21.12</v>
      </c>
      <c r="W420" s="37">
        <f>IFERROR(IF(V420=0,"",ROUNDUP(V420/H420,0)*0.01196),"")</f>
        <v>4.7840000000000001E-2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3.7878787878787876</v>
      </c>
      <c r="V424" s="305">
        <f>IFERROR(V418/H418,"0")+IFERROR(V419/H419,"0")+IFERROR(V420/H420,"0")+IFERROR(V421/H421,"0")+IFERROR(V422/H422,"0")+IFERROR(V423/H423,"0")</f>
        <v>4</v>
      </c>
      <c r="W424" s="305">
        <f>IFERROR(IF(W418="",0,W418),"0")+IFERROR(IF(W419="",0,W419),"0")+IFERROR(IF(W420="",0,W420),"0")+IFERROR(IF(W421="",0,W421),"0")+IFERROR(IF(W422="",0,W422),"0")+IFERROR(IF(W423="",0,W423),"0")</f>
        <v>4.7840000000000001E-2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20</v>
      </c>
      <c r="V425" s="305">
        <f>IFERROR(SUM(V418:V423),"0")</f>
        <v>21.12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6474.8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6608.5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6786.1480885780884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6926.7300000000005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12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12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7086.1480885780884</v>
      </c>
      <c r="V461" s="305">
        <f>GrossWeightTotalR+PalletQtyTotalR*25</f>
        <v>7226.7300000000005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753.13374896708228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770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13.241770000000002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334.8</v>
      </c>
      <c r="D468" s="47">
        <f>IFERROR(V52*1,"0")+IFERROR(V53*1,"0")+IFERROR(V54*1,"0")</f>
        <v>838.80000000000007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1022.2</v>
      </c>
      <c r="F468" s="47">
        <f>IFERROR(V118*1,"0")+IFERROR(V119*1,"0")+IFERROR(V120*1,"0")+IFERROR(V121*1,"0")</f>
        <v>116.1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10.5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195.60000000000002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17.64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1935.6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2021.3999999999999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27.3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25.200000000000003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63.36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2023-09-26T13:24:57Z</dcterms:modified>
</cp:coreProperties>
</file>