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9,23 Патяка\"/>
    </mc:Choice>
  </mc:AlternateContent>
  <xr:revisionPtr revIDLastSave="0" documentId="13_ncr:1_{DA313DE6-288E-45D7-AD2E-51EBBF77C0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V244" i="1" s="1"/>
  <c r="M240" i="1"/>
  <c r="U238" i="1"/>
  <c r="U237" i="1"/>
  <c r="V236" i="1"/>
  <c r="W236" i="1" s="1"/>
  <c r="M236" i="1"/>
  <c r="V235" i="1"/>
  <c r="W235" i="1" s="1"/>
  <c r="V234" i="1"/>
  <c r="W234" i="1" s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M184" i="1"/>
  <c r="V183" i="1"/>
  <c r="W183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V134" i="1"/>
  <c r="W134" i="1" s="1"/>
  <c r="M134" i="1"/>
  <c r="U131" i="1"/>
  <c r="U130" i="1"/>
  <c r="V129" i="1"/>
  <c r="W129" i="1" s="1"/>
  <c r="M129" i="1"/>
  <c r="V128" i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F468" i="1" s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2" i="1" s="1"/>
  <c r="M40" i="1"/>
  <c r="U38" i="1"/>
  <c r="U37" i="1"/>
  <c r="V36" i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107" i="1" l="1"/>
  <c r="V115" i="1"/>
  <c r="W237" i="1"/>
  <c r="U461" i="1"/>
  <c r="I468" i="1"/>
  <c r="V161" i="1"/>
  <c r="V38" i="1"/>
  <c r="V95" i="1"/>
  <c r="W388" i="1"/>
  <c r="V425" i="1"/>
  <c r="W324" i="1"/>
  <c r="V56" i="1"/>
  <c r="V82" i="1"/>
  <c r="V186" i="1"/>
  <c r="V204" i="1"/>
  <c r="W207" i="1"/>
  <c r="W208" i="1" s="1"/>
  <c r="V208" i="1"/>
  <c r="W215" i="1"/>
  <c r="V231" i="1"/>
  <c r="W312" i="1"/>
  <c r="W361" i="1"/>
  <c r="W362" i="1" s="1"/>
  <c r="V362" i="1"/>
  <c r="W351" i="1"/>
  <c r="W368" i="1"/>
  <c r="V424" i="1"/>
  <c r="U462" i="1"/>
  <c r="V37" i="1"/>
  <c r="V74" i="1"/>
  <c r="W76" i="1"/>
  <c r="V83" i="1"/>
  <c r="V106" i="1"/>
  <c r="V130" i="1"/>
  <c r="V143" i="1"/>
  <c r="V160" i="1"/>
  <c r="V180" i="1"/>
  <c r="V185" i="1"/>
  <c r="V215" i="1"/>
  <c r="V224" i="1"/>
  <c r="W227" i="1"/>
  <c r="W231" i="1" s="1"/>
  <c r="V259" i="1"/>
  <c r="W299" i="1"/>
  <c r="W300" i="1" s="1"/>
  <c r="V300" i="1"/>
  <c r="W303" i="1"/>
  <c r="W304" i="1" s="1"/>
  <c r="V304" i="1"/>
  <c r="W418" i="1"/>
  <c r="V441" i="1"/>
  <c r="F9" i="1"/>
  <c r="J9" i="1"/>
  <c r="F10" i="1"/>
  <c r="W22" i="1"/>
  <c r="W23" i="1" s="1"/>
  <c r="U458" i="1"/>
  <c r="W26" i="1"/>
  <c r="W32" i="1" s="1"/>
  <c r="V33" i="1"/>
  <c r="W36" i="1"/>
  <c r="W37" i="1" s="1"/>
  <c r="W40" i="1"/>
  <c r="W41" i="1" s="1"/>
  <c r="V41" i="1"/>
  <c r="W46" i="1"/>
  <c r="W48" i="1" s="1"/>
  <c r="V49" i="1"/>
  <c r="D468" i="1"/>
  <c r="W53" i="1"/>
  <c r="W55" i="1" s="1"/>
  <c r="V55" i="1"/>
  <c r="E468" i="1"/>
  <c r="W60" i="1"/>
  <c r="W73" i="1" s="1"/>
  <c r="V73" i="1"/>
  <c r="W77" i="1"/>
  <c r="W82" i="1" s="1"/>
  <c r="W85" i="1"/>
  <c r="W94" i="1" s="1"/>
  <c r="V94" i="1"/>
  <c r="W99" i="1"/>
  <c r="W106" i="1" s="1"/>
  <c r="W109" i="1"/>
  <c r="W114" i="1" s="1"/>
  <c r="V114" i="1"/>
  <c r="W118" i="1"/>
  <c r="W122" i="1" s="1"/>
  <c r="V123" i="1"/>
  <c r="G468" i="1"/>
  <c r="W128" i="1"/>
  <c r="W130" i="1" s="1"/>
  <c r="V131" i="1"/>
  <c r="H468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1" i="1"/>
  <c r="W184" i="1"/>
  <c r="W185" i="1" s="1"/>
  <c r="W189" i="1"/>
  <c r="W204" i="1" s="1"/>
  <c r="V237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H9" i="1"/>
  <c r="B468" i="1"/>
  <c r="V460" i="1"/>
  <c r="V459" i="1"/>
  <c r="V24" i="1"/>
  <c r="V48" i="1"/>
  <c r="V122" i="1"/>
  <c r="V148" i="1"/>
  <c r="J468" i="1"/>
  <c r="V205" i="1"/>
  <c r="V216" i="1"/>
  <c r="V225" i="1"/>
  <c r="W218" i="1"/>
  <c r="W224" i="1" s="1"/>
  <c r="V232" i="1"/>
  <c r="V238" i="1"/>
  <c r="V243" i="1"/>
  <c r="W240" i="1"/>
  <c r="W243" i="1" s="1"/>
  <c r="V271" i="1"/>
  <c r="V274" i="1"/>
  <c r="W273" i="1"/>
  <c r="W274" i="1" s="1"/>
  <c r="V275" i="1"/>
  <c r="V278" i="1"/>
  <c r="W277" i="1"/>
  <c r="W278" i="1" s="1"/>
  <c r="V279" i="1"/>
  <c r="M468" i="1"/>
  <c r="V292" i="1"/>
  <c r="V291" i="1"/>
  <c r="W283" i="1"/>
  <c r="W291" i="1" s="1"/>
  <c r="W294" i="1"/>
  <c r="W296" i="1" s="1"/>
  <c r="V297" i="1"/>
  <c r="V312" i="1"/>
  <c r="V313" i="1"/>
  <c r="V318" i="1"/>
  <c r="W315" i="1"/>
  <c r="W317" i="1" s="1"/>
  <c r="V324" i="1"/>
  <c r="V325" i="1"/>
  <c r="V328" i="1"/>
  <c r="W327" i="1"/>
  <c r="W328" i="1" s="1"/>
  <c r="V329" i="1"/>
  <c r="O468" i="1"/>
  <c r="V336" i="1"/>
  <c r="W333" i="1"/>
  <c r="W335" i="1" s="1"/>
  <c r="V351" i="1"/>
  <c r="V369" i="1"/>
  <c r="V368" i="1"/>
  <c r="V372" i="1"/>
  <c r="W371" i="1"/>
  <c r="W372" i="1" s="1"/>
  <c r="V373" i="1"/>
  <c r="V379" i="1"/>
  <c r="W376" i="1"/>
  <c r="W378" i="1" s="1"/>
  <c r="V388" i="1"/>
  <c r="W424" i="1"/>
  <c r="V429" i="1"/>
  <c r="V442" i="1"/>
  <c r="V447" i="1"/>
  <c r="W444" i="1"/>
  <c r="W446" i="1" s="1"/>
  <c r="V451" i="1"/>
  <c r="P468" i="1"/>
  <c r="V352" i="1"/>
  <c r="V359" i="1"/>
  <c r="W354" i="1"/>
  <c r="W358" i="1" s="1"/>
  <c r="V35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30" i="1"/>
  <c r="V437" i="1"/>
  <c r="W434" i="1"/>
  <c r="W436" i="1" s="1"/>
  <c r="V452" i="1"/>
  <c r="S468" i="1"/>
  <c r="V456" i="1"/>
  <c r="W455" i="1"/>
  <c r="W456" i="1" s="1"/>
  <c r="V457" i="1"/>
  <c r="N468" i="1"/>
  <c r="R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<sst xmlns="http://schemas.openxmlformats.org/spreadsheetml/2006/main" count="1653" uniqueCount="624">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</sst>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431" zoomScaleNormal="100" zoomScaleSheetLayoutView="100" workbookViewId="0">
      <selection activeCell="X439" sqref="X4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270</v>
      </c>
      <c r="V98" s="304">
        <f t="shared" si="6"/>
        <v>277.2</v>
      </c>
      <c r="W98" s="37">
        <f>IFERROR(IF(V98=0,"",ROUNDUP(V98/H98,0)*0.02175),"")</f>
        <v>0.71775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160</v>
      </c>
      <c r="V99" s="304">
        <f t="shared" si="6"/>
        <v>162</v>
      </c>
      <c r="W99" s="37">
        <f>IFERROR(IF(V99=0,"",ROUNDUP(V99/H99,0)*0.02175),"")</f>
        <v>0.43499999999999994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51.895943562610228</v>
      </c>
      <c r="V106" s="305">
        <f>IFERROR(V97/H97,"0")+IFERROR(V98/H98,"0")+IFERROR(V99/H99,"0")+IFERROR(V100/H100,"0")+IFERROR(V101/H101,"0")+IFERROR(V102/H102,"0")+IFERROR(V103/H103,"0")+IFERROR(V104/H104,"0")+IFERROR(V105/H105,"0")</f>
        <v>53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1.1527499999999999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430</v>
      </c>
      <c r="V107" s="305">
        <f>IFERROR(SUM(V97:V105),"0")</f>
        <v>439.2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250</v>
      </c>
      <c r="V134" s="304">
        <f t="shared" ref="V134:V141" si="7">IFERROR(IF(U134="",0,CEILING((U134/$H134),1)*$H134),"")</f>
        <v>252</v>
      </c>
      <c r="W134" s="37">
        <f>IFERROR(IF(V134=0,"",ROUNDUP(V134/H134,0)*0.00753),"")</f>
        <v>0.45180000000000003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25.2</v>
      </c>
      <c r="V140" s="304">
        <f t="shared" si="7"/>
        <v>25.200000000000003</v>
      </c>
      <c r="W140" s="37">
        <f>IFERROR(IF(V140=0,"",ROUNDUP(V140/H140,0)*0.00502),"")</f>
        <v>6.0240000000000002E-2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71.523809523809518</v>
      </c>
      <c r="V142" s="305">
        <f>IFERROR(V134/H134,"0")+IFERROR(V135/H135,"0")+IFERROR(V136/H136,"0")+IFERROR(V137/H137,"0")+IFERROR(V138/H138,"0")+IFERROR(V139/H139,"0")+IFERROR(V140/H140,"0")+IFERROR(V141/H141,"0")</f>
        <v>72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0.51204000000000005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275.2</v>
      </c>
      <c r="V143" s="305">
        <f>IFERROR(SUM(V134:V141),"0")</f>
        <v>277.2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130</v>
      </c>
      <c r="V165" s="304">
        <f t="shared" si="8"/>
        <v>130.5</v>
      </c>
      <c r="W165" s="37">
        <f>IFERROR(IF(V165=0,"",ROUNDUP(V165/H165,0)*0.02175),"")</f>
        <v>0.32624999999999998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60</v>
      </c>
      <c r="V167" s="304">
        <f t="shared" si="8"/>
        <v>60</v>
      </c>
      <c r="W167" s="37">
        <f>IFERROR(IF(V167=0,"",ROUNDUP(V167/H167,0)*0.01196),"")</f>
        <v>0.1794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170</v>
      </c>
      <c r="V168" s="304">
        <f t="shared" si="8"/>
        <v>171.6</v>
      </c>
      <c r="W168" s="37">
        <f>IFERROR(IF(V168=0,"",ROUNDUP(V168/H168,0)*0.02175),"")</f>
        <v>0.47849999999999998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40</v>
      </c>
      <c r="V170" s="304">
        <f t="shared" si="8"/>
        <v>40.799999999999997</v>
      </c>
      <c r="W170" s="37">
        <f>IFERROR(IF(V170=0,"",ROUNDUP(V170/H170,0)*0.00753),"")</f>
        <v>0.12801000000000001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12</v>
      </c>
      <c r="V172" s="304">
        <f t="shared" si="8"/>
        <v>12</v>
      </c>
      <c r="W172" s="37">
        <f>IFERROR(IF(V172=0,"",ROUNDUP(V172/H172,0)*0.00753),"")</f>
        <v>3.7650000000000003E-2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20</v>
      </c>
      <c r="V176" s="304">
        <f t="shared" si="8"/>
        <v>21.599999999999998</v>
      </c>
      <c r="W176" s="37">
        <f t="shared" si="9"/>
        <v>6.7769999999999997E-2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81.737400530503976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83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1.2175799999999999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432</v>
      </c>
      <c r="V181" s="305">
        <f>IFERROR(SUM(V163:V179),"0")</f>
        <v>436.50000000000006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12</v>
      </c>
      <c r="V184" s="304">
        <f>IFERROR(IF(U184="",0,CEILING((U184/$H184),1)*$H184),"")</f>
        <v>12</v>
      </c>
      <c r="W184" s="37">
        <f>IFERROR(IF(V184=0,"",ROUNDUP(V184/H184,0)*0.00753),"")</f>
        <v>3.7650000000000003E-2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5</v>
      </c>
      <c r="V185" s="305">
        <f>IFERROR(V183/H183,"0")+IFERROR(V184/H184,"0")</f>
        <v>5</v>
      </c>
      <c r="W185" s="305">
        <f>IFERROR(IF(W183="",0,W183),"0")+IFERROR(IF(W184="",0,W184),"0")</f>
        <v>3.7650000000000003E-2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12</v>
      </c>
      <c r="V186" s="305">
        <f>IFERROR(SUM(V183:V184),"0")</f>
        <v>12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220</v>
      </c>
      <c r="V227" s="304">
        <f>IFERROR(IF(U227="",0,CEILING((U227/$H227),1)*$H227),"")</f>
        <v>226.8</v>
      </c>
      <c r="W227" s="37">
        <f>IFERROR(IF(V227=0,"",ROUNDUP(V227/H227,0)*0.02175),"")</f>
        <v>0.58724999999999994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200</v>
      </c>
      <c r="V228" s="304">
        <f>IFERROR(IF(U228="",0,CEILING((U228/$H228),1)*$H228),"")</f>
        <v>202.79999999999998</v>
      </c>
      <c r="W228" s="37">
        <f>IFERROR(IF(V228=0,"",ROUNDUP(V228/H228,0)*0.02175),"")</f>
        <v>0.5655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80</v>
      </c>
      <c r="V229" s="304">
        <f>IFERROR(IF(U229="",0,CEILING((U229/$H229),1)*$H229),"")</f>
        <v>84</v>
      </c>
      <c r="W229" s="37">
        <f>IFERROR(IF(V229=0,"",ROUNDUP(V229/H229,0)*0.02175),"")</f>
        <v>0.21749999999999997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61.355311355311358</v>
      </c>
      <c r="V231" s="305">
        <f>IFERROR(V227/H227,"0")+IFERROR(V228/H228,"0")+IFERROR(V229/H229,"0")+IFERROR(V230/H230,"0")</f>
        <v>63</v>
      </c>
      <c r="W231" s="305">
        <f>IFERROR(IF(W227="",0,W227),"0")+IFERROR(IF(W228="",0,W228),"0")+IFERROR(IF(W229="",0,W229),"0")+IFERROR(IF(W230="",0,W230),"0")</f>
        <v>1.37025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500</v>
      </c>
      <c r="V232" s="305">
        <f>IFERROR(SUM(V227:V230),"0")</f>
        <v>513.6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30</v>
      </c>
      <c r="V267" s="304">
        <f>IFERROR(IF(U267="",0,CEILING((U267/$H267),1)*$H267),"")</f>
        <v>32.4</v>
      </c>
      <c r="W267" s="37">
        <f>IFERROR(IF(V267=0,"",ROUNDUP(V267/H267,0)*0.02175),"")</f>
        <v>8.6999999999999994E-2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42</v>
      </c>
      <c r="V268" s="304">
        <f>IFERROR(IF(U268="",0,CEILING((U268/$H268),1)*$H268),"")</f>
        <v>42.84</v>
      </c>
      <c r="W268" s="37">
        <f>IFERROR(IF(V268=0,"",ROUNDUP(V268/H268,0)*0.00753),"")</f>
        <v>0.12801000000000001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42</v>
      </c>
      <c r="V269" s="304">
        <f>IFERROR(IF(U269="",0,CEILING((U269/$H269),1)*$H269),"")</f>
        <v>42.84</v>
      </c>
      <c r="W269" s="37">
        <f>IFERROR(IF(V269=0,"",ROUNDUP(V269/H269,0)*0.00753),"")</f>
        <v>0.12801000000000001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37.037037037037038</v>
      </c>
      <c r="V270" s="305">
        <f>IFERROR(V267/H267,"0")+IFERROR(V268/H268,"0")+IFERROR(V269/H269,"0")</f>
        <v>38</v>
      </c>
      <c r="W270" s="305">
        <f>IFERROR(IF(W267="",0,W267),"0")+IFERROR(IF(W268="",0,W268),"0")+IFERROR(IF(W269="",0,W269),"0")</f>
        <v>0.34301999999999999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114</v>
      </c>
      <c r="V271" s="305">
        <f>IFERROR(SUM(V267:V269),"0")</f>
        <v>118.08000000000001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550</v>
      </c>
      <c r="V287" s="304">
        <f t="shared" si="14"/>
        <v>555</v>
      </c>
      <c r="W287" s="37">
        <f>IFERROR(IF(V287=0,"",ROUNDUP(V287/H287,0)*0.02175),"")</f>
        <v>0.80474999999999997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15</v>
      </c>
      <c r="V289" s="304">
        <f t="shared" si="14"/>
        <v>15</v>
      </c>
      <c r="W289" s="37">
        <f>IFERROR(IF(V289=0,"",ROUNDUP(V289/H289,0)*0.00937),"")</f>
        <v>2.811E-2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39.666666666666664</v>
      </c>
      <c r="V291" s="305">
        <f>IFERROR(V283/H283,"0")+IFERROR(V284/H284,"0")+IFERROR(V285/H285,"0")+IFERROR(V286/H286,"0")+IFERROR(V287/H287,"0")+IFERROR(V288/H288,"0")+IFERROR(V289/H289,"0")+IFERROR(V290/H290,"0")</f>
        <v>40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0.83285999999999993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565</v>
      </c>
      <c r="V292" s="305">
        <f>IFERROR(SUM(V283:V290),"0")</f>
        <v>570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3150</v>
      </c>
      <c r="V294" s="304">
        <f>IFERROR(IF(U294="",0,CEILING((U294/$H294),1)*$H294),"")</f>
        <v>3150</v>
      </c>
      <c r="W294" s="37">
        <f>IFERROR(IF(V294=0,"",ROUNDUP(V294/H294,0)*0.02175),"")</f>
        <v>4.5674999999999999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210</v>
      </c>
      <c r="V296" s="305">
        <f>IFERROR(V294/H294,"0")+IFERROR(V295/H295,"0")</f>
        <v>210</v>
      </c>
      <c r="W296" s="305">
        <f>IFERROR(IF(W294="",0,W294),"0")+IFERROR(IF(W295="",0,W295),"0")</f>
        <v>4.5674999999999999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3150</v>
      </c>
      <c r="V297" s="305">
        <f>IFERROR(SUM(V294:V295),"0")</f>
        <v>3150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120</v>
      </c>
      <c r="V299" s="304">
        <f>IFERROR(IF(U299="",0,CEILING((U299/$H299),1)*$H299),"")</f>
        <v>124.8</v>
      </c>
      <c r="W299" s="37">
        <f>IFERROR(IF(V299=0,"",ROUNDUP(V299/H299,0)*0.02175),"")</f>
        <v>0.34799999999999998</v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15.384615384615385</v>
      </c>
      <c r="V300" s="305">
        <f>IFERROR(V299/H299,"0")</f>
        <v>16</v>
      </c>
      <c r="W300" s="305">
        <f>IFERROR(IF(W299="",0,W299),"0")</f>
        <v>0.34799999999999998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120</v>
      </c>
      <c r="V301" s="305">
        <f>IFERROR(SUM(V299:V299),"0")</f>
        <v>124.8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350</v>
      </c>
      <c r="V303" s="304">
        <f>IFERROR(IF(U303="",0,CEILING((U303/$H303),1)*$H303),"")</f>
        <v>351</v>
      </c>
      <c r="W303" s="37">
        <f>IFERROR(IF(V303=0,"",ROUNDUP(V303/H303,0)*0.02175),"")</f>
        <v>0.9787499999999999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44.871794871794876</v>
      </c>
      <c r="V304" s="305">
        <f>IFERROR(V303/H303,"0")</f>
        <v>45</v>
      </c>
      <c r="W304" s="305">
        <f>IFERROR(IF(W303="",0,W303),"0")</f>
        <v>0.9787499999999999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350</v>
      </c>
      <c r="V305" s="305">
        <f>IFERROR(SUM(V303:V303),"0")</f>
        <v>351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300</v>
      </c>
      <c r="V340" s="304">
        <f t="shared" si="15"/>
        <v>302.40000000000003</v>
      </c>
      <c r="W340" s="37">
        <f>IFERROR(IF(V340=0,"",ROUNDUP(V340/H340,0)*0.00753),"")</f>
        <v>0.54215999999999998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16.8</v>
      </c>
      <c r="V345" s="304">
        <f t="shared" si="15"/>
        <v>16.8</v>
      </c>
      <c r="W345" s="37">
        <f t="shared" si="16"/>
        <v>4.0160000000000001E-2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8.3999999999999986</v>
      </c>
      <c r="V347" s="304">
        <f t="shared" si="15"/>
        <v>8.4</v>
      </c>
      <c r="W347" s="37">
        <f t="shared" si="16"/>
        <v>2.0080000000000001E-2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16.8</v>
      </c>
      <c r="V349" s="304">
        <f t="shared" si="15"/>
        <v>16.8</v>
      </c>
      <c r="W349" s="37">
        <f t="shared" si="16"/>
        <v>4.0160000000000001E-2</v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91.428571428571431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92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0.64255999999999991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342</v>
      </c>
      <c r="V352" s="305">
        <f>IFERROR(SUM(V338:V350),"0")</f>
        <v>344.40000000000003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430</v>
      </c>
      <c r="V381" s="304">
        <f t="shared" ref="V381:V387" si="17">IFERROR(IF(U381="",0,CEILING((U381/$H381),1)*$H381),"")</f>
        <v>432.6</v>
      </c>
      <c r="W381" s="37">
        <f>IFERROR(IF(V381=0,"",ROUNDUP(V381/H381,0)*0.00753),"")</f>
        <v>0.77559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12.6</v>
      </c>
      <c r="V383" s="304">
        <f t="shared" si="17"/>
        <v>12.600000000000001</v>
      </c>
      <c r="W383" s="37">
        <f>IFERROR(IF(V383=0,"",ROUNDUP(V383/H383,0)*0.00502),"")</f>
        <v>3.0120000000000001E-2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108.38095238095238</v>
      </c>
      <c r="V388" s="305">
        <f>IFERROR(V381/H381,"0")+IFERROR(V382/H382,"0")+IFERROR(V383/H383,"0")+IFERROR(V384/H384,"0")+IFERROR(V385/H385,"0")+IFERROR(V386/H386,"0")+IFERROR(V387/H387,"0")</f>
        <v>109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0.80571000000000004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442.6</v>
      </c>
      <c r="V389" s="305">
        <f>IFERROR(SUM(V381:V387),"0")</f>
        <v>445.20000000000005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230</v>
      </c>
      <c r="V402" s="304">
        <f t="shared" si="18"/>
        <v>232.32000000000002</v>
      </c>
      <c r="W402" s="37">
        <f>IFERROR(IF(V402=0,"",ROUNDUP(V402/H402,0)*0.01196),"")</f>
        <v>0.52624000000000004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30</v>
      </c>
      <c r="V403" s="304">
        <f t="shared" si="18"/>
        <v>31.68</v>
      </c>
      <c r="W403" s="37">
        <f>IFERROR(IF(V403=0,"",ROUNDUP(V403/H403,0)*0.01196),"")</f>
        <v>7.1760000000000004E-2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30</v>
      </c>
      <c r="V404" s="304">
        <f t="shared" si="18"/>
        <v>31.68</v>
      </c>
      <c r="W404" s="37">
        <f>IFERROR(IF(V404=0,"",ROUNDUP(V404/H404,0)*0.01196),"")</f>
        <v>7.1760000000000004E-2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54.924242424242415</v>
      </c>
      <c r="V410" s="305">
        <f>IFERROR(V401/H401,"0")+IFERROR(V402/H402,"0")+IFERROR(V403/H403,"0")+IFERROR(V404/H404,"0")+IFERROR(V405/H405,"0")+IFERROR(V406/H406,"0")+IFERROR(V407/H407,"0")+IFERROR(V408/H408,"0")+IFERROR(V409/H409,"0")</f>
        <v>56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0.66976000000000013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290</v>
      </c>
      <c r="V411" s="305">
        <f>IFERROR(SUM(V401:V409),"0")</f>
        <v>295.68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30</v>
      </c>
      <c r="V418" s="304">
        <f t="shared" ref="V418:V423" si="19">IFERROR(IF(U418="",0,CEILING((U418/$H418),1)*$H418),"")</f>
        <v>31.68</v>
      </c>
      <c r="W418" s="37">
        <f>IFERROR(IF(V418=0,"",ROUNDUP(V418/H418,0)*0.01196),"")</f>
        <v>7.1760000000000004E-2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200</v>
      </c>
      <c r="V420" s="304">
        <f t="shared" si="19"/>
        <v>200.64000000000001</v>
      </c>
      <c r="W420" s="37">
        <f>IFERROR(IF(V420=0,"",ROUNDUP(V420/H420,0)*0.01196),"")</f>
        <v>0.45448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43.560606060606055</v>
      </c>
      <c r="V424" s="305">
        <f>IFERROR(V418/H418,"0")+IFERROR(V419/H419,"0")+IFERROR(V420/H420,"0")+IFERROR(V421/H421,"0")+IFERROR(V422/H422,"0")+IFERROR(V423/H423,"0")</f>
        <v>44</v>
      </c>
      <c r="W424" s="305">
        <f>IFERROR(IF(W418="",0,W418),"0")+IFERROR(IF(W419="",0,W419),"0")+IFERROR(IF(W420="",0,W420),"0")+IFERROR(IF(W421="",0,W421),"0")+IFERROR(IF(W422="",0,W422),"0")+IFERROR(IF(W423="",0,W423),"0")</f>
        <v>0.52624000000000004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230</v>
      </c>
      <c r="V425" s="305">
        <f>IFERROR(SUM(V418:V423),"0")</f>
        <v>232.32000000000002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50</v>
      </c>
      <c r="V435" s="304">
        <f>IFERROR(IF(U435="",0,CEILING((U435/$H435),1)*$H435),"")</f>
        <v>60</v>
      </c>
      <c r="W435" s="37">
        <f>IFERROR(IF(V435=0,"",ROUNDUP(V435/H435,0)*0.02175),"")</f>
        <v>0.10874999999999999</v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4.166666666666667</v>
      </c>
      <c r="V436" s="305">
        <f>IFERROR(V434/H434,"0")+IFERROR(V435/H435,"0")</f>
        <v>5</v>
      </c>
      <c r="W436" s="305">
        <f>IFERROR(IF(W434="",0,W434),"0")+IFERROR(IF(W435="",0,W435),"0")</f>
        <v>0.10874999999999999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50</v>
      </c>
      <c r="V437" s="305">
        <f>IFERROR(SUM(V434:V435),"0")</f>
        <v>60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150</v>
      </c>
      <c r="V444" s="304">
        <f>IFERROR(IF(U444="",0,CEILING((U444/$H444),1)*$H444),"")</f>
        <v>153.29999999999998</v>
      </c>
      <c r="W444" s="37">
        <f>IFERROR(IF(V444=0,"",ROUNDUP(V444/H444,0)*0.00753),"")</f>
        <v>0.26355000000000001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100</v>
      </c>
      <c r="V445" s="304">
        <f>IFERROR(IF(U445="",0,CEILING((U445/$H445),1)*$H445),"")</f>
        <v>100.74</v>
      </c>
      <c r="W445" s="37">
        <f>IFERROR(IF(V445=0,"",ROUNDUP(V445/H445,0)*0.00753),"")</f>
        <v>0.17319000000000001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57.077625570776256</v>
      </c>
      <c r="V446" s="305">
        <f>IFERROR(V444/H444,"0")+IFERROR(V445/H445,"0")</f>
        <v>58</v>
      </c>
      <c r="W446" s="305">
        <f>IFERROR(IF(W444="",0,W444),"0")+IFERROR(IF(W445="",0,W445),"0")</f>
        <v>0.43674000000000002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250</v>
      </c>
      <c r="V447" s="305">
        <f>IFERROR(SUM(V444:V445),"0")</f>
        <v>254.03999999999996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1600</v>
      </c>
      <c r="V455" s="304">
        <f>IFERROR(IF(U455="",0,CEILING((U455/$H455),1)*$H455),"")</f>
        <v>1606.8</v>
      </c>
      <c r="W455" s="37">
        <f>IFERROR(IF(V455=0,"",ROUNDUP(V455/H455,0)*0.02175),"")</f>
        <v>4.4804999999999993</v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205.12820512820514</v>
      </c>
      <c r="V456" s="305">
        <f>IFERROR(V455/H455,"0")</f>
        <v>206</v>
      </c>
      <c r="W456" s="305">
        <f>IFERROR(IF(W455="",0,W455),"0")</f>
        <v>4.4804999999999993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1600</v>
      </c>
      <c r="V457" s="305">
        <f>IFERROR(SUM(V455:V455),"0")</f>
        <v>1606.8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9152.7999999999993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9230.82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9643.463189360722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9726.4279999999999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17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17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10068.463189360722</v>
      </c>
      <c r="V461" s="305">
        <f>GrossWeightTotalR+PalletQtyTotalR*25</f>
        <v>10151.428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1183.1394485923695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1195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19.030659999999997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439.2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277.2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448.50000000000006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513.6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118.08000000000001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4195.8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344.40000000000003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445.20000000000005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528</v>
      </c>
      <c r="R468" s="47">
        <f>IFERROR(V434*1,"0")+IFERROR(V435*1,"0")+IFERROR(V439*1,"0")+IFERROR(V440*1,"0")+IFERROR(V444*1,"0")+IFERROR(V445*1,"0")+IFERROR(V449*1,"0")+IFERROR(V450*1,"0")</f>
        <v>314.03999999999996</v>
      </c>
      <c r="S468" s="47">
        <f>IFERROR(V455*1,"0")</f>
        <v>1606.8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2023-09-28T11:13:52Z</dcterms:modified>
</cp:coreProperties>
</file>