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4030" windowHeight="1032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V389" i="2" s="1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P468" i="2" s="1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V336" i="2"/>
  <c r="U336" i="2"/>
  <c r="V335" i="2"/>
  <c r="U335" i="2"/>
  <c r="W334" i="2"/>
  <c r="V334" i="2"/>
  <c r="M334" i="2"/>
  <c r="W333" i="2"/>
  <c r="W335" i="2" s="1"/>
  <c r="V333" i="2"/>
  <c r="M333" i="2"/>
  <c r="V329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W316" i="2"/>
  <c r="V316" i="2"/>
  <c r="M316" i="2"/>
  <c r="V315" i="2"/>
  <c r="V317" i="2" s="1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M308" i="2"/>
  <c r="U305" i="2"/>
  <c r="U304" i="2"/>
  <c r="V303" i="2"/>
  <c r="V304" i="2" s="1"/>
  <c r="M303" i="2"/>
  <c r="V301" i="2"/>
  <c r="U301" i="2"/>
  <c r="V300" i="2"/>
  <c r="U300" i="2"/>
  <c r="W299" i="2"/>
  <c r="W300" i="2" s="1"/>
  <c r="V299" i="2"/>
  <c r="M299" i="2"/>
  <c r="U297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W286" i="2"/>
  <c r="V286" i="2"/>
  <c r="M286" i="2"/>
  <c r="V285" i="2"/>
  <c r="M285" i="2"/>
  <c r="W284" i="2"/>
  <c r="V284" i="2"/>
  <c r="M284" i="2"/>
  <c r="V283" i="2"/>
  <c r="W283" i="2" s="1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W218" i="2"/>
  <c r="W224" i="2" s="1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W190" i="2"/>
  <c r="W204" i="2" s="1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V168" i="2"/>
  <c r="W168" i="2" s="1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W61" i="2"/>
  <c r="V61" i="2"/>
  <c r="M61" i="2"/>
  <c r="W60" i="2"/>
  <c r="V60" i="2"/>
  <c r="M60" i="2"/>
  <c r="V59" i="2"/>
  <c r="V56" i="2"/>
  <c r="U56" i="2"/>
  <c r="V55" i="2"/>
  <c r="U55" i="2"/>
  <c r="V54" i="2"/>
  <c r="W54" i="2" s="1"/>
  <c r="W53" i="2"/>
  <c r="V53" i="2"/>
  <c r="M53" i="2"/>
  <c r="V52" i="2"/>
  <c r="D468" i="2" s="1"/>
  <c r="M52" i="2"/>
  <c r="V49" i="2"/>
  <c r="U49" i="2"/>
  <c r="U48" i="2"/>
  <c r="V47" i="2"/>
  <c r="V48" i="2" s="1"/>
  <c r="M47" i="2"/>
  <c r="W46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V107" i="2" l="1"/>
  <c r="V142" i="2"/>
  <c r="V115" i="2"/>
  <c r="V292" i="2"/>
  <c r="V352" i="2"/>
  <c r="V181" i="2"/>
  <c r="E468" i="2"/>
  <c r="V270" i="2"/>
  <c r="V305" i="2"/>
  <c r="V231" i="2"/>
  <c r="W231" i="2"/>
  <c r="O468" i="2"/>
  <c r="V259" i="2"/>
  <c r="V446" i="2"/>
  <c r="V143" i="2"/>
  <c r="V318" i="2"/>
  <c r="W315" i="2"/>
  <c r="W317" i="2" s="1"/>
  <c r="N468" i="2"/>
  <c r="V161" i="2"/>
  <c r="W134" i="2"/>
  <c r="W142" i="2" s="1"/>
  <c r="W294" i="2"/>
  <c r="W296" i="2" s="1"/>
  <c r="V296" i="2"/>
  <c r="W413" i="2"/>
  <c r="W415" i="2" s="1"/>
  <c r="U461" i="2"/>
  <c r="V291" i="2"/>
  <c r="M468" i="2"/>
  <c r="R468" i="2"/>
  <c r="U462" i="2"/>
  <c r="U458" i="2"/>
  <c r="Q468" i="2"/>
  <c r="V459" i="2"/>
  <c r="F10" i="2"/>
  <c r="W153" i="2"/>
  <c r="W312" i="2"/>
  <c r="W82" i="2"/>
  <c r="W180" i="2"/>
  <c r="W94" i="2"/>
  <c r="W48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<sst xmlns="http://schemas.openxmlformats.org/spreadsheetml/2006/main" count="2662" uniqueCount="628">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</sst>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437" zoomScaleNormal="100" zoomScaleSheetLayoutView="100" workbookViewId="0">
      <selection activeCell="U295" sqref="U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500</v>
      </c>
      <c r="V97" s="56">
        <f t="shared" ref="V97:V105" si="6">IFERROR(IF(U97="",0,CEILING((U97/$H97),1)*$H97),"")</f>
        <v>502.2</v>
      </c>
      <c r="W97" s="42">
        <f>IFERROR(IF(V97=0,"",ROUNDUP(V97/H97,0)*0.02175),"")</f>
        <v>1.3484999999999998</v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30</v>
      </c>
      <c r="V99" s="56">
        <f t="shared" si="6"/>
        <v>32.4</v>
      </c>
      <c r="W99" s="42">
        <f>IFERROR(IF(V99=0,"",ROUNDUP(V99/H99,0)*0.02175),"")</f>
        <v>8.6999999999999994E-2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36</v>
      </c>
      <c r="V102" s="56">
        <f t="shared" si="6"/>
        <v>37.800000000000004</v>
      </c>
      <c r="W102" s="42">
        <f>IFERROR(IF(V102=0,"",ROUNDUP(V102/H102,0)*0.00937),"")</f>
        <v>0.13117999999999999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78.76543209876543</v>
      </c>
      <c r="V106" s="44">
        <f>IFERROR(V97/H97,"0")+IFERROR(V98/H98,"0")+IFERROR(V99/H99,"0")+IFERROR(V100/H100,"0")+IFERROR(V101/H101,"0")+IFERROR(V102/H102,"0")+IFERROR(V103/H103,"0")+IFERROR(V104/H104,"0")+IFERROR(V105/H105,"0")</f>
        <v>80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1.5666799999999999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566</v>
      </c>
      <c r="V107" s="44">
        <f>IFERROR(SUM(V97:V105),"0")</f>
        <v>572.4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200</v>
      </c>
      <c r="V110" s="56">
        <f>IFERROR(IF(U110="",0,CEILING((U110/$H110),1)*$H110),"")</f>
        <v>202.5</v>
      </c>
      <c r="W110" s="42">
        <f>IFERROR(IF(V110=0,"",ROUNDUP(V110/H110,0)*0.02175),"")</f>
        <v>0.54374999999999996</v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24.691358024691358</v>
      </c>
      <c r="V114" s="44">
        <f>IFERROR(V109/H109,"0")+IFERROR(V110/H110,"0")+IFERROR(V111/H111,"0")+IFERROR(V112/H112,"0")+IFERROR(V113/H113,"0")</f>
        <v>25</v>
      </c>
      <c r="W114" s="44">
        <f>IFERROR(IF(W109="",0,W109),"0")+IFERROR(IF(W110="",0,W110),"0")+IFERROR(IF(W111="",0,W111),"0")+IFERROR(IF(W112="",0,W112),"0")+IFERROR(IF(W113="",0,W113),"0")</f>
        <v>0.54374999999999996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200</v>
      </c>
      <c r="V115" s="44">
        <f>IFERROR(SUM(V109:V113),"0")</f>
        <v>202.5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570</v>
      </c>
      <c r="V118" s="56">
        <f>IFERROR(IF(U118="",0,CEILING((U118/$H118),1)*$H118),"")</f>
        <v>575.1</v>
      </c>
      <c r="W118" s="42">
        <f>IFERROR(IF(V118=0,"",ROUNDUP(V118/H118,0)*0.02175),"")</f>
        <v>1.5442499999999999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70.370370370370367</v>
      </c>
      <c r="V122" s="44">
        <f>IFERROR(V118/H118,"0")+IFERROR(V119/H119,"0")+IFERROR(V120/H120,"0")+IFERROR(V121/H121,"0")</f>
        <v>71</v>
      </c>
      <c r="W122" s="44">
        <f>IFERROR(IF(W118="",0,W118),"0")+IFERROR(IF(W119="",0,W119),"0")+IFERROR(IF(W120="",0,W120),"0")+IFERROR(IF(W121="",0,W121),"0")</f>
        <v>1.5442499999999999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570</v>
      </c>
      <c r="V123" s="44">
        <f>IFERROR(SUM(V118:V121),"0")</f>
        <v>575.1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100</v>
      </c>
      <c r="V134" s="56">
        <f t="shared" ref="V134:V141" si="7">IFERROR(IF(U134="",0,CEILING((U134/$H134),1)*$H134),"")</f>
        <v>100.80000000000001</v>
      </c>
      <c r="W134" s="42">
        <f>IFERROR(IF(V134=0,"",ROUNDUP(V134/H134,0)*0.00753),"")</f>
        <v>0.18071999999999999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270</v>
      </c>
      <c r="V136" s="56">
        <f t="shared" si="7"/>
        <v>273</v>
      </c>
      <c r="W136" s="42">
        <f>IFERROR(IF(V136=0,"",ROUNDUP(V136/H136,0)*0.00753),"")</f>
        <v>0.48945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88.095238095238088</v>
      </c>
      <c r="V142" s="44">
        <f>IFERROR(V134/H134,"0")+IFERROR(V135/H135,"0")+IFERROR(V136/H136,"0")+IFERROR(V137/H137,"0")+IFERROR(V138/H138,"0")+IFERROR(V139/H139,"0")+IFERROR(V140/H140,"0")+IFERROR(V141/H141,"0")</f>
        <v>89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0.67016999999999993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370</v>
      </c>
      <c r="V143" s="44">
        <f>IFERROR(SUM(V134:V141),"0")</f>
        <v>373.8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108</v>
      </c>
      <c r="V156" s="56">
        <f>IFERROR(IF(U156="",0,CEILING((U156/$H156),1)*$H156),"")</f>
        <v>108</v>
      </c>
      <c r="W156" s="42">
        <f>IFERROR(IF(V156=0,"",ROUNDUP(V156/H156,0)*0.00937),"")</f>
        <v>0.18740000000000001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108</v>
      </c>
      <c r="V157" s="56">
        <f>IFERROR(IF(U157="",0,CEILING((U157/$H157),1)*$H157),"")</f>
        <v>108</v>
      </c>
      <c r="W157" s="42">
        <f>IFERROR(IF(V157=0,"",ROUNDUP(V157/H157,0)*0.00937),"")</f>
        <v>0.18740000000000001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108</v>
      </c>
      <c r="V158" s="56">
        <f>IFERROR(IF(U158="",0,CEILING((U158/$H158),1)*$H158),"")</f>
        <v>108</v>
      </c>
      <c r="W158" s="42">
        <f>IFERROR(IF(V158=0,"",ROUNDUP(V158/H158,0)*0.00937),"")</f>
        <v>0.18740000000000001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108</v>
      </c>
      <c r="V159" s="56">
        <f>IFERROR(IF(U159="",0,CEILING((U159/$H159),1)*$H159),"")</f>
        <v>108</v>
      </c>
      <c r="W159" s="42">
        <f>IFERROR(IF(V159=0,"",ROUNDUP(V159/H159,0)*0.00937),"")</f>
        <v>0.18740000000000001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80</v>
      </c>
      <c r="V160" s="44">
        <f>IFERROR(V156/H156,"0")+IFERROR(V157/H157,"0")+IFERROR(V158/H158,"0")+IFERROR(V159/H159,"0")</f>
        <v>80</v>
      </c>
      <c r="W160" s="44">
        <f>IFERROR(IF(W156="",0,W156),"0")+IFERROR(IF(W157="",0,W157),"0")+IFERROR(IF(W158="",0,W158),"0")+IFERROR(IF(W159="",0,W159),"0")</f>
        <v>0.74960000000000004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432</v>
      </c>
      <c r="V161" s="44">
        <f>IFERROR(SUM(V156:V159),"0")</f>
        <v>432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390</v>
      </c>
      <c r="V164" s="56">
        <f t="shared" si="8"/>
        <v>390</v>
      </c>
      <c r="W164" s="42">
        <f>IFERROR(IF(V164=0,"",ROUNDUP(V164/H164,0)*0.02175),"")</f>
        <v>1.0874999999999999</v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390</v>
      </c>
      <c r="V168" s="56">
        <f t="shared" si="8"/>
        <v>390</v>
      </c>
      <c r="W168" s="42">
        <f>IFERROR(IF(V168=0,"",ROUNDUP(V168/H168,0)*0.02175),"")</f>
        <v>1.0874999999999999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72</v>
      </c>
      <c r="V175" s="56">
        <f t="shared" si="8"/>
        <v>72</v>
      </c>
      <c r="W175" s="42">
        <f t="shared" si="9"/>
        <v>0.22590000000000002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2.4009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852</v>
      </c>
      <c r="V181" s="44">
        <f>IFERROR(SUM(V163:V179),"0")</f>
        <v>852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186</v>
      </c>
      <c r="V184" s="56">
        <f>IFERROR(IF(U184="",0,CEILING((U184/$H184),1)*$H184),"")</f>
        <v>187.2</v>
      </c>
      <c r="W184" s="42">
        <f>IFERROR(IF(V184=0,"",ROUNDUP(V184/H184,0)*0.00753),"")</f>
        <v>0.58733999999999997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77.5</v>
      </c>
      <c r="V185" s="44">
        <f>IFERROR(V183/H183,"0")+IFERROR(V184/H184,"0")</f>
        <v>78</v>
      </c>
      <c r="W185" s="44">
        <f>IFERROR(IF(W183="",0,W183),"0")+IFERROR(IF(W184="",0,W184),"0")</f>
        <v>0.58733999999999997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186</v>
      </c>
      <c r="V186" s="44">
        <f>IFERROR(SUM(V183:V184),"0")</f>
        <v>187.2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260</v>
      </c>
      <c r="V211" s="56">
        <f>IFERROR(IF(U211="",0,CEILING((U211/$H211),1)*$H211),"")</f>
        <v>260.40000000000003</v>
      </c>
      <c r="W211" s="42">
        <f>IFERROR(IF(V211=0,"",ROUNDUP(V211/H211,0)*0.00753),"")</f>
        <v>0.46686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120</v>
      </c>
      <c r="V212" s="56">
        <f>IFERROR(IF(U212="",0,CEILING((U212/$H212),1)*$H212),"")</f>
        <v>121.80000000000001</v>
      </c>
      <c r="W212" s="42">
        <f>IFERROR(IF(V212=0,"",ROUNDUP(V212/H212,0)*0.00753),"")</f>
        <v>0.21837000000000001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90.476190476190482</v>
      </c>
      <c r="V215" s="44">
        <f>IFERROR(V211/H211,"0")+IFERROR(V212/H212,"0")+IFERROR(V213/H213,"0")+IFERROR(V214/H214,"0")</f>
        <v>91</v>
      </c>
      <c r="W215" s="44">
        <f>IFERROR(IF(W211="",0,W211),"0")+IFERROR(IF(W212="",0,W212),"0")+IFERROR(IF(W213="",0,W213),"0")+IFERROR(IF(W214="",0,W214),"0")</f>
        <v>0.68523000000000001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380</v>
      </c>
      <c r="V216" s="44">
        <f>IFERROR(SUM(V211:V214),"0")</f>
        <v>382.20000000000005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120</v>
      </c>
      <c r="V218" s="56">
        <f t="shared" ref="V218:V223" si="12">IFERROR(IF(U218="",0,CEILING((U218/$H218),1)*$H218),"")</f>
        <v>121.5</v>
      </c>
      <c r="W218" s="42">
        <f>IFERROR(IF(V218=0,"",ROUNDUP(V218/H218,0)*0.02175),"")</f>
        <v>0.32624999999999998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14.814814814814815</v>
      </c>
      <c r="V224" s="44">
        <f>IFERROR(V218/H218,"0")+IFERROR(V219/H219,"0")+IFERROR(V220/H220,"0")+IFERROR(V221/H221,"0")+IFERROR(V222/H222,"0")+IFERROR(V223/H223,"0")</f>
        <v>15</v>
      </c>
      <c r="W224" s="44">
        <f>IFERROR(IF(W218="",0,W218),"0")+IFERROR(IF(W219="",0,W219),"0")+IFERROR(IF(W220="",0,W220),"0")+IFERROR(IF(W221="",0,W221),"0")+IFERROR(IF(W222="",0,W222),"0")+IFERROR(IF(W223="",0,W223),"0")</f>
        <v>0.32624999999999998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120</v>
      </c>
      <c r="V225" s="44">
        <f>IFERROR(SUM(V218:V223),"0")</f>
        <v>121.5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160</v>
      </c>
      <c r="V227" s="56">
        <f>IFERROR(IF(U227="",0,CEILING((U227/$H227),1)*$H227),"")</f>
        <v>168</v>
      </c>
      <c r="W227" s="42">
        <f>IFERROR(IF(V227=0,"",ROUNDUP(V227/H227,0)*0.02175),"")</f>
        <v>0.43499999999999994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860</v>
      </c>
      <c r="V228" s="56">
        <f>IFERROR(IF(U228="",0,CEILING((U228/$H228),1)*$H228),"")</f>
        <v>865.8</v>
      </c>
      <c r="W228" s="42">
        <f>IFERROR(IF(V228=0,"",ROUNDUP(V228/H228,0)*0.02175),"")</f>
        <v>2.41425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120</v>
      </c>
      <c r="V229" s="56">
        <f>IFERROR(IF(U229="",0,CEILING((U229/$H229),1)*$H229),"")</f>
        <v>126</v>
      </c>
      <c r="W229" s="42">
        <f>IFERROR(IF(V229=0,"",ROUNDUP(V229/H229,0)*0.02175),"")</f>
        <v>0.32624999999999998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143.58974358974359</v>
      </c>
      <c r="V231" s="44">
        <f>IFERROR(V227/H227,"0")+IFERROR(V228/H228,"0")+IFERROR(V229/H229,"0")+IFERROR(V230/H230,"0")</f>
        <v>146</v>
      </c>
      <c r="W231" s="44">
        <f>IFERROR(IF(W227="",0,W227),"0")+IFERROR(IF(W228="",0,W228),"0")+IFERROR(IF(W229="",0,W229),"0")+IFERROR(IF(W230="",0,W230),"0")</f>
        <v>3.1755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1140</v>
      </c>
      <c r="V232" s="44">
        <f>IFERROR(SUM(V227:V230),"0")</f>
        <v>1159.8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280</v>
      </c>
      <c r="V257" s="56">
        <f>IFERROR(IF(U257="",0,CEILING((U257/$H257),1)*$H257),"")</f>
        <v>280.32</v>
      </c>
      <c r="W257" s="42">
        <f>IFERROR(IF(V257=0,"",ROUNDUP(V257/H257,0)*0.00753),"")</f>
        <v>0.48192000000000002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63.926940639269411</v>
      </c>
      <c r="V259" s="44">
        <f>IFERROR(V257/H257,"0")+IFERROR(V258/H258,"0")</f>
        <v>64</v>
      </c>
      <c r="W259" s="44">
        <f>IFERROR(IF(W257="",0,W257),"0")+IFERROR(IF(W258="",0,W258),"0")</f>
        <v>0.48192000000000002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280</v>
      </c>
      <c r="V260" s="44">
        <f>IFERROR(SUM(V257:V258),"0")</f>
        <v>280.32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18</v>
      </c>
      <c r="V263" s="56">
        <f>IFERROR(IF(U263="",0,CEILING((U263/$H263),1)*$H263),"")</f>
        <v>18</v>
      </c>
      <c r="W263" s="42">
        <f>IFERROR(IF(V263=0,"",ROUNDUP(V263/H263,0)*0.00753),"")</f>
        <v>7.5300000000000006E-2</v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10</v>
      </c>
      <c r="V264" s="44">
        <f>IFERROR(V263/H263,"0")</f>
        <v>10</v>
      </c>
      <c r="W264" s="44">
        <f>IFERROR(IF(W263="",0,W263),"0")</f>
        <v>7.5300000000000006E-2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18</v>
      </c>
      <c r="V265" s="44">
        <f>IFERROR(SUM(V263:V263),"0")</f>
        <v>18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63</v>
      </c>
      <c r="V268" s="56">
        <f>IFERROR(IF(U268="",0,CEILING((U268/$H268),1)*$H268),"")</f>
        <v>63</v>
      </c>
      <c r="W268" s="42">
        <f>IFERROR(IF(V268=0,"",ROUNDUP(V268/H268,0)*0.00753),"")</f>
        <v>0.18825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63</v>
      </c>
      <c r="V269" s="56">
        <f>IFERROR(IF(U269="",0,CEILING((U269/$H269),1)*$H269),"")</f>
        <v>63</v>
      </c>
      <c r="W269" s="42">
        <f>IFERROR(IF(V269=0,"",ROUNDUP(V269/H269,0)*0.00753),"")</f>
        <v>0.18825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50</v>
      </c>
      <c r="V270" s="44">
        <f>IFERROR(V267/H267,"0")+IFERROR(V268/H268,"0")+IFERROR(V269/H269,"0")</f>
        <v>50</v>
      </c>
      <c r="W270" s="44">
        <f>IFERROR(IF(W267="",0,W267),"0")+IFERROR(IF(W268="",0,W268),"0")+IFERROR(IF(W269="",0,W269),"0")</f>
        <v>0.3765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126</v>
      </c>
      <c r="V271" s="44">
        <f>IFERROR(SUM(V267:V269),"0")</f>
        <v>126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1500</v>
      </c>
      <c r="V283" s="56">
        <f t="shared" ref="V283:V290" si="14">IFERROR(IF(U283="",0,CEILING((U283/$H283),1)*$H283),"")</f>
        <v>1500</v>
      </c>
      <c r="W283" s="42">
        <f>IFERROR(IF(V283=0,"",ROUNDUP(V283/H283,0)*0.02175),"")</f>
        <v>2.1749999999999998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750</v>
      </c>
      <c r="V285" s="56">
        <f t="shared" si="14"/>
        <v>750</v>
      </c>
      <c r="W285" s="42">
        <f>IFERROR(IF(V285=0,"",ROUNDUP(V285/H285,0)*0.02175),"")</f>
        <v>1.0874999999999999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150</v>
      </c>
      <c r="V291" s="44">
        <f>IFERROR(V283/H283,"0")+IFERROR(V284/H284,"0")+IFERROR(V285/H285,"0")+IFERROR(V286/H286,"0")+IFERROR(V287/H287,"0")+IFERROR(V288/H288,"0")+IFERROR(V289/H289,"0")+IFERROR(V290/H290,"0")</f>
        <v>150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3.2624999999999997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2250</v>
      </c>
      <c r="V292" s="44">
        <f>IFERROR(SUM(V283:V290),"0")</f>
        <v>2250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600</v>
      </c>
      <c r="V294" s="56">
        <f>IFERROR(IF(U294="",0,CEILING((U294/$H294),1)*$H294),"")</f>
        <v>600</v>
      </c>
      <c r="W294" s="42">
        <f>IFERROR(IF(V294=0,"",ROUNDUP(V294/H294,0)*0.02175),"")</f>
        <v>0.86999999999999988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40</v>
      </c>
      <c r="V296" s="44">
        <f>IFERROR(V294/H294,"0")+IFERROR(V295/H295,"0")</f>
        <v>40</v>
      </c>
      <c r="W296" s="44">
        <f>IFERROR(IF(W294="",0,W294),"0")+IFERROR(IF(W295="",0,W295),"0")</f>
        <v>0.86999999999999988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600</v>
      </c>
      <c r="V297" s="44">
        <f>IFERROR(SUM(V294:V295),"0")</f>
        <v>600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350</v>
      </c>
      <c r="V299" s="56">
        <f>IFERROR(IF(U299="",0,CEILING((U299/$H299),1)*$H299),"")</f>
        <v>351</v>
      </c>
      <c r="W299" s="42">
        <f>IFERROR(IF(V299=0,"",ROUNDUP(V299/H299,0)*0.02175),"")</f>
        <v>0.9787499999999999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44.871794871794876</v>
      </c>
      <c r="V300" s="44">
        <f>IFERROR(V299/H299,"0")</f>
        <v>45</v>
      </c>
      <c r="W300" s="44">
        <f>IFERROR(IF(W299="",0,W299),"0")</f>
        <v>0.9787499999999999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350</v>
      </c>
      <c r="V301" s="44">
        <f>IFERROR(SUM(V299:V299),"0")</f>
        <v>351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550</v>
      </c>
      <c r="V303" s="56">
        <f>IFERROR(IF(U303="",0,CEILING((U303/$H303),1)*$H303),"")</f>
        <v>553.79999999999995</v>
      </c>
      <c r="W303" s="42">
        <f>IFERROR(IF(V303=0,"",ROUNDUP(V303/H303,0)*0.02175),"")</f>
        <v>1.5442499999999999</v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70.512820512820511</v>
      </c>
      <c r="V304" s="44">
        <f>IFERROR(V303/H303,"0")</f>
        <v>71</v>
      </c>
      <c r="W304" s="44">
        <f>IFERROR(IF(W303="",0,W303),"0")</f>
        <v>1.5442499999999999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550</v>
      </c>
      <c r="V305" s="44">
        <f>IFERROR(SUM(V303:V303),"0")</f>
        <v>553.79999999999995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150</v>
      </c>
      <c r="V315" s="56">
        <f>IFERROR(IF(U315="",0,CEILING((U315/$H315),1)*$H315),"")</f>
        <v>153.29999999999998</v>
      </c>
      <c r="W315" s="42">
        <f>IFERROR(IF(V315=0,"",ROUNDUP(V315/H315,0)*0.00753),"")</f>
        <v>0.26355000000000001</v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34.246575342465754</v>
      </c>
      <c r="V317" s="44">
        <f>IFERROR(V315/H315,"0")+IFERROR(V316/H316,"0")</f>
        <v>35</v>
      </c>
      <c r="W317" s="44">
        <f>IFERROR(IF(W315="",0,W315),"0")+IFERROR(IF(W316="",0,W316),"0")</f>
        <v>0.26355000000000001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150</v>
      </c>
      <c r="V318" s="44">
        <f>IFERROR(SUM(V315:V316),"0")</f>
        <v>153.29999999999998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400</v>
      </c>
      <c r="V320" s="56">
        <f>IFERROR(IF(U320="",0,CEILING((U320/$H320),1)*$H320),"")</f>
        <v>405.59999999999997</v>
      </c>
      <c r="W320" s="42">
        <f>IFERROR(IF(V320=0,"",ROUNDUP(V320/H320,0)*0.02175),"")</f>
        <v>1.131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51.282051282051285</v>
      </c>
      <c r="V324" s="44">
        <f>IFERROR(V320/H320,"0")+IFERROR(V321/H321,"0")+IFERROR(V322/H322,"0")+IFERROR(V323/H323,"0")</f>
        <v>52</v>
      </c>
      <c r="W324" s="44">
        <f>IFERROR(IF(W320="",0,W320),"0")+IFERROR(IF(W321="",0,W321),"0")+IFERROR(IF(W322="",0,W322),"0")+IFERROR(IF(W323="",0,W323),"0")</f>
        <v>1.131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400</v>
      </c>
      <c r="V325" s="44">
        <f>IFERROR(SUM(V320:V323),"0")</f>
        <v>405.59999999999997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700</v>
      </c>
      <c r="V338" s="56">
        <f t="shared" ref="V338:V350" si="15">IFERROR(IF(U338="",0,CEILING((U338/$H338),1)*$H338),"")</f>
        <v>701.4</v>
      </c>
      <c r="W338" s="42">
        <f>IFERROR(IF(V338=0,"",ROUNDUP(V338/H338,0)*0.00753),"")</f>
        <v>1.2575100000000001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850</v>
      </c>
      <c r="V340" s="56">
        <f t="shared" si="15"/>
        <v>852.6</v>
      </c>
      <c r="W340" s="42">
        <f>IFERROR(IF(V340=0,"",ROUNDUP(V340/H340,0)*0.00753),"")</f>
        <v>1.5285900000000001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50.4</v>
      </c>
      <c r="V341" s="56">
        <f t="shared" si="15"/>
        <v>50.4</v>
      </c>
      <c r="W341" s="42">
        <f>IFERROR(IF(V341=0,"",ROUNDUP(V341/H341,0)*0.00753),"")</f>
        <v>0.22590000000000002</v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399.04761904761904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400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3.0120000000000005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1600.4</v>
      </c>
      <c r="V352" s="44">
        <f>IFERROR(SUM(V338:V350),"0")</f>
        <v>1604.4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700</v>
      </c>
      <c r="V381" s="56">
        <f t="shared" ref="V381:V387" si="17">IFERROR(IF(U381="",0,CEILING((U381/$H381),1)*$H381),"")</f>
        <v>701.4</v>
      </c>
      <c r="W381" s="42">
        <f>IFERROR(IF(V381=0,"",ROUNDUP(V381/H381,0)*0.00753),"")</f>
        <v>1.2575100000000001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166.66666666666666</v>
      </c>
      <c r="V388" s="44">
        <f>IFERROR(V381/H381,"0")+IFERROR(V382/H382,"0")+IFERROR(V383/H383,"0")+IFERROR(V384/H384,"0")+IFERROR(V385/H385,"0")+IFERROR(V386/H386,"0")+IFERROR(V387/H387,"0")</f>
        <v>167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1.2575100000000001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700</v>
      </c>
      <c r="V389" s="44">
        <f>IFERROR(SUM(V381:V387),"0")</f>
        <v>701.4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650</v>
      </c>
      <c r="V402" s="56">
        <f t="shared" si="18"/>
        <v>654.72</v>
      </c>
      <c r="W402" s="42">
        <f>IFERROR(IF(V402=0,"",ROUNDUP(V402/H402,0)*0.01196),"")</f>
        <v>1.4830399999999999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700</v>
      </c>
      <c r="V404" s="56">
        <f t="shared" si="18"/>
        <v>702.24</v>
      </c>
      <c r="W404" s="42">
        <f>IFERROR(IF(V404=0,"",ROUNDUP(V404/H404,0)*0.01196),"")</f>
        <v>1.5906800000000001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255.68181818181816</v>
      </c>
      <c r="V410" s="44">
        <f>IFERROR(V401/H401,"0")+IFERROR(V402/H402,"0")+IFERROR(V403/H403,"0")+IFERROR(V404/H404,"0")+IFERROR(V405/H405,"0")+IFERROR(V406/H406,"0")+IFERROR(V407/H407,"0")+IFERROR(V408/H408,"0")+IFERROR(V409/H409,"0")</f>
        <v>257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3.0737199999999998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1350</v>
      </c>
      <c r="V411" s="44">
        <f>IFERROR(SUM(V401:V409),"0")</f>
        <v>1356.96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700</v>
      </c>
      <c r="V413" s="56">
        <f>IFERROR(IF(U413="",0,CEILING((U413/$H413),1)*$H413),"")</f>
        <v>702.24</v>
      </c>
      <c r="W413" s="42">
        <f>IFERROR(IF(V413=0,"",ROUNDUP(V413/H413,0)*0.01196),"")</f>
        <v>1.5906800000000001</v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132.57575757575756</v>
      </c>
      <c r="V415" s="44">
        <f>IFERROR(V413/H413,"0")+IFERROR(V414/H414,"0")</f>
        <v>133</v>
      </c>
      <c r="W415" s="44">
        <f>IFERROR(IF(W413="",0,W413),"0")+IFERROR(IF(W414="",0,W414),"0")</f>
        <v>1.5906800000000001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700</v>
      </c>
      <c r="V416" s="44">
        <f>IFERROR(SUM(V413:V414),"0")</f>
        <v>702.24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700</v>
      </c>
      <c r="V418" s="56">
        <f t="shared" ref="V418:V423" si="19">IFERROR(IF(U418="",0,CEILING((U418/$H418),1)*$H418),"")</f>
        <v>702.24</v>
      </c>
      <c r="W418" s="42">
        <f>IFERROR(IF(V418=0,"",ROUNDUP(V418/H418,0)*0.01196),"")</f>
        <v>1.5906800000000001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650</v>
      </c>
      <c r="V419" s="56">
        <f t="shared" si="19"/>
        <v>654.72</v>
      </c>
      <c r="W419" s="42">
        <f>IFERROR(IF(V419=0,"",ROUNDUP(V419/H419,0)*0.01196),"")</f>
        <v>1.4830399999999999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500</v>
      </c>
      <c r="V420" s="56">
        <f t="shared" si="19"/>
        <v>501.6</v>
      </c>
      <c r="W420" s="42">
        <f>IFERROR(IF(V420=0,"",ROUNDUP(V420/H420,0)*0.01196),"")</f>
        <v>1.1362000000000001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350.37878787878788</v>
      </c>
      <c r="V424" s="44">
        <f>IFERROR(V418/H418,"0")+IFERROR(V419/H419,"0")+IFERROR(V420/H420,"0")+IFERROR(V421/H421,"0")+IFERROR(V422/H422,"0")+IFERROR(V423/H423,"0")</f>
        <v>352</v>
      </c>
      <c r="W424" s="44">
        <f>IFERROR(IF(W418="",0,W418),"0")+IFERROR(IF(W419="",0,W419),"0")+IFERROR(IF(W420="",0,W420),"0")+IFERROR(IF(W421="",0,W421),"0")+IFERROR(IF(W422="",0,W422),"0")+IFERROR(IF(W423="",0,W423),"0")</f>
        <v>4.2099200000000003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1850</v>
      </c>
      <c r="V425" s="44">
        <f>IFERROR(SUM(V418:V423),"0")</f>
        <v>1858.56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300</v>
      </c>
      <c r="V435" s="56">
        <f>IFERROR(IF(U435="",0,CEILING((U435/$H435),1)*$H435),"")</f>
        <v>300</v>
      </c>
      <c r="W435" s="42">
        <f>IFERROR(IF(V435=0,"",ROUNDUP(V435/H435,0)*0.02175),"")</f>
        <v>0.54374999999999996</v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25</v>
      </c>
      <c r="V436" s="44">
        <f>IFERROR(V434/H434,"0")+IFERROR(V435/H435,"0")</f>
        <v>25</v>
      </c>
      <c r="W436" s="44">
        <f>IFERROR(IF(W434="",0,W434),"0")+IFERROR(IF(W435="",0,W435),"0")</f>
        <v>0.54374999999999996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300</v>
      </c>
      <c r="V437" s="44">
        <f>IFERROR(SUM(V434:V435),"0")</f>
        <v>300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340</v>
      </c>
      <c r="V444" s="56">
        <f>IFERROR(IF(U444="",0,CEILING((U444/$H444),1)*$H444),"")</f>
        <v>341.64</v>
      </c>
      <c r="W444" s="42">
        <f>IFERROR(IF(V444=0,"",ROUNDUP(V444/H444,0)*0.00753),"")</f>
        <v>0.58733999999999997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340</v>
      </c>
      <c r="V445" s="56">
        <f>IFERROR(IF(U445="",0,CEILING((U445/$H445),1)*$H445),"")</f>
        <v>341.64</v>
      </c>
      <c r="W445" s="42">
        <f>IFERROR(IF(V445=0,"",ROUNDUP(V445/H445,0)*0.00753),"")</f>
        <v>0.58733999999999997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155.25114155251143</v>
      </c>
      <c r="V446" s="44">
        <f>IFERROR(V444/H444,"0")+IFERROR(V445/H445,"0")</f>
        <v>156</v>
      </c>
      <c r="W446" s="44">
        <f>IFERROR(IF(W444="",0,W444),"0")+IFERROR(IF(W445="",0,W445),"0")</f>
        <v>1.1746799999999999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680</v>
      </c>
      <c r="V447" s="44">
        <f>IFERROR(SUM(V444:V445),"0")</f>
        <v>683.28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1300</v>
      </c>
      <c r="V455" s="56">
        <f>IFERROR(IF(U455="",0,CEILING((U455/$H455),1)*$H455),"")</f>
        <v>1302.5999999999999</v>
      </c>
      <c r="W455" s="42">
        <f>IFERROR(IF(V455=0,"",ROUNDUP(V455/H455,0)*0.02175),"")</f>
        <v>3.6322499999999995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166.66666666666666</v>
      </c>
      <c r="V456" s="44">
        <f>IFERROR(V455/H455,"0")</f>
        <v>167</v>
      </c>
      <c r="W456" s="44">
        <f>IFERROR(IF(W455="",0,W455),"0")</f>
        <v>3.6322499999999995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1300</v>
      </c>
      <c r="V457" s="44">
        <f>IFERROR(SUM(V455:V455),"0")</f>
        <v>1302.5999999999999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18020.400000000001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18105.959999999995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19134.063925906667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19225.373999999993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34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34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19984.063925906667</v>
      </c>
      <c r="V461" s="44">
        <f>GrossWeightTotalR+PalletQtyTotalR*25</f>
        <v>20075.373999999993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2964.4117876880437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2979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39.727950000000014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774.9</v>
      </c>
      <c r="F468" s="53">
        <f>IFERROR(V118*1,"0")+IFERROR(V119*1,"0")+IFERROR(V120*1,"0")+IFERROR(V121*1,"0")</f>
        <v>575.1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373.8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1471.2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1663.5</v>
      </c>
      <c r="K468" s="53">
        <f>IFERROR(V247*1,"0")+IFERROR(V248*1,"0")+IFERROR(V249*1,"0")+IFERROR(V250*1,"0")+IFERROR(V251*1,"0")+IFERROR(V252*1,"0")+IFERROR(V253*1,"0")+IFERROR(V257*1,"0")+IFERROR(V258*1,"0")</f>
        <v>280.32</v>
      </c>
      <c r="L468" s="53">
        <f>IFERROR(V263*1,"0")+IFERROR(V267*1,"0")+IFERROR(V268*1,"0")+IFERROR(V269*1,"0")+IFERROR(V273*1,"0")+IFERROR(V277*1,"0")</f>
        <v>144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3754.8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558.9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1604.4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701.4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3917.7599999999998</v>
      </c>
      <c r="R468" s="53">
        <f>IFERROR(V434*1,"0")+IFERROR(V435*1,"0")+IFERROR(V439*1,"0")+IFERROR(V440*1,"0")+IFERROR(V444*1,"0")+IFERROR(V445*1,"0")+IFERROR(V449*1,"0")+IFERROR(V450*1,"0")</f>
        <v>983.28</v>
      </c>
      <c r="S468" s="53">
        <f>IFERROR(V455*1,"0")</f>
        <v>1302.5999999999999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2023-10-03T07:39:44Z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