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5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61" i="2" s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V447" i="2"/>
  <c r="U447" i="2"/>
  <c r="U446" i="2"/>
  <c r="V445" i="2"/>
  <c r="W445" i="2" s="1"/>
  <c r="M445" i="2"/>
  <c r="W444" i="2"/>
  <c r="W446" i="2" s="1"/>
  <c r="V444" i="2"/>
  <c r="V446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R468" i="2" s="1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W413" i="2"/>
  <c r="W415" i="2" s="1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Q468" i="2" s="1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W383" i="2"/>
  <c r="V383" i="2"/>
  <c r="M383" i="2"/>
  <c r="V382" i="2"/>
  <c r="V389" i="2" s="1"/>
  <c r="M382" i="2"/>
  <c r="W381" i="2"/>
  <c r="V381" i="2"/>
  <c r="M381" i="2"/>
  <c r="U379" i="2"/>
  <c r="V378" i="2"/>
  <c r="U378" i="2"/>
  <c r="W377" i="2"/>
  <c r="V377" i="2"/>
  <c r="M377" i="2"/>
  <c r="W376" i="2"/>
  <c r="W378" i="2" s="1"/>
  <c r="V376" i="2"/>
  <c r="P468" i="2" s="1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V359" i="2" s="1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V352" i="2" s="1"/>
  <c r="M338" i="2"/>
  <c r="V336" i="2"/>
  <c r="U336" i="2"/>
  <c r="V335" i="2"/>
  <c r="U335" i="2"/>
  <c r="W334" i="2"/>
  <c r="V334" i="2"/>
  <c r="M334" i="2"/>
  <c r="W333" i="2"/>
  <c r="W335" i="2" s="1"/>
  <c r="V333" i="2"/>
  <c r="O468" i="2" s="1"/>
  <c r="M333" i="2"/>
  <c r="V329" i="2"/>
  <c r="U329" i="2"/>
  <c r="U328" i="2"/>
  <c r="W327" i="2"/>
  <c r="W328" i="2" s="1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V318" i="2"/>
  <c r="U318" i="2"/>
  <c r="V317" i="2"/>
  <c r="U317" i="2"/>
  <c r="W316" i="2"/>
  <c r="V316" i="2"/>
  <c r="M316" i="2"/>
  <c r="W315" i="2"/>
  <c r="W317" i="2" s="1"/>
  <c r="V315" i="2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W308" i="2"/>
  <c r="V308" i="2"/>
  <c r="N468" i="2" s="1"/>
  <c r="M308" i="2"/>
  <c r="V305" i="2"/>
  <c r="U305" i="2"/>
  <c r="U304" i="2"/>
  <c r="V303" i="2"/>
  <c r="V304" i="2" s="1"/>
  <c r="M303" i="2"/>
  <c r="V301" i="2"/>
  <c r="U301" i="2"/>
  <c r="V300" i="2"/>
  <c r="U300" i="2"/>
  <c r="W299" i="2"/>
  <c r="W300" i="2" s="1"/>
  <c r="V299" i="2"/>
  <c r="M299" i="2"/>
  <c r="U297" i="2"/>
  <c r="U296" i="2"/>
  <c r="W295" i="2"/>
  <c r="V295" i="2"/>
  <c r="M295" i="2"/>
  <c r="V294" i="2"/>
  <c r="V297" i="2" s="1"/>
  <c r="M294" i="2"/>
  <c r="U292" i="2"/>
  <c r="U291" i="2"/>
  <c r="V290" i="2"/>
  <c r="W290" i="2" s="1"/>
  <c r="M290" i="2"/>
  <c r="V289" i="2"/>
  <c r="V291" i="2" s="1"/>
  <c r="M289" i="2"/>
  <c r="V288" i="2"/>
  <c r="W288" i="2" s="1"/>
  <c r="W287" i="2"/>
  <c r="V287" i="2"/>
  <c r="M287" i="2"/>
  <c r="W286" i="2"/>
  <c r="V286" i="2"/>
  <c r="M286" i="2"/>
  <c r="V285" i="2"/>
  <c r="V292" i="2" s="1"/>
  <c r="M285" i="2"/>
  <c r="W284" i="2"/>
  <c r="V284" i="2"/>
  <c r="M284" i="2"/>
  <c r="W283" i="2"/>
  <c r="V283" i="2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W269" i="2"/>
  <c r="V269" i="2"/>
  <c r="M269" i="2"/>
  <c r="W268" i="2"/>
  <c r="V268" i="2"/>
  <c r="M268" i="2"/>
  <c r="V267" i="2"/>
  <c r="V270" i="2" s="1"/>
  <c r="M267" i="2"/>
  <c r="U265" i="2"/>
  <c r="U264" i="2"/>
  <c r="V263" i="2"/>
  <c r="V265" i="2" s="1"/>
  <c r="M263" i="2"/>
  <c r="U260" i="2"/>
  <c r="V259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W249" i="2"/>
  <c r="V249" i="2"/>
  <c r="M249" i="2"/>
  <c r="W248" i="2"/>
  <c r="V248" i="2"/>
  <c r="M248" i="2"/>
  <c r="V247" i="2"/>
  <c r="W247" i="2" s="1"/>
  <c r="W254" i="2" s="1"/>
  <c r="M247" i="2"/>
  <c r="U244" i="2"/>
  <c r="V243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W236" i="2"/>
  <c r="V236" i="2"/>
  <c r="M236" i="2"/>
  <c r="W235" i="2"/>
  <c r="W237" i="2" s="1"/>
  <c r="V235" i="2"/>
  <c r="V237" i="2" s="1"/>
  <c r="W234" i="2"/>
  <c r="V234" i="2"/>
  <c r="U232" i="2"/>
  <c r="U231" i="2"/>
  <c r="W230" i="2"/>
  <c r="V230" i="2"/>
  <c r="M230" i="2"/>
  <c r="W229" i="2"/>
  <c r="V229" i="2"/>
  <c r="M229" i="2"/>
  <c r="V228" i="2"/>
  <c r="W228" i="2" s="1"/>
  <c r="M228" i="2"/>
  <c r="W227" i="2"/>
  <c r="W231" i="2" s="1"/>
  <c r="V227" i="2"/>
  <c r="V231" i="2" s="1"/>
  <c r="M227" i="2"/>
  <c r="U225" i="2"/>
  <c r="U224" i="2"/>
  <c r="W223" i="2"/>
  <c r="V223" i="2"/>
  <c r="M223" i="2"/>
  <c r="W222" i="2"/>
  <c r="V222" i="2"/>
  <c r="M222" i="2"/>
  <c r="W221" i="2"/>
  <c r="V221" i="2"/>
  <c r="M221" i="2"/>
  <c r="V220" i="2"/>
  <c r="W220" i="2" s="1"/>
  <c r="M220" i="2"/>
  <c r="W219" i="2"/>
  <c r="V219" i="2"/>
  <c r="M219" i="2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W195" i="2"/>
  <c r="V195" i="2"/>
  <c r="M195" i="2"/>
  <c r="W194" i="2"/>
  <c r="V194" i="2"/>
  <c r="M194" i="2"/>
  <c r="W193" i="2"/>
  <c r="V193" i="2"/>
  <c r="M193" i="2"/>
  <c r="V192" i="2"/>
  <c r="W192" i="2" s="1"/>
  <c r="M192" i="2"/>
  <c r="W191" i="2"/>
  <c r="V191" i="2"/>
  <c r="M191" i="2"/>
  <c r="W190" i="2"/>
  <c r="W204" i="2" s="1"/>
  <c r="V190" i="2"/>
  <c r="M190" i="2"/>
  <c r="W189" i="2"/>
  <c r="V189" i="2"/>
  <c r="V205" i="2" s="1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W178" i="2"/>
  <c r="V178" i="2"/>
  <c r="M178" i="2"/>
  <c r="W177" i="2"/>
  <c r="V177" i="2"/>
  <c r="M177" i="2"/>
  <c r="W176" i="2"/>
  <c r="V176" i="2"/>
  <c r="M176" i="2"/>
  <c r="V175" i="2"/>
  <c r="W175" i="2" s="1"/>
  <c r="M175" i="2"/>
  <c r="W174" i="2"/>
  <c r="V174" i="2"/>
  <c r="M174" i="2"/>
  <c r="W173" i="2"/>
  <c r="V173" i="2"/>
  <c r="M173" i="2"/>
  <c r="W172" i="2"/>
  <c r="V172" i="2"/>
  <c r="M172" i="2"/>
  <c r="V171" i="2"/>
  <c r="W171" i="2" s="1"/>
  <c r="M171" i="2"/>
  <c r="W170" i="2"/>
  <c r="V170" i="2"/>
  <c r="M170" i="2"/>
  <c r="W169" i="2"/>
  <c r="V169" i="2"/>
  <c r="M169" i="2"/>
  <c r="W168" i="2"/>
  <c r="V168" i="2"/>
  <c r="M168" i="2"/>
  <c r="V167" i="2"/>
  <c r="W167" i="2" s="1"/>
  <c r="M167" i="2"/>
  <c r="W166" i="2"/>
  <c r="V166" i="2"/>
  <c r="M166" i="2"/>
  <c r="W165" i="2"/>
  <c r="V165" i="2"/>
  <c r="V164" i="2"/>
  <c r="W164" i="2" s="1"/>
  <c r="M164" i="2"/>
  <c r="W163" i="2"/>
  <c r="V163" i="2"/>
  <c r="V181" i="2" s="1"/>
  <c r="M163" i="2"/>
  <c r="U161" i="2"/>
  <c r="U160" i="2"/>
  <c r="V159" i="2"/>
  <c r="W159" i="2" s="1"/>
  <c r="M159" i="2"/>
  <c r="V158" i="2"/>
  <c r="W158" i="2" s="1"/>
  <c r="M158" i="2"/>
  <c r="V157" i="2"/>
  <c r="V161" i="2" s="1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W138" i="2"/>
  <c r="V138" i="2"/>
  <c r="M138" i="2"/>
  <c r="W137" i="2"/>
  <c r="V137" i="2"/>
  <c r="M137" i="2"/>
  <c r="V136" i="2"/>
  <c r="W136" i="2" s="1"/>
  <c r="M136" i="2"/>
  <c r="W135" i="2"/>
  <c r="V135" i="2"/>
  <c r="V143" i="2" s="1"/>
  <c r="M135" i="2"/>
  <c r="W134" i="2"/>
  <c r="V134" i="2"/>
  <c r="V142" i="2" s="1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V115" i="2" s="1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W99" i="2"/>
  <c r="V99" i="2"/>
  <c r="M99" i="2"/>
  <c r="V98" i="2"/>
  <c r="W98" i="2" s="1"/>
  <c r="V97" i="2"/>
  <c r="V107" i="2" s="1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W89" i="2"/>
  <c r="V89" i="2"/>
  <c r="M89" i="2"/>
  <c r="V88" i="2"/>
  <c r="W88" i="2" s="1"/>
  <c r="M88" i="2"/>
  <c r="W87" i="2"/>
  <c r="V87" i="2"/>
  <c r="M87" i="2"/>
  <c r="V86" i="2"/>
  <c r="W86" i="2" s="1"/>
  <c r="M86" i="2"/>
  <c r="W85" i="2"/>
  <c r="V85" i="2"/>
  <c r="V9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W63" i="2" s="1"/>
  <c r="M63" i="2"/>
  <c r="W62" i="2"/>
  <c r="V62" i="2"/>
  <c r="M62" i="2"/>
  <c r="W61" i="2"/>
  <c r="V61" i="2"/>
  <c r="M61" i="2"/>
  <c r="W60" i="2"/>
  <c r="V60" i="2"/>
  <c r="M60" i="2"/>
  <c r="V59" i="2"/>
  <c r="E468" i="2" s="1"/>
  <c r="V56" i="2"/>
  <c r="U56" i="2"/>
  <c r="V55" i="2"/>
  <c r="U55" i="2"/>
  <c r="V54" i="2"/>
  <c r="W54" i="2" s="1"/>
  <c r="W53" i="2"/>
  <c r="V53" i="2"/>
  <c r="M53" i="2"/>
  <c r="V52" i="2"/>
  <c r="D468" i="2" s="1"/>
  <c r="M52" i="2"/>
  <c r="V49" i="2"/>
  <c r="U49" i="2"/>
  <c r="U48" i="2"/>
  <c r="V47" i="2"/>
  <c r="V48" i="2" s="1"/>
  <c r="M47" i="2"/>
  <c r="W46" i="2"/>
  <c r="V46" i="2"/>
  <c r="C468" i="2" s="1"/>
  <c r="M46" i="2"/>
  <c r="V42" i="2"/>
  <c r="U42" i="2"/>
  <c r="V41" i="2"/>
  <c r="U41" i="2"/>
  <c r="V40" i="2"/>
  <c r="W40" i="2" s="1"/>
  <c r="W41" i="2" s="1"/>
  <c r="M40" i="2"/>
  <c r="V38" i="2"/>
  <c r="U38" i="2"/>
  <c r="V37" i="2"/>
  <c r="U37" i="2"/>
  <c r="W36" i="2"/>
  <c r="V36" i="2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W294" i="2" l="1"/>
  <c r="W296" i="2" s="1"/>
  <c r="V296" i="2"/>
  <c r="M468" i="2"/>
  <c r="U462" i="2"/>
  <c r="U458" i="2"/>
  <c r="W218" i="2"/>
  <c r="W224" i="2" s="1"/>
  <c r="V459" i="2"/>
  <c r="F10" i="2"/>
  <c r="W153" i="2"/>
  <c r="W312" i="2"/>
  <c r="W82" i="2"/>
  <c r="W180" i="2"/>
  <c r="W160" i="2"/>
  <c r="W142" i="2"/>
  <c r="W94" i="2"/>
  <c r="W48" i="2"/>
  <c r="W259" i="2"/>
  <c r="W424" i="2"/>
  <c r="W429" i="2"/>
  <c r="W22" i="2"/>
  <c r="W23" i="2" s="1"/>
  <c r="V106" i="2"/>
  <c r="W146" i="2"/>
  <c r="W148" i="2" s="1"/>
  <c r="W157" i="2"/>
  <c r="V232" i="2"/>
  <c r="V238" i="2"/>
  <c r="V254" i="2"/>
  <c r="V271" i="2"/>
  <c r="W289" i="2"/>
  <c r="V358" i="2"/>
  <c r="V424" i="2"/>
  <c r="V442" i="2"/>
  <c r="V460" i="2"/>
  <c r="V461" i="2" s="1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458" i="2" s="1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2" i="2" l="1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<sst xmlns="http://schemas.openxmlformats.org/spreadsheetml/2006/main" count="2662" uniqueCount="628">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</sst>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332" zoomScaleNormal="100" zoomScaleSheetLayoutView="100" workbookViewId="0">
      <selection activeCell="U295" sqref="U2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M5" s="27" t="s">
        <v>4</v>
      </c>
      <c r="N5" s="317">
        <v>45194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0.33333333333333331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0</v>
      </c>
      <c r="V74" s="44">
        <f>IFERROR(SUM(V59:V72),"0")</f>
        <v>0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0</v>
      </c>
      <c r="V106" s="44">
        <f>IFERROR(V97/H97,"0")+IFERROR(V98/H98,"0")+IFERROR(V99/H99,"0")+IFERROR(V100/H100,"0")+IFERROR(V101/H101,"0")+IFERROR(V102/H102,"0")+IFERROR(V103/H103,"0")+IFERROR(V104/H104,"0")+IFERROR(V105/H105,"0")</f>
        <v>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0</v>
      </c>
      <c r="V107" s="44">
        <f>IFERROR(SUM(V97:V105),"0")</f>
        <v>0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5000</v>
      </c>
      <c r="V218" s="56">
        <f t="shared" ref="V218:V223" si="12">IFERROR(IF(U218="",0,CEILING((U218/$H218),1)*$H218),"")</f>
        <v>5005.8</v>
      </c>
      <c r="W218" s="42">
        <f>IFERROR(IF(V218=0,"",ROUNDUP(V218/H218,0)*0.02175),"")</f>
        <v>13.4415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617.28395061728395</v>
      </c>
      <c r="V224" s="44">
        <f>IFERROR(V218/H218,"0")+IFERROR(V219/H219,"0")+IFERROR(V220/H220,"0")+IFERROR(V221/H221,"0")+IFERROR(V222/H222,"0")+IFERROR(V223/H223,"0")</f>
        <v>618</v>
      </c>
      <c r="W224" s="44">
        <f>IFERROR(IF(W218="",0,W218),"0")+IFERROR(IF(W219="",0,W219),"0")+IFERROR(IF(W220="",0,W220),"0")+IFERROR(IF(W221="",0,W221),"0")+IFERROR(IF(W222="",0,W222),"0")+IFERROR(IF(W223="",0,W223),"0")</f>
        <v>13.4415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5000</v>
      </c>
      <c r="V225" s="44">
        <f>IFERROR(SUM(V218:V223),"0")</f>
        <v>5005.8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0</v>
      </c>
      <c r="V270" s="44">
        <f>IFERROR(V267/H267,"0")+IFERROR(V268/H268,"0")+IFERROR(V269/H269,"0")</f>
        <v>0</v>
      </c>
      <c r="W270" s="44">
        <f>IFERROR(IF(W267="",0,W267),"0")+IFERROR(IF(W268="",0,W268),"0")+IFERROR(IF(W269="",0,W269),"0")</f>
        <v>0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0</v>
      </c>
      <c r="V271" s="44">
        <f>IFERROR(SUM(V267:V269),"0")</f>
        <v>0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4000</v>
      </c>
      <c r="V283" s="56">
        <f t="shared" ref="V283:V290" si="14">IFERROR(IF(U283="",0,CEILING((U283/$H283),1)*$H283),"")</f>
        <v>4005</v>
      </c>
      <c r="W283" s="42">
        <f>IFERROR(IF(V283=0,"",ROUNDUP(V283/H283,0)*0.02175),"")</f>
        <v>5.8072499999999998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266.66666666666669</v>
      </c>
      <c r="V291" s="44">
        <f>IFERROR(V283/H283,"0")+IFERROR(V284/H284,"0")+IFERROR(V285/H285,"0")+IFERROR(V286/H286,"0")+IFERROR(V287/H287,"0")+IFERROR(V288/H288,"0")+IFERROR(V289/H289,"0")+IFERROR(V290/H290,"0")</f>
        <v>267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5.8072499999999998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4000</v>
      </c>
      <c r="V292" s="44">
        <f>IFERROR(SUM(V283:V290),"0")</f>
        <v>4005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9000</v>
      </c>
      <c r="V294" s="56">
        <f>IFERROR(IF(U294="",0,CEILING((U294/$H294),1)*$H294),"")</f>
        <v>9000</v>
      </c>
      <c r="W294" s="42">
        <f>IFERROR(IF(V294=0,"",ROUNDUP(V294/H294,0)*0.02175),"")</f>
        <v>13.049999999999999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600</v>
      </c>
      <c r="V296" s="44">
        <f>IFERROR(V294/H294,"0")+IFERROR(V295/H295,"0")</f>
        <v>600</v>
      </c>
      <c r="W296" s="44">
        <f>IFERROR(IF(W294="",0,W294),"0")+IFERROR(IF(W295="",0,W295),"0")</f>
        <v>13.049999999999999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9000</v>
      </c>
      <c r="V297" s="44">
        <f>IFERROR(SUM(V294:V295),"0")</f>
        <v>9000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0</v>
      </c>
      <c r="V300" s="44">
        <f>IFERROR(V299/H299,"0")</f>
        <v>0</v>
      </c>
      <c r="W300" s="44">
        <f>IFERROR(IF(W299="",0,W299),"0")</f>
        <v>0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0</v>
      </c>
      <c r="V301" s="44">
        <f>IFERROR(SUM(V299:V299),"0")</f>
        <v>0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0</v>
      </c>
      <c r="V324" s="44">
        <f>IFERROR(V320/H320,"0")+IFERROR(V321/H321,"0")+IFERROR(V322/H322,"0")+IFERROR(V323/H323,"0")</f>
        <v>0</v>
      </c>
      <c r="W324" s="44">
        <f>IFERROR(IF(W320="",0,W320),"0")+IFERROR(IF(W321="",0,W321),"0")+IFERROR(IF(W322="",0,W322),"0")+IFERROR(IF(W323="",0,W323),"0")</f>
        <v>0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0</v>
      </c>
      <c r="V325" s="44">
        <f>IFERROR(SUM(V320:V323),"0")</f>
        <v>0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0</v>
      </c>
      <c r="V352" s="44">
        <f>IFERROR(SUM(V338:V350),"0")</f>
        <v>0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0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0</v>
      </c>
      <c r="V389" s="44">
        <f>IFERROR(SUM(V381:V387),"0")</f>
        <v>0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si="18"/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0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0</v>
      </c>
      <c r="V411" s="44">
        <f>IFERROR(SUM(V401:V409),"0")</f>
        <v>0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0</v>
      </c>
      <c r="V424" s="44">
        <f>IFERROR(V418/H418,"0")+IFERROR(V419/H419,"0")+IFERROR(V420/H420,"0")+IFERROR(V421/H421,"0")+IFERROR(V422/H422,"0")+IFERROR(V423/H423,"0")</f>
        <v>0</v>
      </c>
      <c r="W424" s="44">
        <f>IFERROR(IF(W418="",0,W418),"0")+IFERROR(IF(W419="",0,W419),"0")+IFERROR(IF(W420="",0,W420),"0")+IFERROR(IF(W421="",0,W421),"0")+IFERROR(IF(W422="",0,W422),"0")+IFERROR(IF(W423="",0,W423),"0")</f>
        <v>0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0</v>
      </c>
      <c r="V425" s="44">
        <f>IFERROR(SUM(V418:V423),"0")</f>
        <v>0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18000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18010.8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18760.444444444445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18771.804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30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30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19510.444444444445</v>
      </c>
      <c r="V461" s="44">
        <f>GrossWeightTotalR+PalletQtyTotalR*25</f>
        <v>19521.804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1483.9506172839506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1485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32.298749999999998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53">
        <f>IFERROR(V118*1,"0")+IFERROR(V119*1,"0")+IFERROR(V120*1,"0")+IFERROR(V121*1,"0")</f>
        <v>0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0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5005.8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0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13005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53">
        <f>IFERROR(V434*1,"0")+IFERROR(V435*1,"0")+IFERROR(V439*1,"0")+IFERROR(V440*1,"0")+IFERROR(V444*1,"0")+IFERROR(V445*1,"0")+IFERROR(V449*1,"0")+IFERROR(V450*1,"0")</f>
        <v>0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2023-10-03T07:52:32Z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