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заказа'!$B$18:$W$468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3"/>
  <sheetViews>
    <sheetView showGridLines="0" tabSelected="1" topLeftCell="A14" zoomScaleNormal="100" zoomScaleSheetLayoutView="100" workbookViewId="0">
      <selection activeCell="Y27" sqref="Y27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O1" s="313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0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7" t="n"/>
      <c r="C5" s="628" t="n"/>
      <c r="D5" s="317" t="n"/>
      <c r="E5" s="629" t="n"/>
      <c r="F5" s="318" t="inlineStr">
        <is>
          <t>Комментарий к заказу:</t>
        </is>
      </c>
      <c r="G5" s="628" t="n"/>
      <c r="H5" s="317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321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350">
      <c r="A6" s="316" t="inlineStr">
        <is>
          <t>Адрес доставки:</t>
        </is>
      </c>
      <c r="B6" s="627" t="n"/>
      <c r="C6" s="628" t="n"/>
      <c r="D6" s="324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325">
        <f>IF(N5=0," ",CHOOSE(WEEKDAY(N5,2),"Понедельник","Вторник","Среда","Четверг","Пятница","Суббота","Воскресенье"))</f>
        <v/>
      </c>
      <c r="O6" s="636" t="n"/>
      <c r="Q6" s="327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350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350">
      <c r="A8" s="337" t="inlineStr">
        <is>
          <t>Адрес сдачи груза:</t>
        </is>
      </c>
      <c r="B8" s="644" t="n"/>
      <c r="C8" s="645" t="n"/>
      <c r="D8" s="338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339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9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9" t="n"/>
      <c r="O11" s="632" t="n"/>
      <c r="R11" s="29" t="inlineStr">
        <is>
          <t>Тип заказа</t>
        </is>
      </c>
      <c r="S11" s="347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349" t="n"/>
      <c r="O12" s="641" t="n"/>
      <c r="P12" s="28" t="n"/>
      <c r="R12" s="29" t="inlineStr"/>
      <c r="S12" s="350" t="n"/>
      <c r="T12" s="1" t="n"/>
      <c r="Y12" s="60" t="n"/>
      <c r="Z12" s="60" t="n"/>
      <c r="AA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347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353" t="inlineStr">
        <is>
          <t>Кликните на продукт, чтобы просмотреть изображение</t>
        </is>
      </c>
      <c r="U15" s="350" t="n"/>
      <c r="V15" s="350" t="n"/>
      <c r="W15" s="350" t="n"/>
      <c r="X15" s="35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3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Завод</t>
        </is>
      </c>
      <c r="L17" s="355" t="inlineStr">
        <is>
          <t>Срок годности, сут.</t>
        </is>
      </c>
      <c r="M17" s="355" t="inlineStr">
        <is>
          <t>Наименование</t>
        </is>
      </c>
      <c r="N17" s="654" t="n"/>
      <c r="O17" s="654" t="n"/>
      <c r="P17" s="654" t="n"/>
      <c r="Q17" s="653" t="n"/>
      <c r="R17" s="354" t="inlineStr">
        <is>
          <t>Доступно к отгрузке</t>
        </is>
      </c>
      <c r="S17" s="628" t="n"/>
      <c r="T17" s="355" t="inlineStr">
        <is>
          <t>Ед. изм.</t>
        </is>
      </c>
      <c r="U17" s="355" t="inlineStr">
        <is>
          <t>Заказ</t>
        </is>
      </c>
      <c r="V17" s="359" t="inlineStr">
        <is>
          <t>Заказ с округлением до короба</t>
        </is>
      </c>
      <c r="W17" s="355" t="inlineStr">
        <is>
          <t>Объём заказа, м3</t>
        </is>
      </c>
      <c r="X17" s="361" t="inlineStr">
        <is>
          <t>Примечание по продуктку</t>
        </is>
      </c>
      <c r="Y17" s="361" t="inlineStr">
        <is>
          <t>Признак "НОВИНКА"</t>
        </is>
      </c>
      <c r="Z17" s="361" t="inlineStr">
        <is>
          <t>Для формул</t>
        </is>
      </c>
      <c r="AA17" s="655" t="n"/>
      <c r="AB17" s="656" t="n"/>
      <c r="AC17" s="368" t="n"/>
      <c r="AZ17" s="369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354" t="inlineStr">
        <is>
          <t>начиная с</t>
        </is>
      </c>
      <c r="S18" s="354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7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7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1" t="n"/>
      <c r="Y20" s="371" t="n"/>
    </row>
    <row r="21" ht="14.25" customHeight="1">
      <c r="A21" s="37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2" t="n"/>
      <c r="Y21" s="37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3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7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2" t="n"/>
      <c r="Y25" s="37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3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3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3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3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3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3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7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2" t="n"/>
      <c r="Y34" s="37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3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3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8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7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2" t="n"/>
      <c r="Y39" s="37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3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8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7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71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71" t="n"/>
      <c r="Y44" s="371" t="n"/>
    </row>
    <row r="45" ht="14.25" customHeight="1">
      <c r="A45" s="372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2" t="n"/>
      <c r="Y45" s="372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3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3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8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71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71" t="n"/>
      <c r="Y50" s="371" t="n"/>
    </row>
    <row r="51" ht="14.25" customHeight="1">
      <c r="A51" s="372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2" t="n"/>
      <c r="Y51" s="372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3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3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3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8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71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71" t="n"/>
      <c r="Y57" s="371" t="n"/>
    </row>
    <row r="58" ht="14.25" customHeight="1">
      <c r="A58" s="372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2" t="n"/>
      <c r="Y58" s="372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73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73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73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73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73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73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73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73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73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73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73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73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73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73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73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8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72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72" t="n"/>
      <c r="Y76" s="372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73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73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73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73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73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73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8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72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72" t="n"/>
      <c r="Y85" s="372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73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73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73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73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73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73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73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73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73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8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72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72" t="n"/>
      <c r="Y97" s="372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73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73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73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113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73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73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73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73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73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73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73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8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72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72" t="n"/>
      <c r="Y110" s="372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73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73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73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73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73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8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71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71" t="n"/>
      <c r="Y118" s="371" t="n"/>
    </row>
    <row r="119" ht="14.25" customHeight="1">
      <c r="A119" s="372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72" t="n"/>
      <c r="Y119" s="372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73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73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73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73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8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70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71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71" t="n"/>
      <c r="Y127" s="371" t="n"/>
    </row>
    <row r="128" ht="14.25" customHeight="1">
      <c r="A128" s="372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72" t="n"/>
      <c r="Y128" s="372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73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73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73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8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71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71" t="n"/>
      <c r="Y134" s="371" t="n"/>
    </row>
    <row r="135" ht="14.25" customHeight="1">
      <c r="A135" s="372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72" t="n"/>
      <c r="Y135" s="372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73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73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73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73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73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73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73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73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8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71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71" t="n"/>
      <c r="Y146" s="371" t="n"/>
    </row>
    <row r="147" ht="14.25" customHeight="1">
      <c r="A147" s="372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72" t="n"/>
      <c r="Y147" s="372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73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73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8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72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2" t="n"/>
      <c r="Y152" s="372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73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73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72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2" t="n"/>
      <c r="Y157" s="372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73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73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73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73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8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72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72" t="n"/>
      <c r="Y164" s="372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73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73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73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73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73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73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73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73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73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73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73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73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73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73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73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73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73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8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72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72" t="n"/>
      <c r="Y184" s="372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73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73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8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71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71" t="n"/>
      <c r="Y189" s="371" t="n"/>
    </row>
    <row r="190" ht="14.25" customHeight="1">
      <c r="A190" s="372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72" t="n"/>
      <c r="Y190" s="372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73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73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73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73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P003075</t>
        </is>
      </c>
      <c r="C195" s="37" t="n">
        <v>4301011395</v>
      </c>
      <c r="D195" s="373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48</v>
      </c>
      <c r="K195" s="39" t="inlineStr">
        <is>
          <t>ВЗ</t>
        </is>
      </c>
      <c r="L195" s="38" t="n">
        <v>55</v>
      </c>
      <c r="M195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IFERROR(IF(V195=0,"",ROUNDUP(V195/H195,0)*0.02039),"")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P001780</t>
        </is>
      </c>
      <c r="C196" s="37" t="n">
        <v>4301010928</v>
      </c>
      <c r="D196" s="373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73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73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73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73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73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73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73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73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73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8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72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2" t="n"/>
      <c r="Y208" s="372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73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8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72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72" t="n"/>
      <c r="Y212" s="372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73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73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73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73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0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8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72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72" t="n"/>
      <c r="Y219" s="372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73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73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73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73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73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73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8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72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72" t="n"/>
      <c r="Y228" s="372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73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73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73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73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8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72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72" t="n"/>
      <c r="Y235" s="372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73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73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73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8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72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72" t="n"/>
      <c r="Y241" s="372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73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73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73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8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71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14.25" customHeight="1">
      <c r="A248" s="372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72" t="n"/>
      <c r="Y248" s="372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73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73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30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73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73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73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73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73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8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72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72" t="n"/>
      <c r="Y258" s="372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73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73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8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71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1" t="n"/>
      <c r="Y263" s="371" t="n"/>
    </row>
    <row r="264" ht="14.25" customHeight="1">
      <c r="A264" s="372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72" t="n"/>
      <c r="Y264" s="372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73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8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72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2" t="n"/>
      <c r="Y268" s="372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73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73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73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8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72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72" t="n"/>
      <c r="Y274" s="372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73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8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72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2" t="n"/>
      <c r="Y278" s="372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73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8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7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71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1" t="n"/>
      <c r="Y283" s="371" t="n"/>
    </row>
    <row r="284" ht="14.25" customHeight="1">
      <c r="A284" s="372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72" t="n"/>
      <c r="Y284" s="372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73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73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73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73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73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73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73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73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8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72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72" t="n"/>
      <c r="Y295" s="372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73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73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8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72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72" t="n"/>
      <c r="Y300" s="372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73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8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72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2" t="n"/>
      <c r="Y304" s="372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73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8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71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1" t="n"/>
      <c r="Y308" s="371" t="n"/>
    </row>
    <row r="309" ht="14.25" customHeight="1">
      <c r="A309" s="372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2" t="n"/>
      <c r="Y309" s="372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73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73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73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73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8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72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2" t="n"/>
      <c r="Y316" s="372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73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73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8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72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2" t="n"/>
      <c r="Y321" s="372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73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73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73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73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8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72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72" t="n"/>
      <c r="Y328" s="372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73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8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7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71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1" t="n"/>
      <c r="Y333" s="371" t="n"/>
    </row>
    <row r="334" ht="14.25" customHeight="1">
      <c r="A334" s="372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72" t="n"/>
      <c r="Y334" s="372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73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73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8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72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72" t="n"/>
      <c r="Y339" s="372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73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73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73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73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73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73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73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73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73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73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73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73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73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8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72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72" t="n"/>
      <c r="Y355" s="372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73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73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73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73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8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72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72" t="n"/>
      <c r="Y362" s="372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73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8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72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72" t="n"/>
      <c r="Y366" s="372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73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73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73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8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72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72" t="n"/>
      <c r="Y372" s="372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73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8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71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1" t="n"/>
      <c r="Y376" s="371" t="n"/>
    </row>
    <row r="377" ht="14.25" customHeight="1">
      <c r="A377" s="372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72" t="n"/>
      <c r="Y377" s="372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73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73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8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72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2" t="n"/>
      <c r="Y382" s="372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73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73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73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73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73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73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73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8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72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72" t="n"/>
      <c r="Y392" s="372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73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8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72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72" t="n"/>
      <c r="Y396" s="372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73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8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7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71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14.25" customHeight="1">
      <c r="A402" s="372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72" t="n"/>
      <c r="Y402" s="372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73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73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73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73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315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73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73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73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73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73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8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72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72" t="n"/>
      <c r="Y414" s="372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73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73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8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72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72" t="n"/>
      <c r="Y419" s="372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73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73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73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73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73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73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8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72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72" t="n"/>
      <c r="Y428" s="372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73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73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8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7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71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71" t="n"/>
      <c r="Y434" s="371" t="n"/>
    </row>
    <row r="435" ht="14.25" customHeight="1">
      <c r="A435" s="372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72" t="n"/>
      <c r="Y435" s="372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73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73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380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8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72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72" t="n"/>
      <c r="Y440" s="372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73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73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8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72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72" t="n"/>
      <c r="Y445" s="372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73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>
      <c r="A447" s="38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кор</t>
        </is>
      </c>
      <c r="U447" s="675">
        <f>IFERROR(U446/H446,"0")</f>
        <v/>
      </c>
      <c r="V447" s="675">
        <f>IFERROR(V446/H446,"0")</f>
        <v/>
      </c>
      <c r="W447" s="675">
        <f>IFERROR(IF(W446="",0,W446),"0")</f>
        <v/>
      </c>
      <c r="X447" s="676" t="n"/>
      <c r="Y447" s="676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кг</t>
        </is>
      </c>
      <c r="U448" s="675">
        <f>IFERROR(SUM(U446:U446),"0")</f>
        <v/>
      </c>
      <c r="V448" s="675">
        <f>IFERROR(SUM(V446:V446),"0")</f>
        <v/>
      </c>
      <c r="W448" s="43" t="n"/>
      <c r="X448" s="676" t="n"/>
      <c r="Y448" s="676" t="n"/>
    </row>
    <row r="449" ht="14.25" customHeight="1">
      <c r="A449" s="372" t="inlineStr">
        <is>
          <t>Сосиски</t>
        </is>
      </c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372" t="n"/>
      <c r="Y449" s="372" t="n"/>
    </row>
    <row r="450" ht="27" customHeight="1">
      <c r="A450" s="64" t="inlineStr">
        <is>
          <t>SU002803</t>
        </is>
      </c>
      <c r="B450" s="64" t="inlineStr">
        <is>
          <t>P003204</t>
        </is>
      </c>
      <c r="C450" s="37" t="n">
        <v>4301051381</v>
      </c>
      <c r="D450" s="373" t="n">
        <v>4680115881068</v>
      </c>
      <c r="E450" s="636" t="n"/>
      <c r="F450" s="668" t="n">
        <v>1.3</v>
      </c>
      <c r="G450" s="38" t="n">
        <v>6</v>
      </c>
      <c r="H450" s="668" t="n">
        <v>7.8</v>
      </c>
      <c r="I450" s="668" t="n">
        <v>8.279999999999999</v>
      </c>
      <c r="J450" s="38" t="n">
        <v>56</v>
      </c>
      <c r="K450" s="39" t="inlineStr">
        <is>
          <t>СК2</t>
        </is>
      </c>
      <c r="L450" s="38" t="n">
        <v>30</v>
      </c>
      <c r="M450" s="91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0</v>
      </c>
      <c r="V450" s="672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SU002804</t>
        </is>
      </c>
      <c r="B451" s="64" t="inlineStr">
        <is>
          <t>P003205</t>
        </is>
      </c>
      <c r="C451" s="37" t="n">
        <v>4301051382</v>
      </c>
      <c r="D451" s="373" t="n">
        <v>4680115881075</v>
      </c>
      <c r="E451" s="636" t="n"/>
      <c r="F451" s="668" t="n">
        <v>0.5</v>
      </c>
      <c r="G451" s="38" t="n">
        <v>6</v>
      </c>
      <c r="H451" s="668" t="n">
        <v>3</v>
      </c>
      <c r="I451" s="668" t="n">
        <v>3.2</v>
      </c>
      <c r="J451" s="38" t="n">
        <v>156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8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кор</t>
        </is>
      </c>
      <c r="U452" s="675">
        <f>IFERROR(U450/H450,"0")+IFERROR(U451/H451,"0")</f>
        <v/>
      </c>
      <c r="V452" s="675">
        <f>IFERROR(V450/H450,"0")+IFERROR(V451/H451,"0")</f>
        <v/>
      </c>
      <c r="W452" s="675">
        <f>IFERROR(IF(W450="",0,W450),"0")+IFERROR(IF(W451="",0,W451),"0")</f>
        <v/>
      </c>
      <c r="X452" s="676" t="n"/>
      <c r="Y452" s="676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кг</t>
        </is>
      </c>
      <c r="U453" s="675">
        <f>IFERROR(SUM(U450:U451),"0")</f>
        <v/>
      </c>
      <c r="V453" s="675">
        <f>IFERROR(SUM(V450:V451),"0")</f>
        <v/>
      </c>
      <c r="W453" s="43" t="n"/>
      <c r="X453" s="676" t="n"/>
      <c r="Y453" s="676" t="n"/>
    </row>
    <row r="454" ht="16.5" customHeight="1">
      <c r="A454" s="371" t="inlineStr">
        <is>
          <t>Выгодная цена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1" t="n"/>
      <c r="Y454" s="371" t="n"/>
    </row>
    <row r="455" ht="14.25" customHeight="1">
      <c r="A455" s="372" t="inlineStr">
        <is>
          <t>Копченые колбасы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72" t="n"/>
      <c r="Y455" s="372" t="n"/>
    </row>
    <row r="456" ht="27" customHeight="1">
      <c r="A456" s="64" t="inlineStr">
        <is>
          <t>SU002654</t>
        </is>
      </c>
      <c r="B456" s="64" t="inlineStr">
        <is>
          <t>P003020</t>
        </is>
      </c>
      <c r="C456" s="37" t="n">
        <v>4301031156</v>
      </c>
      <c r="D456" s="373" t="n">
        <v>4680115880856</v>
      </c>
      <c r="E456" s="636" t="n"/>
      <c r="F456" s="668" t="n">
        <v>0.7</v>
      </c>
      <c r="G456" s="38" t="n">
        <v>6</v>
      </c>
      <c r="H456" s="668" t="n">
        <v>4.2</v>
      </c>
      <c r="I456" s="668" t="n">
        <v>4.46</v>
      </c>
      <c r="J456" s="38" t="n">
        <v>156</v>
      </c>
      <c r="K456" s="39" t="inlineStr">
        <is>
          <t>СК2</t>
        </is>
      </c>
      <c r="L456" s="38" t="n">
        <v>35</v>
      </c>
      <c r="M456" s="913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6" s="670" t="n"/>
      <c r="O456" s="670" t="n"/>
      <c r="P456" s="670" t="n"/>
      <c r="Q456" s="636" t="n"/>
      <c r="R456" s="40" t="inlineStr"/>
      <c r="S456" s="40" t="inlineStr"/>
      <c r="T456" s="41" t="inlineStr">
        <is>
          <t>кг</t>
        </is>
      </c>
      <c r="U456" s="671" t="n">
        <v>0</v>
      </c>
      <c r="V456" s="672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0" t="inlineStr">
        <is>
          <t>КИ</t>
        </is>
      </c>
    </row>
    <row r="457">
      <c r="A457" s="38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кор</t>
        </is>
      </c>
      <c r="U457" s="675">
        <f>IFERROR(U456/H456,"0")</f>
        <v/>
      </c>
      <c r="V457" s="675">
        <f>IFERROR(V456/H456,"0")</f>
        <v/>
      </c>
      <c r="W457" s="675">
        <f>IFERROR(IF(W456="",0,W456),"0")</f>
        <v/>
      </c>
      <c r="X457" s="676" t="n"/>
      <c r="Y457" s="676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кг</t>
        </is>
      </c>
      <c r="U458" s="675">
        <f>IFERROR(SUM(U456:U456),"0")</f>
        <v/>
      </c>
      <c r="V458" s="675">
        <f>IFERROR(SUM(V456:V456),"0")</f>
        <v/>
      </c>
      <c r="W458" s="43" t="n"/>
      <c r="X458" s="676" t="n"/>
      <c r="Y458" s="676" t="n"/>
    </row>
    <row r="459" ht="14.25" customHeight="1">
      <c r="A459" s="37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72" t="n"/>
      <c r="Y459" s="372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73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8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623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/>
      </c>
      <c r="V463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7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624" t="inlineStr">
        <is>
          <t>Ядрена копоть</t>
        </is>
      </c>
      <c r="C470" s="624" t="inlineStr">
        <is>
          <t>Вязанка</t>
        </is>
      </c>
      <c r="D470" s="916" t="n"/>
      <c r="E470" s="916" t="n"/>
      <c r="F470" s="917" t="n"/>
      <c r="G470" s="624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624" t="inlineStr">
        <is>
          <t>Особый рецепт</t>
        </is>
      </c>
      <c r="N470" s="917" t="n"/>
      <c r="O470" s="624" t="inlineStr">
        <is>
          <t>Баварушка</t>
        </is>
      </c>
      <c r="P470" s="917" t="n"/>
      <c r="Q470" s="624" t="inlineStr">
        <is>
          <t>Дугушка</t>
        </is>
      </c>
      <c r="R470" s="624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625" t="inlineStr">
        <is>
          <t>СЕРИЯ</t>
        </is>
      </c>
      <c r="B471" s="624" t="inlineStr">
        <is>
          <t>Ядрена копоть</t>
        </is>
      </c>
      <c r="C471" s="624" t="inlineStr">
        <is>
          <t>Столичная</t>
        </is>
      </c>
      <c r="D471" s="624" t="inlineStr">
        <is>
          <t>Классическая</t>
        </is>
      </c>
      <c r="E471" s="624" t="inlineStr">
        <is>
          <t>Вязанка</t>
        </is>
      </c>
      <c r="F471" s="624" t="inlineStr">
        <is>
          <t>Сливушки</t>
        </is>
      </c>
      <c r="G471" s="624" t="inlineStr">
        <is>
          <t>Золоченная в печи</t>
        </is>
      </c>
      <c r="H471" s="624" t="inlineStr">
        <is>
          <t>Мясорубская</t>
        </is>
      </c>
      <c r="I471" s="624" t="inlineStr">
        <is>
          <t>Сочинка</t>
        </is>
      </c>
      <c r="J471" s="624" t="inlineStr">
        <is>
          <t>Бордо</t>
        </is>
      </c>
      <c r="K471" s="624" t="inlineStr">
        <is>
          <t>Фирменная</t>
        </is>
      </c>
      <c r="L471" s="624" t="inlineStr">
        <is>
          <t>Бавария</t>
        </is>
      </c>
      <c r="M471" s="624" t="inlineStr">
        <is>
          <t>Особая</t>
        </is>
      </c>
      <c r="N471" s="624" t="inlineStr">
        <is>
          <t>Особая Без свинины</t>
        </is>
      </c>
      <c r="O471" s="624" t="inlineStr">
        <is>
          <t>Филейбургская</t>
        </is>
      </c>
      <c r="P471" s="624" t="inlineStr">
        <is>
          <t>Балыкбургская</t>
        </is>
      </c>
      <c r="Q471" s="624" t="inlineStr">
        <is>
          <t>Дугушка</t>
        </is>
      </c>
      <c r="R471" s="624" t="inlineStr">
        <is>
          <t>Зареченские продукты</t>
        </is>
      </c>
      <c r="S471" s="624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3" s="53">
        <f>IFERROR(V120*1,"0")+IFERROR(V121*1,"0")+IFERROR(V122*1,"0")+IFERROR(V123*1,"0")</f>
        <v/>
      </c>
      <c r="G473" s="53">
        <f>IFERROR(V129*1,"0")+IFERROR(V130*1,"0")+IFERROR(V131*1,"0")</f>
        <v/>
      </c>
      <c r="H473" s="53">
        <f>IFERROR(V136*1,"0")+IFERROR(V137*1,"0")+IFERROR(V138*1,"0")+IFERROR(V139*1,"0")+IFERROR(V140*1,"0")+IFERROR(V141*1,"0")+IFERROR(V142*1,"0")+IFERROR(V143*1,"0")</f>
        <v/>
      </c>
      <c r="I473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3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3" s="53">
        <f>IFERROR(V249*1,"0")+IFERROR(V250*1,"0")+IFERROR(V251*1,"0")+IFERROR(V252*1,"0")+IFERROR(V253*1,"0")+IFERROR(V254*1,"0")+IFERROR(V255*1,"0")+IFERROR(V259*1,"0")+IFERROR(V260*1,"0")</f>
        <v/>
      </c>
      <c r="L473" s="53">
        <f>IFERROR(V265*1,"0")+IFERROR(V269*1,"0")+IFERROR(V270*1,"0")+IFERROR(V271*1,"0")+IFERROR(V275*1,"0")+IFERROR(V279*1,"0")</f>
        <v/>
      </c>
      <c r="M473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3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3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3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3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3" s="53">
        <f>IFERROR(V436*1,"0")+IFERROR(V437*1,"0")+IFERROR(V441*1,"0")+IFERROR(V442*1,"0")+IFERROR(V446*1,"0")+IFERROR(V450*1,"0")+IFERROR(V451*1,"0")</f>
        <v/>
      </c>
      <c r="S473" s="53">
        <f>IFERROR(V456*1,"0")+IFERROR(V460*1,"0")</f>
        <v/>
      </c>
      <c r="T473" s="1" t="n"/>
      <c r="Y473" s="61" t="n"/>
      <c r="AB473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LTvYLb1//m6gc3KQ+5xgw==" formatRows="1" sort="0" spinCount="100000" hashValue="pwBGxvUoGSZXsw3/WYjmsgBlaD9fsxIhVwgcyRde6OuqrrHrAutcDAUp3xGBXn/Rsg4FtmVbuUqmT4p0GjpiA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diFv+rPMIqGVXsq89K09w==" formatRows="1" sort="0" spinCount="100000" hashValue="LAz1H+L5YDHu2ktKH1orYivud38uJrv0Ljsbdo2ib/FjDAvVQip6GfKHOIy6EQVePUPQTdyIba5mqvhGlD7W0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2023-09-27T08:05:50Z</dcterms:modified>
  <cp:lastModifiedBy>Uaer4</cp:lastModifiedBy>
</cp:coreProperties>
</file>