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4,25 Симф КИ\"/>
    </mc:Choice>
  </mc:AlternateContent>
  <xr:revisionPtr revIDLastSave="0" documentId="13_ncr:1_{F9C55709-57F6-4599-ACDA-F8CF9CD936D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5" i="1"/>
  <c r="AI66" i="1"/>
  <c r="AI67" i="1"/>
  <c r="AI68" i="1"/>
  <c r="AI69" i="1"/>
  <c r="AI70" i="1"/>
  <c r="AI71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1" i="1"/>
  <c r="AH103" i="1"/>
  <c r="AH105" i="1"/>
  <c r="AH106" i="1"/>
  <c r="AH107" i="1"/>
  <c r="AH108" i="1"/>
  <c r="AH109" i="1"/>
  <c r="AH110" i="1"/>
  <c r="AH112" i="1"/>
  <c r="AH113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Z19" i="1"/>
  <c r="Z35" i="1"/>
  <c r="W21" i="1"/>
  <c r="W37" i="1"/>
  <c r="Z37" i="1" s="1"/>
  <c r="W61" i="1"/>
  <c r="AD8" i="1"/>
  <c r="W8" i="1" s="1"/>
  <c r="AD9" i="1"/>
  <c r="W9" i="1" s="1"/>
  <c r="AD10" i="1"/>
  <c r="W10" i="1" s="1"/>
  <c r="AD11" i="1"/>
  <c r="W11" i="1" s="1"/>
  <c r="AD12" i="1"/>
  <c r="W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AD17" i="1"/>
  <c r="W17" i="1" s="1"/>
  <c r="Z17" i="1" s="1"/>
  <c r="AD18" i="1"/>
  <c r="W18" i="1" s="1"/>
  <c r="Z18" i="1" s="1"/>
  <c r="AD19" i="1"/>
  <c r="W19" i="1" s="1"/>
  <c r="AD20" i="1"/>
  <c r="W20" i="1" s="1"/>
  <c r="Z20" i="1" s="1"/>
  <c r="AD21" i="1"/>
  <c r="AD22" i="1"/>
  <c r="W22" i="1" s="1"/>
  <c r="Z22" i="1" s="1"/>
  <c r="AD23" i="1"/>
  <c r="W23" i="1" s="1"/>
  <c r="AD24" i="1"/>
  <c r="W24" i="1" s="1"/>
  <c r="AD25" i="1"/>
  <c r="W25" i="1" s="1"/>
  <c r="AD26" i="1"/>
  <c r="W26" i="1" s="1"/>
  <c r="AD27" i="1"/>
  <c r="W27" i="1" s="1"/>
  <c r="AD28" i="1"/>
  <c r="W28" i="1" s="1"/>
  <c r="AD29" i="1"/>
  <c r="W29" i="1" s="1"/>
  <c r="AD30" i="1"/>
  <c r="W30" i="1" s="1"/>
  <c r="Z30" i="1" s="1"/>
  <c r="AD31" i="1"/>
  <c r="W31" i="1" s="1"/>
  <c r="AD32" i="1"/>
  <c r="W32" i="1" s="1"/>
  <c r="AD33" i="1"/>
  <c r="W33" i="1" s="1"/>
  <c r="Z33" i="1" s="1"/>
  <c r="AD34" i="1"/>
  <c r="W34" i="1" s="1"/>
  <c r="AD35" i="1"/>
  <c r="W35" i="1" s="1"/>
  <c r="AD36" i="1"/>
  <c r="W36" i="1" s="1"/>
  <c r="Z36" i="1" s="1"/>
  <c r="AD37" i="1"/>
  <c r="AD38" i="1"/>
  <c r="W38" i="1" s="1"/>
  <c r="Z38" i="1" s="1"/>
  <c r="AD39" i="1"/>
  <c r="W39" i="1" s="1"/>
  <c r="AD40" i="1"/>
  <c r="W40" i="1" s="1"/>
  <c r="AD41" i="1"/>
  <c r="W41" i="1" s="1"/>
  <c r="AD42" i="1"/>
  <c r="W42" i="1" s="1"/>
  <c r="AD43" i="1"/>
  <c r="W43" i="1" s="1"/>
  <c r="Z43" i="1" s="1"/>
  <c r="AD44" i="1"/>
  <c r="W44" i="1" s="1"/>
  <c r="AD45" i="1"/>
  <c r="W45" i="1" s="1"/>
  <c r="AD46" i="1"/>
  <c r="W46" i="1" s="1"/>
  <c r="AD47" i="1"/>
  <c r="W47" i="1" s="1"/>
  <c r="AD48" i="1"/>
  <c r="W48" i="1" s="1"/>
  <c r="AD49" i="1"/>
  <c r="W49" i="1" s="1"/>
  <c r="AD50" i="1"/>
  <c r="W50" i="1" s="1"/>
  <c r="AD51" i="1"/>
  <c r="W51" i="1" s="1"/>
  <c r="AD52" i="1"/>
  <c r="W52" i="1" s="1"/>
  <c r="Z52" i="1" s="1"/>
  <c r="AD53" i="1"/>
  <c r="W53" i="1" s="1"/>
  <c r="AD54" i="1"/>
  <c r="W54" i="1" s="1"/>
  <c r="AD55" i="1"/>
  <c r="W55" i="1" s="1"/>
  <c r="Z55" i="1" s="1"/>
  <c r="AD56" i="1"/>
  <c r="W56" i="1" s="1"/>
  <c r="AD57" i="1"/>
  <c r="W57" i="1" s="1"/>
  <c r="AD58" i="1"/>
  <c r="W58" i="1" s="1"/>
  <c r="AD59" i="1"/>
  <c r="W59" i="1" s="1"/>
  <c r="AD60" i="1"/>
  <c r="W60" i="1" s="1"/>
  <c r="AD61" i="1"/>
  <c r="AD62" i="1"/>
  <c r="W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AD67" i="1"/>
  <c r="W67" i="1" s="1"/>
  <c r="AD68" i="1"/>
  <c r="W68" i="1" s="1"/>
  <c r="Z68" i="1" s="1"/>
  <c r="AD69" i="1"/>
  <c r="W69" i="1" s="1"/>
  <c r="AD70" i="1"/>
  <c r="W70" i="1" s="1"/>
  <c r="AD71" i="1"/>
  <c r="W71" i="1" s="1"/>
  <c r="Z71" i="1" s="1"/>
  <c r="AD72" i="1"/>
  <c r="W72" i="1" s="1"/>
  <c r="Z72" i="1" s="1"/>
  <c r="AD73" i="1"/>
  <c r="W73" i="1" s="1"/>
  <c r="AD74" i="1"/>
  <c r="W74" i="1" s="1"/>
  <c r="AD75" i="1"/>
  <c r="W75" i="1" s="1"/>
  <c r="AD76" i="1"/>
  <c r="W76" i="1" s="1"/>
  <c r="AD77" i="1"/>
  <c r="W77" i="1" s="1"/>
  <c r="AD78" i="1"/>
  <c r="W78" i="1" s="1"/>
  <c r="AD79" i="1"/>
  <c r="W79" i="1" s="1"/>
  <c r="AD80" i="1"/>
  <c r="W80" i="1" s="1"/>
  <c r="AD81" i="1"/>
  <c r="W81" i="1" s="1"/>
  <c r="AD82" i="1"/>
  <c r="W82" i="1" s="1"/>
  <c r="Z82" i="1" s="1"/>
  <c r="AD83" i="1"/>
  <c r="W83" i="1" s="1"/>
  <c r="AD84" i="1"/>
  <c r="W84" i="1" s="1"/>
  <c r="Z84" i="1" s="1"/>
  <c r="AD85" i="1"/>
  <c r="W85" i="1" s="1"/>
  <c r="AD86" i="1"/>
  <c r="W86" i="1" s="1"/>
  <c r="AD87" i="1"/>
  <c r="W87" i="1" s="1"/>
  <c r="AD88" i="1"/>
  <c r="W88" i="1" s="1"/>
  <c r="AD89" i="1"/>
  <c r="W89" i="1" s="1"/>
  <c r="AD90" i="1"/>
  <c r="W90" i="1" s="1"/>
  <c r="Z90" i="1" s="1"/>
  <c r="AD91" i="1"/>
  <c r="W91" i="1" s="1"/>
  <c r="Z91" i="1" s="1"/>
  <c r="AD92" i="1"/>
  <c r="W92" i="1" s="1"/>
  <c r="AD93" i="1"/>
  <c r="W93" i="1" s="1"/>
  <c r="AD94" i="1"/>
  <c r="W94" i="1" s="1"/>
  <c r="AD95" i="1"/>
  <c r="W95" i="1" s="1"/>
  <c r="AD96" i="1"/>
  <c r="W96" i="1" s="1"/>
  <c r="AD97" i="1"/>
  <c r="W97" i="1" s="1"/>
  <c r="Z97" i="1" s="1"/>
  <c r="AD98" i="1"/>
  <c r="W98" i="1" s="1"/>
  <c r="AD99" i="1"/>
  <c r="W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AD108" i="1"/>
  <c r="W108" i="1" s="1"/>
  <c r="Z108" i="1" s="1"/>
  <c r="AD109" i="1"/>
  <c r="W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L9" i="1"/>
  <c r="L10" i="1"/>
  <c r="L11" i="1"/>
  <c r="L12" i="1"/>
  <c r="L13" i="1"/>
  <c r="L14" i="1"/>
  <c r="Y14" i="1" s="1"/>
  <c r="L15" i="1"/>
  <c r="L16" i="1"/>
  <c r="L17" i="1"/>
  <c r="L18" i="1"/>
  <c r="Y18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Y38" i="1" s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Y82" i="1" s="1"/>
  <c r="L83" i="1"/>
  <c r="L84" i="1"/>
  <c r="L85" i="1"/>
  <c r="L86" i="1"/>
  <c r="L87" i="1"/>
  <c r="L88" i="1"/>
  <c r="L89" i="1"/>
  <c r="L90" i="1"/>
  <c r="Y90" i="1" s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Y110" i="1" s="1"/>
  <c r="L111" i="1"/>
  <c r="L112" i="1"/>
  <c r="L113" i="1"/>
  <c r="L114" i="1"/>
  <c r="Y114" i="1" s="1"/>
  <c r="L115" i="1"/>
  <c r="L116" i="1"/>
  <c r="L117" i="1"/>
  <c r="L7" i="1"/>
  <c r="K22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7" i="1"/>
  <c r="K7" i="1" s="1"/>
  <c r="AB6" i="1"/>
  <c r="AC6" i="1"/>
  <c r="AH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AJ13" i="1" s="1"/>
  <c r="H14" i="1"/>
  <c r="AJ14" i="1" s="1"/>
  <c r="H15" i="1"/>
  <c r="AJ15" i="1" s="1"/>
  <c r="H16" i="1"/>
  <c r="H17" i="1"/>
  <c r="AJ17" i="1" s="1"/>
  <c r="H18" i="1"/>
  <c r="AJ18" i="1" s="1"/>
  <c r="H19" i="1"/>
  <c r="H20" i="1"/>
  <c r="AJ2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AJ33" i="1" s="1"/>
  <c r="H34" i="1"/>
  <c r="H35" i="1"/>
  <c r="H36" i="1"/>
  <c r="AJ36" i="1" s="1"/>
  <c r="H37" i="1"/>
  <c r="AJ37" i="1" s="1"/>
  <c r="H38" i="1"/>
  <c r="AJ38" i="1" s="1"/>
  <c r="H39" i="1"/>
  <c r="H40" i="1"/>
  <c r="H41" i="1"/>
  <c r="H42" i="1"/>
  <c r="H43" i="1"/>
  <c r="AJ43" i="1" s="1"/>
  <c r="H44" i="1"/>
  <c r="H45" i="1"/>
  <c r="H46" i="1"/>
  <c r="H47" i="1"/>
  <c r="H48" i="1"/>
  <c r="H49" i="1"/>
  <c r="H50" i="1"/>
  <c r="H51" i="1"/>
  <c r="H52" i="1"/>
  <c r="AJ52" i="1" s="1"/>
  <c r="H53" i="1"/>
  <c r="H54" i="1"/>
  <c r="H55" i="1"/>
  <c r="AJ55" i="1" s="1"/>
  <c r="H56" i="1"/>
  <c r="H57" i="1"/>
  <c r="H58" i="1"/>
  <c r="H59" i="1"/>
  <c r="H60" i="1"/>
  <c r="H61" i="1"/>
  <c r="H62" i="1"/>
  <c r="H63" i="1"/>
  <c r="AJ63" i="1" s="1"/>
  <c r="H64" i="1"/>
  <c r="AJ64" i="1" s="1"/>
  <c r="H65" i="1"/>
  <c r="AJ65" i="1" s="1"/>
  <c r="H66" i="1"/>
  <c r="H67" i="1"/>
  <c r="H68" i="1"/>
  <c r="H69" i="1"/>
  <c r="H70" i="1"/>
  <c r="H71" i="1"/>
  <c r="H72" i="1"/>
  <c r="AJ72" i="1" s="1"/>
  <c r="H73" i="1"/>
  <c r="H74" i="1"/>
  <c r="H75" i="1"/>
  <c r="H76" i="1"/>
  <c r="H77" i="1"/>
  <c r="H78" i="1"/>
  <c r="H79" i="1"/>
  <c r="H80" i="1"/>
  <c r="H81" i="1"/>
  <c r="H82" i="1"/>
  <c r="AJ82" i="1" s="1"/>
  <c r="H83" i="1"/>
  <c r="H84" i="1"/>
  <c r="H85" i="1"/>
  <c r="H86" i="1"/>
  <c r="H87" i="1"/>
  <c r="H88" i="1"/>
  <c r="H89" i="1"/>
  <c r="H90" i="1"/>
  <c r="AJ90" i="1" s="1"/>
  <c r="H91" i="1"/>
  <c r="AJ91" i="1" s="1"/>
  <c r="H92" i="1"/>
  <c r="H93" i="1"/>
  <c r="H94" i="1"/>
  <c r="H95" i="1"/>
  <c r="H96" i="1"/>
  <c r="H97" i="1"/>
  <c r="AJ97" i="1" s="1"/>
  <c r="H98" i="1"/>
  <c r="H99" i="1"/>
  <c r="H100" i="1"/>
  <c r="AJ100" i="1" s="1"/>
  <c r="H101" i="1"/>
  <c r="AJ101" i="1" s="1"/>
  <c r="H102" i="1"/>
  <c r="H103" i="1"/>
  <c r="AJ103" i="1" s="1"/>
  <c r="H104" i="1"/>
  <c r="AJ104" i="1" s="1"/>
  <c r="H105" i="1"/>
  <c r="AJ105" i="1" s="1"/>
  <c r="H106" i="1"/>
  <c r="H107" i="1"/>
  <c r="H108" i="1"/>
  <c r="H109" i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E6" i="1"/>
  <c r="F6" i="1"/>
  <c r="O6" i="1" l="1"/>
  <c r="Y115" i="1"/>
  <c r="Y65" i="1"/>
  <c r="Y37" i="1"/>
  <c r="Y13" i="1"/>
  <c r="Y116" i="1"/>
  <c r="Y112" i="1"/>
  <c r="Y104" i="1"/>
  <c r="Y100" i="1"/>
  <c r="Y52" i="1"/>
  <c r="Y111" i="1"/>
  <c r="Y103" i="1"/>
  <c r="Y91" i="1"/>
  <c r="AJ9" i="1"/>
  <c r="AJ109" i="1"/>
  <c r="Z109" i="1"/>
  <c r="AJ93" i="1"/>
  <c r="Z93" i="1"/>
  <c r="AJ89" i="1"/>
  <c r="Z89" i="1"/>
  <c r="AJ85" i="1"/>
  <c r="Z85" i="1"/>
  <c r="Z81" i="1"/>
  <c r="AJ81" i="1"/>
  <c r="Z77" i="1"/>
  <c r="AJ77" i="1"/>
  <c r="Z73" i="1"/>
  <c r="AJ73" i="1"/>
  <c r="Z57" i="1"/>
  <c r="AJ57" i="1"/>
  <c r="Z49" i="1"/>
  <c r="AJ49" i="1"/>
  <c r="AJ41" i="1"/>
  <c r="Z41" i="1"/>
  <c r="AJ25" i="1"/>
  <c r="Z25" i="1"/>
  <c r="Y77" i="1"/>
  <c r="Y117" i="1"/>
  <c r="Y113" i="1"/>
  <c r="Y109" i="1"/>
  <c r="Y105" i="1"/>
  <c r="Y101" i="1"/>
  <c r="Y97" i="1"/>
  <c r="Y93" i="1"/>
  <c r="Y89" i="1"/>
  <c r="Y85" i="1"/>
  <c r="Y33" i="1"/>
  <c r="Y25" i="1"/>
  <c r="Y17" i="1"/>
  <c r="Y72" i="1"/>
  <c r="Y64" i="1"/>
  <c r="Y48" i="1"/>
  <c r="Y36" i="1"/>
  <c r="Y20" i="1"/>
  <c r="AJ96" i="1"/>
  <c r="AJ88" i="1"/>
  <c r="Z88" i="1"/>
  <c r="AJ80" i="1"/>
  <c r="Z80" i="1"/>
  <c r="AJ56" i="1"/>
  <c r="Z56" i="1"/>
  <c r="AJ48" i="1"/>
  <c r="Z48" i="1"/>
  <c r="Z40" i="1"/>
  <c r="AJ40" i="1"/>
  <c r="Z32" i="1"/>
  <c r="AJ32" i="1"/>
  <c r="Z24" i="1"/>
  <c r="AJ24" i="1"/>
  <c r="Z16" i="1"/>
  <c r="AJ16" i="1"/>
  <c r="AJ8" i="1"/>
  <c r="Z8" i="1"/>
  <c r="Z96" i="1"/>
  <c r="Y63" i="1"/>
  <c r="Y55" i="1"/>
  <c r="Y43" i="1"/>
  <c r="Y15" i="1"/>
  <c r="Z107" i="1"/>
  <c r="AJ107" i="1"/>
  <c r="Z99" i="1"/>
  <c r="AJ99" i="1"/>
  <c r="Z95" i="1"/>
  <c r="AJ95" i="1"/>
  <c r="AJ87" i="1"/>
  <c r="Z87" i="1"/>
  <c r="Z83" i="1"/>
  <c r="AJ83" i="1"/>
  <c r="AJ79" i="1"/>
  <c r="AJ75" i="1"/>
  <c r="Z75" i="1"/>
  <c r="AJ71" i="1"/>
  <c r="AJ67" i="1"/>
  <c r="Z67" i="1"/>
  <c r="AJ59" i="1"/>
  <c r="Z59" i="1"/>
  <c r="AJ51" i="1"/>
  <c r="Z51" i="1"/>
  <c r="AJ47" i="1"/>
  <c r="Z39" i="1"/>
  <c r="AJ39" i="1"/>
  <c r="AJ35" i="1"/>
  <c r="AJ31" i="1"/>
  <c r="Z31" i="1"/>
  <c r="AJ27" i="1"/>
  <c r="AJ23" i="1"/>
  <c r="Z23" i="1"/>
  <c r="AJ19" i="1"/>
  <c r="AJ11" i="1"/>
  <c r="Z69" i="1"/>
  <c r="AJ69" i="1"/>
  <c r="Z61" i="1"/>
  <c r="AJ61" i="1"/>
  <c r="Z53" i="1"/>
  <c r="AJ53" i="1"/>
  <c r="Z45" i="1"/>
  <c r="AJ45" i="1"/>
  <c r="AJ29" i="1"/>
  <c r="Z29" i="1"/>
  <c r="AJ21" i="1"/>
  <c r="Z21" i="1"/>
  <c r="Z79" i="1"/>
  <c r="Z47" i="1"/>
  <c r="Y7" i="1"/>
  <c r="AJ106" i="1"/>
  <c r="AJ102" i="1"/>
  <c r="AJ98" i="1"/>
  <c r="Z98" i="1"/>
  <c r="Z94" i="1"/>
  <c r="AJ94" i="1"/>
  <c r="Z86" i="1"/>
  <c r="AJ86" i="1"/>
  <c r="Z78" i="1"/>
  <c r="AJ78" i="1"/>
  <c r="Z74" i="1"/>
  <c r="AJ74" i="1"/>
  <c r="Z70" i="1"/>
  <c r="AJ70" i="1"/>
  <c r="Z66" i="1"/>
  <c r="AJ66" i="1"/>
  <c r="Z62" i="1"/>
  <c r="AJ62" i="1"/>
  <c r="Z58" i="1"/>
  <c r="AJ58" i="1"/>
  <c r="Z54" i="1"/>
  <c r="AJ54" i="1"/>
  <c r="AJ50" i="1"/>
  <c r="Z50" i="1"/>
  <c r="AJ46" i="1"/>
  <c r="Z46" i="1"/>
  <c r="AJ42" i="1"/>
  <c r="Z42" i="1"/>
  <c r="AJ34" i="1"/>
  <c r="Z34" i="1"/>
  <c r="AJ30" i="1"/>
  <c r="AJ26" i="1"/>
  <c r="Z26" i="1"/>
  <c r="AJ22" i="1"/>
  <c r="AJ10" i="1"/>
  <c r="Z10" i="1"/>
  <c r="AJ108" i="1"/>
  <c r="AJ92" i="1"/>
  <c r="Z92" i="1"/>
  <c r="AJ84" i="1"/>
  <c r="AJ76" i="1"/>
  <c r="AJ68" i="1"/>
  <c r="AJ60" i="1"/>
  <c r="AJ44" i="1"/>
  <c r="Z28" i="1"/>
  <c r="AJ28" i="1"/>
  <c r="Z12" i="1"/>
  <c r="AJ12" i="1"/>
  <c r="Z76" i="1"/>
  <c r="Z60" i="1"/>
  <c r="Z44" i="1"/>
  <c r="Z27" i="1"/>
  <c r="Z11" i="1"/>
  <c r="Y8" i="1"/>
  <c r="L6" i="1"/>
  <c r="AD6" i="1"/>
  <c r="AG6" i="1"/>
  <c r="AJ7" i="1"/>
  <c r="Y39" i="1"/>
  <c r="W6" i="1"/>
  <c r="Y83" i="1"/>
  <c r="Y95" i="1"/>
  <c r="Z9" i="1"/>
  <c r="Y9" i="1"/>
  <c r="AF6" i="1"/>
  <c r="AE6" i="1"/>
  <c r="N6" i="1"/>
  <c r="M6" i="1"/>
  <c r="K6" i="1"/>
  <c r="J6" i="1"/>
  <c r="Y26" i="1" l="1"/>
  <c r="Y54" i="1"/>
  <c r="Y106" i="1"/>
  <c r="Y71" i="1"/>
  <c r="Y88" i="1"/>
  <c r="Y53" i="1"/>
  <c r="Y45" i="1"/>
  <c r="Y35" i="1"/>
  <c r="Y99" i="1"/>
  <c r="Y40" i="1"/>
  <c r="Y57" i="1"/>
  <c r="Y62" i="1"/>
  <c r="Y78" i="1"/>
  <c r="Y42" i="1"/>
  <c r="Y58" i="1"/>
  <c r="Y27" i="1"/>
  <c r="Y59" i="1"/>
  <c r="Y75" i="1"/>
  <c r="Y32" i="1"/>
  <c r="Y60" i="1"/>
  <c r="Y76" i="1"/>
  <c r="Y92" i="1"/>
  <c r="Y29" i="1"/>
  <c r="Y61" i="1"/>
  <c r="Y47" i="1"/>
  <c r="Y107" i="1"/>
  <c r="Y56" i="1"/>
  <c r="Y73" i="1"/>
  <c r="Y66" i="1"/>
  <c r="Y86" i="1"/>
  <c r="AJ6" i="1"/>
  <c r="Y10" i="1"/>
  <c r="Y46" i="1"/>
  <c r="Y98" i="1"/>
  <c r="Y31" i="1"/>
  <c r="Y79" i="1"/>
  <c r="Y80" i="1"/>
  <c r="Y24" i="1"/>
  <c r="Y69" i="1"/>
  <c r="Y19" i="1"/>
  <c r="Y51" i="1"/>
  <c r="Y12" i="1"/>
  <c r="Y108" i="1"/>
  <c r="Y30" i="1"/>
  <c r="Y70" i="1"/>
  <c r="Y94" i="1"/>
  <c r="X6" i="1"/>
  <c r="Y22" i="1"/>
  <c r="Y50" i="1"/>
  <c r="Y102" i="1"/>
  <c r="Y11" i="1"/>
  <c r="Y67" i="1"/>
  <c r="Y16" i="1"/>
  <c r="Y44" i="1"/>
  <c r="Y68" i="1"/>
  <c r="Y84" i="1"/>
  <c r="Y21" i="1"/>
  <c r="Y49" i="1"/>
  <c r="Y96" i="1"/>
  <c r="Y23" i="1"/>
  <c r="Y87" i="1"/>
  <c r="Y28" i="1"/>
  <c r="Y41" i="1"/>
  <c r="Y34" i="1"/>
  <c r="Y74" i="1"/>
  <c r="Y81" i="1"/>
</calcChain>
</file>

<file path=xl/sharedStrings.xml><?xml version="1.0" encoding="utf-8"?>
<sst xmlns="http://schemas.openxmlformats.org/spreadsheetml/2006/main" count="273" uniqueCount="146">
  <si>
    <t>Период: 28.03.2025 - 04.04.2025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</si>
  <si>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</si>
  <si>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</si>
  <si>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</si>
  <si>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</si>
  <si>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</si>
  <si>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</si>
  <si>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</si>
  <si>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</si>
  <si>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</si>
  <si>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</si>
  <si>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</si>
  <si>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</si>
  <si>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</si>
  <si>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</si>
  <si>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</si>
  <si>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</si>
  <si>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</si>
  <si>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</si>
  <si>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</si>
  <si>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</si>
  <si>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</si>
  <si>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</si>
  <si>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</si>
  <si>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</si>
  <si>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</si>
  <si>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</si>
  <si>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</si>
  <si>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</si>
  <si>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</si>
  <si>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</si>
  <si>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</si>
  <si>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</si>
  <si>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</si>
  <si>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</si>
  <si>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</si>
  <si>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</si>
  <si>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</si>
  <si>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</si>
  <si>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</si>
  <si>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</si>
  <si>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</si>
  <si>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</si>
  <si>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</si>
  <si>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</si>
  <si>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</si>
  <si>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</si>
  <si>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</si>
  <si>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</si>
  <si>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</si>
  <si>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</si>
  <si>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</si>
  <si>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</si>
  <si>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</si>
  <si>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</si>
  <si>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</si>
  <si>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</si>
  <si>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</si>
  <si>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</si>
  <si>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</si>
  <si>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</si>
  <si>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</si>
  <si>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</si>
  <si>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</si>
  <si>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</si>
  <si>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</si>
  <si>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</si>
  <si>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</si>
  <si>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</si>
  <si>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</si>
  <si>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</si>
  <si>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</si>
  <si>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</si>
  <si>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</si>
  <si>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</si>
  <si>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</si>
  <si>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</si>
  <si>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</si>
  <si>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</si>
  <si>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</si>
  <si>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</si>
  <si>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</si>
  <si>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</si>
  <si>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</si>
  <si>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</si>
  <si>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</si>
  <si>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</si>
  <si>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</si>
  <si>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</si>
  <si>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</si>
  <si>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</si>
  <si>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</si>
  <si>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</si>
  <si>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</si>
  <si>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</si>
  <si>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</si>
  <si>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</si>
  <si>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</si>
  <si>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</si>
  <si>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</si>
  <si>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</si>
  <si>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</si>
  <si>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</si>
  <si>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</si>
  <si>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</si>
  <si>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</si>
  <si>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</si>
  <si>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</si>
  <si>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</si>
  <si>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</si>
  <si>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</si>
  <si>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</si>
  <si>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</si>
  <si>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</si>
  <si>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</si>
  <si>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</si>
  <si>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</si>
  <si>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>БОНУС_Колбаса Сервелат Филедворский, фиброуз, в/у 0,35 кг срез,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</si>
  <si>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</si>
  <si>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</si>
  <si>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</si>
  <si>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</si>
  <si>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</si>
  <si>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</si>
  <si>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</si>
  <si>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</si>
  <si>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</si>
  <si>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</si>
  <si>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</si>
  <si>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</si>
  <si>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</si>
  <si>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</si>
  <si>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</si>
  <si>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</si>
  <si>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</si>
  <si>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</si>
  <si>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</si>
  <si>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04,04,</t>
  </si>
  <si>
    <t>07,04,</t>
  </si>
  <si>
    <t>08,04,</t>
  </si>
  <si>
    <t>09,04,</t>
  </si>
  <si>
    <t>10,04,</t>
  </si>
  <si>
    <t>14,03,</t>
  </si>
  <si>
    <t>21,03,</t>
  </si>
  <si>
    <t>28,03,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</si>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</sst>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4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27.03.2025 - 03.04.2025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04,04,</v>
          </cell>
          <cell r="M5" t="str">
            <v>07,04,</v>
          </cell>
          <cell r="N5" t="str">
            <v>08,04,</v>
          </cell>
          <cell r="X5" t="str">
            <v>09,04,</v>
          </cell>
          <cell r="AE5" t="str">
            <v>14,03,</v>
          </cell>
          <cell r="AF5" t="str">
            <v>21,03,</v>
          </cell>
          <cell r="AG5" t="str">
            <v>28,03,</v>
          </cell>
          <cell r="AH5" t="str">
            <v>03,04,</v>
          </cell>
        </row>
        <row r="6">
          <cell r="E6">
            <v>109822.32299999999</v>
          </cell>
          <cell r="F6">
            <v>67159.917999999991</v>
          </cell>
          <cell r="J6">
            <v>113095.04999999997</v>
          </cell>
          <cell r="K6">
            <v>-3272.726999999999</v>
          </cell>
          <cell r="L6">
            <v>28230</v>
          </cell>
          <cell r="M6">
            <v>18860</v>
          </cell>
          <cell r="N6">
            <v>30930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21030.464600000014</v>
          </cell>
          <cell r="X6">
            <v>15450</v>
          </cell>
          <cell r="AA6">
            <v>0</v>
          </cell>
          <cell r="AB6">
            <v>0</v>
          </cell>
          <cell r="AC6">
            <v>0</v>
          </cell>
          <cell r="AD6">
            <v>4670</v>
          </cell>
          <cell r="AE6">
            <v>18081.419199999997</v>
          </cell>
          <cell r="AF6">
            <v>20081.173999999995</v>
          </cell>
          <cell r="AG6">
            <v>19714.881799999999</v>
          </cell>
          <cell r="AH6">
            <v>15163.556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408.33300000000003</v>
          </cell>
          <cell r="D7">
            <v>569.45699999999999</v>
          </cell>
          <cell r="E7">
            <v>543.26499999999999</v>
          </cell>
          <cell r="F7">
            <v>419.73</v>
          </cell>
          <cell r="G7" t="str">
            <v>н</v>
          </cell>
          <cell r="H7">
            <v>1</v>
          </cell>
          <cell r="I7">
            <v>45</v>
          </cell>
          <cell r="J7">
            <v>541.02800000000002</v>
          </cell>
          <cell r="K7">
            <v>2.2369999999999663</v>
          </cell>
          <cell r="L7">
            <v>100</v>
          </cell>
          <cell r="M7">
            <v>100</v>
          </cell>
          <cell r="N7">
            <v>100</v>
          </cell>
          <cell r="W7">
            <v>108.65299999999999</v>
          </cell>
          <cell r="X7">
            <v>60</v>
          </cell>
          <cell r="Y7">
            <v>7.1763319926739264</v>
          </cell>
          <cell r="Z7">
            <v>3.8630318536993919</v>
          </cell>
          <cell r="AD7">
            <v>0</v>
          </cell>
          <cell r="AE7">
            <v>110.2666</v>
          </cell>
          <cell r="AF7">
            <v>124.85820000000001</v>
          </cell>
          <cell r="AG7">
            <v>106.89320000000001</v>
          </cell>
          <cell r="AH7">
            <v>31.414000000000001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378.39499999999998</v>
          </cell>
          <cell r="D8">
            <v>459.97300000000001</v>
          </cell>
          <cell r="E8">
            <v>668.20600000000002</v>
          </cell>
          <cell r="F8">
            <v>140.029</v>
          </cell>
          <cell r="G8" t="str">
            <v>ябл</v>
          </cell>
          <cell r="H8">
            <v>1</v>
          </cell>
          <cell r="I8">
            <v>45</v>
          </cell>
          <cell r="J8">
            <v>667.06200000000001</v>
          </cell>
          <cell r="K8">
            <v>1.1440000000000055</v>
          </cell>
          <cell r="L8">
            <v>160</v>
          </cell>
          <cell r="M8">
            <v>300</v>
          </cell>
          <cell r="N8">
            <v>180</v>
          </cell>
          <cell r="W8">
            <v>133.6412</v>
          </cell>
          <cell r="X8">
            <v>150</v>
          </cell>
          <cell r="Y8">
            <v>6.9591488253622389</v>
          </cell>
          <cell r="Z8">
            <v>1.0477981341083438</v>
          </cell>
          <cell r="AD8">
            <v>0</v>
          </cell>
          <cell r="AE8">
            <v>100.0386</v>
          </cell>
          <cell r="AF8">
            <v>104.41099999999999</v>
          </cell>
          <cell r="AG8">
            <v>105.64179999999999</v>
          </cell>
          <cell r="AH8">
            <v>100.348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1416.9590000000001</v>
          </cell>
          <cell r="D9">
            <v>2695.6669999999999</v>
          </cell>
          <cell r="E9">
            <v>2072</v>
          </cell>
          <cell r="F9">
            <v>1540</v>
          </cell>
          <cell r="G9" t="str">
            <v>бнмарт</v>
          </cell>
          <cell r="H9">
            <v>1</v>
          </cell>
          <cell r="I9">
            <v>45</v>
          </cell>
          <cell r="J9">
            <v>1586.5840000000001</v>
          </cell>
          <cell r="K9">
            <v>485.41599999999994</v>
          </cell>
          <cell r="L9">
            <v>700</v>
          </cell>
          <cell r="M9">
            <v>100</v>
          </cell>
          <cell r="N9">
            <v>500</v>
          </cell>
          <cell r="W9">
            <v>414.4</v>
          </cell>
          <cell r="X9">
            <v>300</v>
          </cell>
          <cell r="Y9">
            <v>7.577220077220078</v>
          </cell>
          <cell r="Z9">
            <v>3.7162162162162162</v>
          </cell>
          <cell r="AD9">
            <v>0</v>
          </cell>
          <cell r="AE9">
            <v>398.2</v>
          </cell>
          <cell r="AF9">
            <v>410.4</v>
          </cell>
          <cell r="AG9">
            <v>409.8</v>
          </cell>
          <cell r="AH9">
            <v>170.84899999999999</v>
          </cell>
          <cell r="AI9" t="str">
            <v>продапр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1316</v>
          </cell>
          <cell r="D10">
            <v>2230</v>
          </cell>
          <cell r="E10">
            <v>2327</v>
          </cell>
          <cell r="F10">
            <v>1169</v>
          </cell>
          <cell r="G10" t="str">
            <v>ябл</v>
          </cell>
          <cell r="H10">
            <v>0.4</v>
          </cell>
          <cell r="I10">
            <v>45</v>
          </cell>
          <cell r="J10">
            <v>2373</v>
          </cell>
          <cell r="K10">
            <v>-46</v>
          </cell>
          <cell r="L10">
            <v>900</v>
          </cell>
          <cell r="M10">
            <v>300</v>
          </cell>
          <cell r="N10">
            <v>600</v>
          </cell>
          <cell r="W10">
            <v>425.4</v>
          </cell>
          <cell r="X10">
            <v>300</v>
          </cell>
          <cell r="Y10">
            <v>7.6845322049835456</v>
          </cell>
          <cell r="Z10">
            <v>2.7480018805829807</v>
          </cell>
          <cell r="AD10">
            <v>200</v>
          </cell>
          <cell r="AE10">
            <v>389.6</v>
          </cell>
          <cell r="AF10">
            <v>394.8</v>
          </cell>
          <cell r="AG10">
            <v>389.8</v>
          </cell>
          <cell r="AH10">
            <v>283</v>
          </cell>
          <cell r="AI10" t="str">
            <v>продапр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1668</v>
          </cell>
          <cell r="D11">
            <v>5318</v>
          </cell>
          <cell r="E11">
            <v>4480</v>
          </cell>
          <cell r="F11">
            <v>2412</v>
          </cell>
          <cell r="G11">
            <v>0</v>
          </cell>
          <cell r="H11">
            <v>0.45</v>
          </cell>
          <cell r="I11">
            <v>45</v>
          </cell>
          <cell r="J11">
            <v>4561</v>
          </cell>
          <cell r="K11">
            <v>-81</v>
          </cell>
          <cell r="L11">
            <v>1300</v>
          </cell>
          <cell r="M11">
            <v>500</v>
          </cell>
          <cell r="N11">
            <v>900</v>
          </cell>
          <cell r="W11">
            <v>776</v>
          </cell>
          <cell r="X11">
            <v>800</v>
          </cell>
          <cell r="Y11">
            <v>7.6185567010309274</v>
          </cell>
          <cell r="Z11">
            <v>3.1082474226804124</v>
          </cell>
          <cell r="AD11">
            <v>600</v>
          </cell>
          <cell r="AE11">
            <v>579.20000000000005</v>
          </cell>
          <cell r="AF11">
            <v>665.4</v>
          </cell>
          <cell r="AG11">
            <v>683.8</v>
          </cell>
          <cell r="AH11">
            <v>751</v>
          </cell>
          <cell r="AI11" t="str">
            <v>апряб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2848</v>
          </cell>
          <cell r="D12">
            <v>5104</v>
          </cell>
          <cell r="E12">
            <v>5415</v>
          </cell>
          <cell r="F12">
            <v>2344</v>
          </cell>
          <cell r="G12" t="str">
            <v>оконч</v>
          </cell>
          <cell r="H12">
            <v>0.45</v>
          </cell>
          <cell r="I12">
            <v>45</v>
          </cell>
          <cell r="J12">
            <v>5555</v>
          </cell>
          <cell r="K12">
            <v>-140</v>
          </cell>
          <cell r="L12">
            <v>1200</v>
          </cell>
          <cell r="M12">
            <v>800</v>
          </cell>
          <cell r="N12">
            <v>1300</v>
          </cell>
          <cell r="W12">
            <v>963</v>
          </cell>
          <cell r="X12">
            <v>1000</v>
          </cell>
          <cell r="Y12">
            <v>6.8992731048805815</v>
          </cell>
          <cell r="Z12">
            <v>2.4340602284527519</v>
          </cell>
          <cell r="AD12">
            <v>600</v>
          </cell>
          <cell r="AE12">
            <v>731.6</v>
          </cell>
          <cell r="AF12">
            <v>932.6</v>
          </cell>
          <cell r="AG12">
            <v>899</v>
          </cell>
          <cell r="AH12">
            <v>690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</v>
          </cell>
          <cell r="D13">
            <v>72</v>
          </cell>
          <cell r="E13">
            <v>35</v>
          </cell>
          <cell r="F13">
            <v>41</v>
          </cell>
          <cell r="G13">
            <v>0</v>
          </cell>
          <cell r="H13">
            <v>0.4</v>
          </cell>
          <cell r="I13">
            <v>50</v>
          </cell>
          <cell r="J13">
            <v>55</v>
          </cell>
          <cell r="K13">
            <v>-20</v>
          </cell>
          <cell r="L13">
            <v>0</v>
          </cell>
          <cell r="M13">
            <v>0</v>
          </cell>
          <cell r="N13">
            <v>20</v>
          </cell>
          <cell r="W13">
            <v>7</v>
          </cell>
          <cell r="X13">
            <v>10</v>
          </cell>
          <cell r="Y13">
            <v>10.142857142857142</v>
          </cell>
          <cell r="Z13">
            <v>5.8571428571428568</v>
          </cell>
          <cell r="AD13">
            <v>0</v>
          </cell>
          <cell r="AE13">
            <v>4.8</v>
          </cell>
          <cell r="AF13">
            <v>7.4</v>
          </cell>
          <cell r="AG13">
            <v>7.2</v>
          </cell>
          <cell r="AH13">
            <v>9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D14">
            <v>211</v>
          </cell>
          <cell r="E14">
            <v>60</v>
          </cell>
          <cell r="F14">
            <v>151</v>
          </cell>
          <cell r="G14">
            <v>0</v>
          </cell>
          <cell r="H14">
            <v>0.17</v>
          </cell>
          <cell r="I14">
            <v>180</v>
          </cell>
          <cell r="J14">
            <v>182</v>
          </cell>
          <cell r="K14">
            <v>-122</v>
          </cell>
          <cell r="L14">
            <v>200</v>
          </cell>
          <cell r="M14">
            <v>100</v>
          </cell>
          <cell r="N14">
            <v>0</v>
          </cell>
          <cell r="W14">
            <v>12</v>
          </cell>
          <cell r="Y14">
            <v>37.583333333333336</v>
          </cell>
          <cell r="Z14">
            <v>12.583333333333334</v>
          </cell>
          <cell r="AD14">
            <v>0</v>
          </cell>
          <cell r="AE14">
            <v>30.4</v>
          </cell>
          <cell r="AF14">
            <v>18.600000000000001</v>
          </cell>
          <cell r="AG14">
            <v>13.8</v>
          </cell>
          <cell r="AH14">
            <v>46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129</v>
          </cell>
          <cell r="D15">
            <v>194</v>
          </cell>
          <cell r="E15">
            <v>195</v>
          </cell>
          <cell r="F15">
            <v>124</v>
          </cell>
          <cell r="G15">
            <v>0</v>
          </cell>
          <cell r="H15">
            <v>0.3</v>
          </cell>
          <cell r="I15">
            <v>40</v>
          </cell>
          <cell r="J15">
            <v>323</v>
          </cell>
          <cell r="K15">
            <v>-128</v>
          </cell>
          <cell r="L15">
            <v>130</v>
          </cell>
          <cell r="M15">
            <v>0</v>
          </cell>
          <cell r="N15">
            <v>40</v>
          </cell>
          <cell r="W15">
            <v>39</v>
          </cell>
          <cell r="Y15">
            <v>7.5384615384615383</v>
          </cell>
          <cell r="Z15">
            <v>3.1794871794871793</v>
          </cell>
          <cell r="AD15">
            <v>0</v>
          </cell>
          <cell r="AE15">
            <v>38.200000000000003</v>
          </cell>
          <cell r="AF15">
            <v>41.6</v>
          </cell>
          <cell r="AG15">
            <v>42</v>
          </cell>
          <cell r="AH15">
            <v>15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D16">
            <v>15</v>
          </cell>
          <cell r="E16">
            <v>0</v>
          </cell>
          <cell r="G16" t="str">
            <v>оконч</v>
          </cell>
          <cell r="H16">
            <v>0</v>
          </cell>
          <cell r="I16" t="e">
            <v>#N/A</v>
          </cell>
          <cell r="J16">
            <v>1</v>
          </cell>
          <cell r="K16">
            <v>-1</v>
          </cell>
          <cell r="L16">
            <v>0</v>
          </cell>
          <cell r="M16">
            <v>0</v>
          </cell>
          <cell r="N16">
            <v>0</v>
          </cell>
          <cell r="W16">
            <v>0</v>
          </cell>
          <cell r="Y16" t="e">
            <v>#DIV/0!</v>
          </cell>
          <cell r="Z16" t="e">
            <v>#DIV/0!</v>
          </cell>
          <cell r="AD16">
            <v>0</v>
          </cell>
          <cell r="AE16">
            <v>47.6</v>
          </cell>
          <cell r="AF16">
            <v>85.4</v>
          </cell>
          <cell r="AG16">
            <v>0.2</v>
          </cell>
          <cell r="AH16">
            <v>-16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1612</v>
          </cell>
          <cell r="D17">
            <v>780</v>
          </cell>
          <cell r="E17">
            <v>503</v>
          </cell>
          <cell r="F17">
            <v>7</v>
          </cell>
          <cell r="G17">
            <v>0</v>
          </cell>
          <cell r="H17">
            <v>0.17</v>
          </cell>
          <cell r="I17">
            <v>180</v>
          </cell>
          <cell r="J17">
            <v>761</v>
          </cell>
          <cell r="K17">
            <v>-258</v>
          </cell>
          <cell r="L17">
            <v>0</v>
          </cell>
          <cell r="M17">
            <v>600</v>
          </cell>
          <cell r="N17">
            <v>500</v>
          </cell>
          <cell r="W17">
            <v>100.6</v>
          </cell>
          <cell r="Y17">
            <v>11.003976143141154</v>
          </cell>
          <cell r="Z17">
            <v>6.9582504970178927E-2</v>
          </cell>
          <cell r="AD17">
            <v>0</v>
          </cell>
          <cell r="AE17">
            <v>164.6</v>
          </cell>
          <cell r="AF17">
            <v>187.4</v>
          </cell>
          <cell r="AG17">
            <v>110.2</v>
          </cell>
          <cell r="AH17">
            <v>-11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339</v>
          </cell>
          <cell r="D18">
            <v>306</v>
          </cell>
          <cell r="E18">
            <v>331</v>
          </cell>
          <cell r="F18">
            <v>308</v>
          </cell>
          <cell r="G18">
            <v>0</v>
          </cell>
          <cell r="H18">
            <v>0.35</v>
          </cell>
          <cell r="I18">
            <v>45</v>
          </cell>
          <cell r="J18">
            <v>741</v>
          </cell>
          <cell r="K18">
            <v>-410</v>
          </cell>
          <cell r="L18">
            <v>200</v>
          </cell>
          <cell r="M18">
            <v>150</v>
          </cell>
          <cell r="N18">
            <v>200</v>
          </cell>
          <cell r="W18">
            <v>66.2</v>
          </cell>
          <cell r="X18">
            <v>80</v>
          </cell>
          <cell r="Y18">
            <v>14.169184290030211</v>
          </cell>
          <cell r="Z18">
            <v>4.6525679758308156</v>
          </cell>
          <cell r="AD18">
            <v>0</v>
          </cell>
          <cell r="AE18">
            <v>104</v>
          </cell>
          <cell r="AF18">
            <v>75.2</v>
          </cell>
          <cell r="AG18">
            <v>67.2</v>
          </cell>
          <cell r="AH18">
            <v>3</v>
          </cell>
          <cell r="AI18" t="str">
            <v>продапр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218</v>
          </cell>
          <cell r="D19">
            <v>555</v>
          </cell>
          <cell r="E19">
            <v>680</v>
          </cell>
          <cell r="F19">
            <v>88</v>
          </cell>
          <cell r="G19" t="str">
            <v>н</v>
          </cell>
          <cell r="H19">
            <v>0.35</v>
          </cell>
          <cell r="I19">
            <v>45</v>
          </cell>
          <cell r="J19">
            <v>695</v>
          </cell>
          <cell r="K19">
            <v>-15</v>
          </cell>
          <cell r="L19">
            <v>40</v>
          </cell>
          <cell r="M19">
            <v>20</v>
          </cell>
          <cell r="N19">
            <v>30</v>
          </cell>
          <cell r="W19">
            <v>40</v>
          </cell>
          <cell r="X19">
            <v>20</v>
          </cell>
          <cell r="Y19">
            <v>4.95</v>
          </cell>
          <cell r="Z19">
            <v>2.2000000000000002</v>
          </cell>
          <cell r="AD19">
            <v>480</v>
          </cell>
          <cell r="AE19">
            <v>15</v>
          </cell>
          <cell r="AF19">
            <v>19.8</v>
          </cell>
          <cell r="AG19">
            <v>26.6</v>
          </cell>
          <cell r="AH19">
            <v>81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86</v>
          </cell>
          <cell r="D20">
            <v>129</v>
          </cell>
          <cell r="E20">
            <v>116</v>
          </cell>
          <cell r="F20">
            <v>70</v>
          </cell>
          <cell r="G20">
            <v>0</v>
          </cell>
          <cell r="H20">
            <v>0.35</v>
          </cell>
          <cell r="I20">
            <v>45</v>
          </cell>
          <cell r="J20">
            <v>202</v>
          </cell>
          <cell r="K20">
            <v>-86</v>
          </cell>
          <cell r="L20">
            <v>50</v>
          </cell>
          <cell r="M20">
            <v>40</v>
          </cell>
          <cell r="N20">
            <v>50</v>
          </cell>
          <cell r="W20">
            <v>23.2</v>
          </cell>
          <cell r="X20">
            <v>20</v>
          </cell>
          <cell r="Y20">
            <v>9.9137931034482758</v>
          </cell>
          <cell r="Z20">
            <v>3.0172413793103448</v>
          </cell>
          <cell r="AD20">
            <v>0</v>
          </cell>
          <cell r="AE20">
            <v>29.6</v>
          </cell>
          <cell r="AF20">
            <v>24</v>
          </cell>
          <cell r="AG20">
            <v>22</v>
          </cell>
          <cell r="AH20">
            <v>10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192</v>
          </cell>
          <cell r="D21">
            <v>419</v>
          </cell>
          <cell r="E21">
            <v>324</v>
          </cell>
          <cell r="F21">
            <v>281</v>
          </cell>
          <cell r="G21">
            <v>0</v>
          </cell>
          <cell r="H21">
            <v>0.35</v>
          </cell>
          <cell r="I21">
            <v>45</v>
          </cell>
          <cell r="J21">
            <v>419</v>
          </cell>
          <cell r="K21">
            <v>-95</v>
          </cell>
          <cell r="L21">
            <v>50</v>
          </cell>
          <cell r="M21">
            <v>100</v>
          </cell>
          <cell r="N21">
            <v>150</v>
          </cell>
          <cell r="W21">
            <v>64.8</v>
          </cell>
          <cell r="X21">
            <v>70</v>
          </cell>
          <cell r="Y21">
            <v>10.046296296296298</v>
          </cell>
          <cell r="Z21">
            <v>4.3364197530864201</v>
          </cell>
          <cell r="AD21">
            <v>0</v>
          </cell>
          <cell r="AE21">
            <v>78.8</v>
          </cell>
          <cell r="AF21">
            <v>62.2</v>
          </cell>
          <cell r="AG21">
            <v>60.2</v>
          </cell>
          <cell r="AH21">
            <v>7</v>
          </cell>
          <cell r="AI21" t="str">
            <v>апряб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208.06200000000001</v>
          </cell>
          <cell r="D22">
            <v>511.27100000000002</v>
          </cell>
          <cell r="E22">
            <v>438.24599999999998</v>
          </cell>
          <cell r="F22">
            <v>269.57600000000002</v>
          </cell>
          <cell r="G22">
            <v>0</v>
          </cell>
          <cell r="H22">
            <v>1</v>
          </cell>
          <cell r="I22">
            <v>50</v>
          </cell>
          <cell r="J22">
            <v>426.048</v>
          </cell>
          <cell r="K22">
            <v>12.197999999999979</v>
          </cell>
          <cell r="L22">
            <v>100</v>
          </cell>
          <cell r="M22">
            <v>150</v>
          </cell>
          <cell r="N22">
            <v>150</v>
          </cell>
          <cell r="W22">
            <v>87.649199999999993</v>
          </cell>
          <cell r="Y22">
            <v>7.6392710943168911</v>
          </cell>
          <cell r="Z22">
            <v>3.0756241928049546</v>
          </cell>
          <cell r="AD22">
            <v>0</v>
          </cell>
          <cell r="AE22">
            <v>73.78</v>
          </cell>
          <cell r="AF22">
            <v>79.890799999999999</v>
          </cell>
          <cell r="AG22">
            <v>74.717799999999997</v>
          </cell>
          <cell r="AH22">
            <v>61.783000000000001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2688.6640000000002</v>
          </cell>
          <cell r="D23">
            <v>6230</v>
          </cell>
          <cell r="E23">
            <v>4873.4110000000001</v>
          </cell>
          <cell r="F23">
            <v>3887.0889999999999</v>
          </cell>
          <cell r="G23">
            <v>0</v>
          </cell>
          <cell r="H23">
            <v>1</v>
          </cell>
          <cell r="I23">
            <v>50</v>
          </cell>
          <cell r="J23">
            <v>4990.2870000000003</v>
          </cell>
          <cell r="K23">
            <v>-116.8760000000002</v>
          </cell>
          <cell r="L23">
            <v>1000</v>
          </cell>
          <cell r="M23">
            <v>500</v>
          </cell>
          <cell r="N23">
            <v>1500</v>
          </cell>
          <cell r="W23">
            <v>974.68219999999997</v>
          </cell>
          <cell r="X23">
            <v>600</v>
          </cell>
          <cell r="Y23">
            <v>7.6815694387360312</v>
          </cell>
          <cell r="Z23">
            <v>3.9880578510616078</v>
          </cell>
          <cell r="AD23">
            <v>0</v>
          </cell>
          <cell r="AE23">
            <v>813.31540000000007</v>
          </cell>
          <cell r="AF23">
            <v>947.5236000000001</v>
          </cell>
          <cell r="AG23">
            <v>919.26939999999991</v>
          </cell>
          <cell r="AH23">
            <v>590.17999999999995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166.21299999999999</v>
          </cell>
          <cell r="D24">
            <v>412.15100000000001</v>
          </cell>
          <cell r="E24">
            <v>356.50599999999997</v>
          </cell>
          <cell r="F24">
            <v>210.011</v>
          </cell>
          <cell r="G24">
            <v>0</v>
          </cell>
          <cell r="H24">
            <v>1</v>
          </cell>
          <cell r="I24">
            <v>50</v>
          </cell>
          <cell r="J24">
            <v>350.024</v>
          </cell>
          <cell r="K24">
            <v>6.4819999999999709</v>
          </cell>
          <cell r="L24">
            <v>50</v>
          </cell>
          <cell r="M24">
            <v>50</v>
          </cell>
          <cell r="N24">
            <v>120</v>
          </cell>
          <cell r="W24">
            <v>71.301199999999994</v>
          </cell>
          <cell r="X24">
            <v>100</v>
          </cell>
          <cell r="Y24">
            <v>7.4334092553842011</v>
          </cell>
          <cell r="Z24">
            <v>2.9454062484221866</v>
          </cell>
          <cell r="AD24">
            <v>0</v>
          </cell>
          <cell r="AE24">
            <v>69.897400000000005</v>
          </cell>
          <cell r="AF24">
            <v>58.473400000000005</v>
          </cell>
          <cell r="AG24">
            <v>66.025400000000005</v>
          </cell>
          <cell r="AH24">
            <v>68.551000000000002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509.74200000000002</v>
          </cell>
          <cell r="D25">
            <v>599.63099999999997</v>
          </cell>
          <cell r="E25">
            <v>640.40899999999999</v>
          </cell>
          <cell r="F25">
            <v>453.88900000000001</v>
          </cell>
          <cell r="G25">
            <v>0</v>
          </cell>
          <cell r="H25">
            <v>1</v>
          </cell>
          <cell r="I25">
            <v>60</v>
          </cell>
          <cell r="J25">
            <v>653.31500000000005</v>
          </cell>
          <cell r="K25">
            <v>-12.906000000000063</v>
          </cell>
          <cell r="L25">
            <v>200</v>
          </cell>
          <cell r="M25">
            <v>0</v>
          </cell>
          <cell r="N25">
            <v>250</v>
          </cell>
          <cell r="W25">
            <v>128.08179999999999</v>
          </cell>
          <cell r="X25">
            <v>60</v>
          </cell>
          <cell r="Y25">
            <v>7.5255735006847191</v>
          </cell>
          <cell r="Z25">
            <v>3.5437431391501373</v>
          </cell>
          <cell r="AD25">
            <v>0</v>
          </cell>
          <cell r="AE25">
            <v>111.6788</v>
          </cell>
          <cell r="AF25">
            <v>130.9298</v>
          </cell>
          <cell r="AG25">
            <v>121.2432</v>
          </cell>
          <cell r="AH25">
            <v>139.97200000000001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343.79700000000003</v>
          </cell>
          <cell r="D26">
            <v>571.67700000000002</v>
          </cell>
          <cell r="E26">
            <v>573.17899999999997</v>
          </cell>
          <cell r="F26">
            <v>327.27300000000002</v>
          </cell>
          <cell r="G26">
            <v>0</v>
          </cell>
          <cell r="H26">
            <v>1</v>
          </cell>
          <cell r="I26">
            <v>50</v>
          </cell>
          <cell r="J26">
            <v>556.86300000000006</v>
          </cell>
          <cell r="K26">
            <v>16.315999999999917</v>
          </cell>
          <cell r="L26">
            <v>120</v>
          </cell>
          <cell r="M26">
            <v>150</v>
          </cell>
          <cell r="N26">
            <v>180</v>
          </cell>
          <cell r="W26">
            <v>114.63579999999999</v>
          </cell>
          <cell r="X26">
            <v>80</v>
          </cell>
          <cell r="Y26">
            <v>7.478231058709409</v>
          </cell>
          <cell r="Z26">
            <v>2.8548934974938027</v>
          </cell>
          <cell r="AD26">
            <v>0</v>
          </cell>
          <cell r="AE26">
            <v>96.39</v>
          </cell>
          <cell r="AF26">
            <v>102.18260000000001</v>
          </cell>
          <cell r="AG26">
            <v>98.832599999999999</v>
          </cell>
          <cell r="AH26">
            <v>118.705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130.41300000000001</v>
          </cell>
          <cell r="D27">
            <v>174.96899999999999</v>
          </cell>
          <cell r="E27">
            <v>183.126</v>
          </cell>
          <cell r="F27">
            <v>116.40600000000001</v>
          </cell>
          <cell r="G27">
            <v>0</v>
          </cell>
          <cell r="H27">
            <v>1</v>
          </cell>
          <cell r="I27">
            <v>60</v>
          </cell>
          <cell r="J27">
            <v>207.37200000000001</v>
          </cell>
          <cell r="K27">
            <v>-24.246000000000009</v>
          </cell>
          <cell r="L27">
            <v>0</v>
          </cell>
          <cell r="M27">
            <v>70</v>
          </cell>
          <cell r="N27">
            <v>60</v>
          </cell>
          <cell r="W27">
            <v>36.6252</v>
          </cell>
          <cell r="X27">
            <v>30</v>
          </cell>
          <cell r="Y27">
            <v>7.5468802900735019</v>
          </cell>
          <cell r="Z27">
            <v>3.1783034631892799</v>
          </cell>
          <cell r="AD27">
            <v>0</v>
          </cell>
          <cell r="AE27">
            <v>33.948999999999998</v>
          </cell>
          <cell r="AF27">
            <v>35.578199999999995</v>
          </cell>
          <cell r="AG27">
            <v>29.428199999999997</v>
          </cell>
          <cell r="AH27">
            <v>43.115000000000002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185.09700000000001</v>
          </cell>
          <cell r="D28">
            <v>98.385000000000005</v>
          </cell>
          <cell r="E28">
            <v>197.869</v>
          </cell>
          <cell r="F28">
            <v>77.668999999999997</v>
          </cell>
          <cell r="G28">
            <v>0</v>
          </cell>
          <cell r="H28">
            <v>1</v>
          </cell>
          <cell r="I28">
            <v>60</v>
          </cell>
          <cell r="J28">
            <v>198.63200000000001</v>
          </cell>
          <cell r="K28">
            <v>-0.76300000000000523</v>
          </cell>
          <cell r="L28">
            <v>50</v>
          </cell>
          <cell r="M28">
            <v>60</v>
          </cell>
          <cell r="N28">
            <v>60</v>
          </cell>
          <cell r="W28">
            <v>39.573799999999999</v>
          </cell>
          <cell r="X28">
            <v>50</v>
          </cell>
          <cell r="Y28">
            <v>7.521870530502504</v>
          </cell>
          <cell r="Z28">
            <v>1.9626368961282465</v>
          </cell>
          <cell r="AD28">
            <v>0</v>
          </cell>
          <cell r="AE28">
            <v>32.113399999999999</v>
          </cell>
          <cell r="AF28">
            <v>30.923200000000001</v>
          </cell>
          <cell r="AG28">
            <v>27.014400000000002</v>
          </cell>
          <cell r="AH28">
            <v>38.31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406.30399999999997</v>
          </cell>
          <cell r="D29">
            <v>448.54199999999997</v>
          </cell>
          <cell r="E29">
            <v>432.76100000000002</v>
          </cell>
          <cell r="F29">
            <v>411.572</v>
          </cell>
          <cell r="G29">
            <v>0</v>
          </cell>
          <cell r="H29">
            <v>1</v>
          </cell>
          <cell r="I29">
            <v>60</v>
          </cell>
          <cell r="J29">
            <v>422.23399999999998</v>
          </cell>
          <cell r="K29">
            <v>10.527000000000044</v>
          </cell>
          <cell r="L29">
            <v>50</v>
          </cell>
          <cell r="M29">
            <v>0</v>
          </cell>
          <cell r="N29">
            <v>120</v>
          </cell>
          <cell r="W29">
            <v>86.552199999999999</v>
          </cell>
          <cell r="X29">
            <v>70</v>
          </cell>
          <cell r="Y29">
            <v>7.5280813197122658</v>
          </cell>
          <cell r="Z29">
            <v>4.7551881985668762</v>
          </cell>
          <cell r="AD29">
            <v>0</v>
          </cell>
          <cell r="AE29">
            <v>67.78</v>
          </cell>
          <cell r="AF29">
            <v>86.28479999999999</v>
          </cell>
          <cell r="AG29">
            <v>72.019199999999998</v>
          </cell>
          <cell r="AH29">
            <v>79.95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31.527999999999999</v>
          </cell>
          <cell r="D30">
            <v>225.61500000000001</v>
          </cell>
          <cell r="E30">
            <v>179.369</v>
          </cell>
          <cell r="F30">
            <v>75.200999999999993</v>
          </cell>
          <cell r="G30">
            <v>0</v>
          </cell>
          <cell r="H30">
            <v>1</v>
          </cell>
          <cell r="I30">
            <v>30</v>
          </cell>
          <cell r="J30">
            <v>181.22499999999999</v>
          </cell>
          <cell r="K30">
            <v>-1.8559999999999945</v>
          </cell>
          <cell r="L30">
            <v>70</v>
          </cell>
          <cell r="M30">
            <v>30</v>
          </cell>
          <cell r="N30">
            <v>40</v>
          </cell>
          <cell r="W30">
            <v>35.873800000000003</v>
          </cell>
          <cell r="X30">
            <v>30</v>
          </cell>
          <cell r="Y30">
            <v>6.8350997106523419</v>
          </cell>
          <cell r="Z30">
            <v>2.0962652409279192</v>
          </cell>
          <cell r="AD30">
            <v>0</v>
          </cell>
          <cell r="AE30">
            <v>27.868400000000001</v>
          </cell>
          <cell r="AF30">
            <v>29.979000000000003</v>
          </cell>
          <cell r="AG30">
            <v>34.702199999999998</v>
          </cell>
          <cell r="AH30">
            <v>20.687999999999999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96.591999999999999</v>
          </cell>
          <cell r="D31">
            <v>138.75299999999999</v>
          </cell>
          <cell r="E31">
            <v>156.53700000000001</v>
          </cell>
          <cell r="F31">
            <v>73.367999999999995</v>
          </cell>
          <cell r="G31" t="str">
            <v>н</v>
          </cell>
          <cell r="H31">
            <v>1</v>
          </cell>
          <cell r="I31">
            <v>30</v>
          </cell>
          <cell r="J31">
            <v>166.715</v>
          </cell>
          <cell r="K31">
            <v>-10.177999999999997</v>
          </cell>
          <cell r="L31">
            <v>20</v>
          </cell>
          <cell r="M31">
            <v>40</v>
          </cell>
          <cell r="N31">
            <v>40</v>
          </cell>
          <cell r="W31">
            <v>31.307400000000001</v>
          </cell>
          <cell r="X31">
            <v>30</v>
          </cell>
          <cell r="Y31">
            <v>6.4958444329455656</v>
          </cell>
          <cell r="Z31">
            <v>2.3434715115276257</v>
          </cell>
          <cell r="AD31">
            <v>0</v>
          </cell>
          <cell r="AE31">
            <v>21.042999999999999</v>
          </cell>
          <cell r="AF31">
            <v>27.604000000000003</v>
          </cell>
          <cell r="AG31">
            <v>21.943000000000001</v>
          </cell>
          <cell r="AH31">
            <v>19.739999999999998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271.28500000000003</v>
          </cell>
          <cell r="D32">
            <v>1412.1579999999999</v>
          </cell>
          <cell r="E32">
            <v>1185.885</v>
          </cell>
          <cell r="F32">
            <v>473.46499999999997</v>
          </cell>
          <cell r="G32">
            <v>0</v>
          </cell>
          <cell r="H32">
            <v>1</v>
          </cell>
          <cell r="I32">
            <v>30</v>
          </cell>
          <cell r="J32">
            <v>1207.0139999999999</v>
          </cell>
          <cell r="K32">
            <v>-21.128999999999905</v>
          </cell>
          <cell r="L32">
            <v>270</v>
          </cell>
          <cell r="M32">
            <v>400</v>
          </cell>
          <cell r="N32">
            <v>370</v>
          </cell>
          <cell r="W32">
            <v>237.17699999999999</v>
          </cell>
          <cell r="X32">
            <v>150</v>
          </cell>
          <cell r="Y32">
            <v>7.0136016561470971</v>
          </cell>
          <cell r="Z32">
            <v>1.9962517444777528</v>
          </cell>
          <cell r="AD32">
            <v>0</v>
          </cell>
          <cell r="AE32">
            <v>188.7466</v>
          </cell>
          <cell r="AF32">
            <v>204.7004</v>
          </cell>
          <cell r="AG32">
            <v>211.52579999999998</v>
          </cell>
          <cell r="AH32">
            <v>122.631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65.186000000000007</v>
          </cell>
          <cell r="D33">
            <v>93.957999999999998</v>
          </cell>
          <cell r="E33">
            <v>47.302</v>
          </cell>
          <cell r="F33">
            <v>109.07599999999999</v>
          </cell>
          <cell r="G33">
            <v>0</v>
          </cell>
          <cell r="H33">
            <v>1</v>
          </cell>
          <cell r="I33">
            <v>40</v>
          </cell>
          <cell r="J33">
            <v>56.850999999999999</v>
          </cell>
          <cell r="K33">
            <v>-9.5489999999999995</v>
          </cell>
          <cell r="L33">
            <v>20</v>
          </cell>
          <cell r="M33">
            <v>0</v>
          </cell>
          <cell r="N33">
            <v>0</v>
          </cell>
          <cell r="W33">
            <v>9.4603999999999999</v>
          </cell>
          <cell r="Y33">
            <v>13.643820557270304</v>
          </cell>
          <cell r="Z33">
            <v>11.529745042492918</v>
          </cell>
          <cell r="AD33">
            <v>0</v>
          </cell>
          <cell r="AE33">
            <v>16.673999999999999</v>
          </cell>
          <cell r="AF33">
            <v>8.2584</v>
          </cell>
          <cell r="AG33">
            <v>14.171600000000002</v>
          </cell>
          <cell r="AH33">
            <v>10.975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89.623000000000005</v>
          </cell>
          <cell r="D34">
            <v>216.554</v>
          </cell>
          <cell r="E34">
            <v>133.10400000000001</v>
          </cell>
          <cell r="F34">
            <v>167.87700000000001</v>
          </cell>
          <cell r="G34" t="str">
            <v>н</v>
          </cell>
          <cell r="H34">
            <v>1</v>
          </cell>
          <cell r="I34">
            <v>35</v>
          </cell>
          <cell r="J34">
            <v>130.40600000000001</v>
          </cell>
          <cell r="K34">
            <v>2.6980000000000075</v>
          </cell>
          <cell r="L34">
            <v>0</v>
          </cell>
          <cell r="M34">
            <v>0</v>
          </cell>
          <cell r="N34">
            <v>0</v>
          </cell>
          <cell r="W34">
            <v>26.620800000000003</v>
          </cell>
          <cell r="X34">
            <v>30</v>
          </cell>
          <cell r="Y34">
            <v>7.4331725567976914</v>
          </cell>
          <cell r="Z34">
            <v>6.306234222863325</v>
          </cell>
          <cell r="AD34">
            <v>0</v>
          </cell>
          <cell r="AE34">
            <v>21.155999999999999</v>
          </cell>
          <cell r="AF34">
            <v>35.743600000000001</v>
          </cell>
          <cell r="AG34">
            <v>24.026</v>
          </cell>
          <cell r="AH34">
            <v>30.23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24.492000000000001</v>
          </cell>
          <cell r="D35">
            <v>99.408000000000001</v>
          </cell>
          <cell r="E35">
            <v>94.67</v>
          </cell>
          <cell r="F35">
            <v>22.55</v>
          </cell>
          <cell r="G35">
            <v>0</v>
          </cell>
          <cell r="H35">
            <v>1</v>
          </cell>
          <cell r="I35">
            <v>30</v>
          </cell>
          <cell r="J35">
            <v>115.40300000000001</v>
          </cell>
          <cell r="K35">
            <v>-20.733000000000004</v>
          </cell>
          <cell r="L35">
            <v>20</v>
          </cell>
          <cell r="M35">
            <v>20</v>
          </cell>
          <cell r="N35">
            <v>30</v>
          </cell>
          <cell r="W35">
            <v>18.934000000000001</v>
          </cell>
          <cell r="X35">
            <v>20</v>
          </cell>
          <cell r="Y35">
            <v>5.9443329460230272</v>
          </cell>
          <cell r="Z35">
            <v>1.1909791908735607</v>
          </cell>
          <cell r="AD35">
            <v>0</v>
          </cell>
          <cell r="AE35">
            <v>9.5350000000000001</v>
          </cell>
          <cell r="AF35">
            <v>0</v>
          </cell>
          <cell r="AG35">
            <v>11.385</v>
          </cell>
          <cell r="AH35">
            <v>21.702000000000002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10.865</v>
          </cell>
          <cell r="D36">
            <v>25.38</v>
          </cell>
          <cell r="E36">
            <v>12.955</v>
          </cell>
          <cell r="F36">
            <v>15.46</v>
          </cell>
          <cell r="G36" t="str">
            <v>н</v>
          </cell>
          <cell r="H36">
            <v>1</v>
          </cell>
          <cell r="I36">
            <v>45</v>
          </cell>
          <cell r="J36">
            <v>21.85</v>
          </cell>
          <cell r="K36">
            <v>-8.8950000000000014</v>
          </cell>
          <cell r="L36">
            <v>10</v>
          </cell>
          <cell r="M36">
            <v>0</v>
          </cell>
          <cell r="N36">
            <v>0</v>
          </cell>
          <cell r="W36">
            <v>2.5910000000000002</v>
          </cell>
          <cell r="Y36">
            <v>9.8263218834426862</v>
          </cell>
          <cell r="Z36">
            <v>5.9668081821690464</v>
          </cell>
          <cell r="AD36">
            <v>0</v>
          </cell>
          <cell r="AE36">
            <v>2.3555999999999999</v>
          </cell>
          <cell r="AF36">
            <v>2.0493999999999999</v>
          </cell>
          <cell r="AG36">
            <v>3.6795999999999998</v>
          </cell>
          <cell r="AH36">
            <v>-0.90300000000000002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16.247</v>
          </cell>
          <cell r="D37">
            <v>27.541</v>
          </cell>
          <cell r="E37">
            <v>15.451000000000001</v>
          </cell>
          <cell r="F37">
            <v>22.945</v>
          </cell>
          <cell r="G37" t="str">
            <v>н</v>
          </cell>
          <cell r="H37">
            <v>1</v>
          </cell>
          <cell r="I37">
            <v>45</v>
          </cell>
          <cell r="J37">
            <v>31.812000000000001</v>
          </cell>
          <cell r="K37">
            <v>-16.361000000000001</v>
          </cell>
          <cell r="L37">
            <v>10</v>
          </cell>
          <cell r="M37">
            <v>0</v>
          </cell>
          <cell r="N37">
            <v>0</v>
          </cell>
          <cell r="W37">
            <v>3.0902000000000003</v>
          </cell>
          <cell r="Y37">
            <v>10.661122257459063</v>
          </cell>
          <cell r="Z37">
            <v>7.4250857549673155</v>
          </cell>
          <cell r="AD37">
            <v>0</v>
          </cell>
          <cell r="AE37">
            <v>0.75759999999999994</v>
          </cell>
          <cell r="AF37">
            <v>1.8366</v>
          </cell>
          <cell r="AG37">
            <v>2.2738</v>
          </cell>
          <cell r="AH37">
            <v>-1.2470000000000001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13.96</v>
          </cell>
          <cell r="D38">
            <v>29.39</v>
          </cell>
          <cell r="E38">
            <v>20.891999999999999</v>
          </cell>
          <cell r="F38">
            <v>11.289</v>
          </cell>
          <cell r="G38" t="str">
            <v>н</v>
          </cell>
          <cell r="H38">
            <v>1</v>
          </cell>
          <cell r="I38">
            <v>45</v>
          </cell>
          <cell r="J38">
            <v>37.331000000000003</v>
          </cell>
          <cell r="K38">
            <v>-16.439000000000004</v>
          </cell>
          <cell r="L38">
            <v>10</v>
          </cell>
          <cell r="M38">
            <v>0</v>
          </cell>
          <cell r="N38">
            <v>10</v>
          </cell>
          <cell r="W38">
            <v>4.1783999999999999</v>
          </cell>
          <cell r="Y38">
            <v>7.4882730231667631</v>
          </cell>
          <cell r="Z38">
            <v>2.7017518667432512</v>
          </cell>
          <cell r="AD38">
            <v>0</v>
          </cell>
          <cell r="AE38">
            <v>2.7361999999999997</v>
          </cell>
          <cell r="AF38">
            <v>4.2792000000000003</v>
          </cell>
          <cell r="AG38">
            <v>3.8345999999999996</v>
          </cell>
          <cell r="AH38">
            <v>2.4550000000000001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1098</v>
          </cell>
          <cell r="D39">
            <v>2670</v>
          </cell>
          <cell r="E39">
            <v>2063</v>
          </cell>
          <cell r="F39">
            <v>1812</v>
          </cell>
          <cell r="G39" t="str">
            <v>бнмарт</v>
          </cell>
          <cell r="H39">
            <v>0.35</v>
          </cell>
          <cell r="I39">
            <v>40</v>
          </cell>
          <cell r="J39">
            <v>1700</v>
          </cell>
          <cell r="K39">
            <v>363</v>
          </cell>
          <cell r="L39">
            <v>600</v>
          </cell>
          <cell r="M39">
            <v>0</v>
          </cell>
          <cell r="N39">
            <v>700</v>
          </cell>
          <cell r="W39">
            <v>412.6</v>
          </cell>
          <cell r="Y39">
            <v>7.5424139602520599</v>
          </cell>
          <cell r="Z39">
            <v>4.3916626272418808</v>
          </cell>
          <cell r="AD39">
            <v>0</v>
          </cell>
          <cell r="AE39">
            <v>343.4</v>
          </cell>
          <cell r="AF39">
            <v>416.2</v>
          </cell>
          <cell r="AG39">
            <v>462.8</v>
          </cell>
          <cell r="AH39">
            <v>52</v>
          </cell>
          <cell r="AI39" t="str">
            <v>оконч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1651</v>
          </cell>
          <cell r="D40">
            <v>2926</v>
          </cell>
          <cell r="E40">
            <v>3067</v>
          </cell>
          <cell r="F40">
            <v>1444</v>
          </cell>
          <cell r="G40">
            <v>0</v>
          </cell>
          <cell r="H40">
            <v>0.4</v>
          </cell>
          <cell r="I40">
            <v>40</v>
          </cell>
          <cell r="J40">
            <v>3129</v>
          </cell>
          <cell r="K40">
            <v>-62</v>
          </cell>
          <cell r="L40">
            <v>500</v>
          </cell>
          <cell r="M40">
            <v>700</v>
          </cell>
          <cell r="N40">
            <v>1100</v>
          </cell>
          <cell r="W40">
            <v>565.4</v>
          </cell>
          <cell r="X40">
            <v>500</v>
          </cell>
          <cell r="Y40">
            <v>7.5061903077467287</v>
          </cell>
          <cell r="Z40">
            <v>2.5539441103643439</v>
          </cell>
          <cell r="AD40">
            <v>240</v>
          </cell>
          <cell r="AE40">
            <v>429.4</v>
          </cell>
          <cell r="AF40">
            <v>549.4</v>
          </cell>
          <cell r="AG40">
            <v>478.4</v>
          </cell>
          <cell r="AH40">
            <v>660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2032</v>
          </cell>
          <cell r="D41">
            <v>6353</v>
          </cell>
          <cell r="E41">
            <v>4845</v>
          </cell>
          <cell r="F41">
            <v>3400</v>
          </cell>
          <cell r="G41">
            <v>0</v>
          </cell>
          <cell r="H41">
            <v>0.45</v>
          </cell>
          <cell r="I41">
            <v>45</v>
          </cell>
          <cell r="J41">
            <v>4967</v>
          </cell>
          <cell r="K41">
            <v>-122</v>
          </cell>
          <cell r="L41">
            <v>1800</v>
          </cell>
          <cell r="M41">
            <v>0</v>
          </cell>
          <cell r="N41">
            <v>1300</v>
          </cell>
          <cell r="W41">
            <v>849</v>
          </cell>
          <cell r="Y41">
            <v>7.656065959952886</v>
          </cell>
          <cell r="Z41">
            <v>4.0047114252061249</v>
          </cell>
          <cell r="AD41">
            <v>600</v>
          </cell>
          <cell r="AE41">
            <v>879.2</v>
          </cell>
          <cell r="AF41">
            <v>848.8</v>
          </cell>
          <cell r="AG41">
            <v>881</v>
          </cell>
          <cell r="AH41">
            <v>433</v>
          </cell>
          <cell r="AI41">
            <v>0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293.56400000000002</v>
          </cell>
          <cell r="D42">
            <v>611.03700000000003</v>
          </cell>
          <cell r="E42">
            <v>561.04300000000001</v>
          </cell>
          <cell r="F42">
            <v>323.86599999999999</v>
          </cell>
          <cell r="G42">
            <v>0</v>
          </cell>
          <cell r="H42">
            <v>1</v>
          </cell>
          <cell r="I42">
            <v>40</v>
          </cell>
          <cell r="J42">
            <v>525.59799999999996</v>
          </cell>
          <cell r="K42">
            <v>35.44500000000005</v>
          </cell>
          <cell r="L42">
            <v>200</v>
          </cell>
          <cell r="M42">
            <v>60</v>
          </cell>
          <cell r="N42">
            <v>200</v>
          </cell>
          <cell r="W42">
            <v>112.2086</v>
          </cell>
          <cell r="X42">
            <v>60</v>
          </cell>
          <cell r="Y42">
            <v>7.5205109055812116</v>
          </cell>
          <cell r="Z42">
            <v>2.8862850084574618</v>
          </cell>
          <cell r="AD42">
            <v>0</v>
          </cell>
          <cell r="AE42">
            <v>79.131600000000006</v>
          </cell>
          <cell r="AF42">
            <v>94.3994</v>
          </cell>
          <cell r="AG42">
            <v>101.27380000000001</v>
          </cell>
          <cell r="AH42">
            <v>84.938999999999993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1371</v>
          </cell>
          <cell r="D43">
            <v>534</v>
          </cell>
          <cell r="E43">
            <v>717</v>
          </cell>
          <cell r="F43">
            <v>1169</v>
          </cell>
          <cell r="G43">
            <v>0</v>
          </cell>
          <cell r="H43">
            <v>0.1</v>
          </cell>
          <cell r="I43">
            <v>730</v>
          </cell>
          <cell r="J43">
            <v>736</v>
          </cell>
          <cell r="K43">
            <v>-19</v>
          </cell>
          <cell r="L43">
            <v>0</v>
          </cell>
          <cell r="M43">
            <v>0</v>
          </cell>
          <cell r="N43">
            <v>1000</v>
          </cell>
          <cell r="W43">
            <v>143.4</v>
          </cell>
          <cell r="Y43">
            <v>15.1255230125523</v>
          </cell>
          <cell r="Z43">
            <v>8.1520223152022311</v>
          </cell>
          <cell r="AD43">
            <v>0</v>
          </cell>
          <cell r="AE43">
            <v>105</v>
          </cell>
          <cell r="AF43">
            <v>124</v>
          </cell>
          <cell r="AG43">
            <v>96</v>
          </cell>
          <cell r="AH43">
            <v>174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652</v>
          </cell>
          <cell r="D44">
            <v>1244</v>
          </cell>
          <cell r="E44">
            <v>1229</v>
          </cell>
          <cell r="F44">
            <v>627</v>
          </cell>
          <cell r="G44">
            <v>0</v>
          </cell>
          <cell r="H44">
            <v>0.35</v>
          </cell>
          <cell r="I44">
            <v>40</v>
          </cell>
          <cell r="J44">
            <v>1264</v>
          </cell>
          <cell r="K44">
            <v>-35</v>
          </cell>
          <cell r="L44">
            <v>100</v>
          </cell>
          <cell r="M44">
            <v>350</v>
          </cell>
          <cell r="N44">
            <v>450</v>
          </cell>
          <cell r="W44">
            <v>245.8</v>
          </cell>
          <cell r="X44">
            <v>300</v>
          </cell>
          <cell r="Y44">
            <v>7.4328722538649306</v>
          </cell>
          <cell r="Z44">
            <v>2.5508543531326282</v>
          </cell>
          <cell r="AD44">
            <v>0</v>
          </cell>
          <cell r="AE44">
            <v>186</v>
          </cell>
          <cell r="AF44">
            <v>226.4</v>
          </cell>
          <cell r="AG44">
            <v>196.6</v>
          </cell>
          <cell r="AH44">
            <v>277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128.858</v>
          </cell>
          <cell r="D45">
            <v>264.899</v>
          </cell>
          <cell r="E45">
            <v>226.29599999999999</v>
          </cell>
          <cell r="F45">
            <v>150.876</v>
          </cell>
          <cell r="G45">
            <v>0</v>
          </cell>
          <cell r="H45">
            <v>1</v>
          </cell>
          <cell r="I45">
            <v>40</v>
          </cell>
          <cell r="J45">
            <v>234.024</v>
          </cell>
          <cell r="K45">
            <v>-7.7280000000000086</v>
          </cell>
          <cell r="L45">
            <v>60</v>
          </cell>
          <cell r="M45">
            <v>50</v>
          </cell>
          <cell r="N45">
            <v>80</v>
          </cell>
          <cell r="W45">
            <v>45.2592</v>
          </cell>
          <cell r="Y45">
            <v>7.5316399759606885</v>
          </cell>
          <cell r="Z45">
            <v>3.333598472796691</v>
          </cell>
          <cell r="AD45">
            <v>0</v>
          </cell>
          <cell r="AE45">
            <v>39.748800000000003</v>
          </cell>
          <cell r="AF45">
            <v>42.334400000000002</v>
          </cell>
          <cell r="AG45">
            <v>42.25</v>
          </cell>
          <cell r="AH45">
            <v>8.7889999999999997</v>
          </cell>
          <cell r="AI45" t="str">
            <v>увел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190</v>
          </cell>
          <cell r="D46">
            <v>1331</v>
          </cell>
          <cell r="E46">
            <v>1130</v>
          </cell>
          <cell r="F46">
            <v>360</v>
          </cell>
          <cell r="G46">
            <v>0</v>
          </cell>
          <cell r="H46">
            <v>0.4</v>
          </cell>
          <cell r="I46">
            <v>35</v>
          </cell>
          <cell r="J46">
            <v>1256</v>
          </cell>
          <cell r="K46">
            <v>-126</v>
          </cell>
          <cell r="L46">
            <v>300</v>
          </cell>
          <cell r="M46">
            <v>400</v>
          </cell>
          <cell r="N46">
            <v>400</v>
          </cell>
          <cell r="W46">
            <v>226</v>
          </cell>
          <cell r="X46">
            <v>250</v>
          </cell>
          <cell r="Y46">
            <v>7.5663716814159292</v>
          </cell>
          <cell r="Z46">
            <v>1.5929203539823009</v>
          </cell>
          <cell r="AD46">
            <v>0</v>
          </cell>
          <cell r="AE46">
            <v>184.4</v>
          </cell>
          <cell r="AF46">
            <v>199.6</v>
          </cell>
          <cell r="AG46">
            <v>190.8</v>
          </cell>
          <cell r="AH46">
            <v>210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1681</v>
          </cell>
          <cell r="D47">
            <v>2134</v>
          </cell>
          <cell r="E47">
            <v>2115</v>
          </cell>
          <cell r="F47">
            <v>1236</v>
          </cell>
          <cell r="G47" t="str">
            <v>оконч</v>
          </cell>
          <cell r="H47">
            <v>0.4</v>
          </cell>
          <cell r="I47">
            <v>40</v>
          </cell>
          <cell r="J47">
            <v>2153</v>
          </cell>
          <cell r="K47">
            <v>-38</v>
          </cell>
          <cell r="L47">
            <v>700</v>
          </cell>
          <cell r="M47">
            <v>200</v>
          </cell>
          <cell r="N47">
            <v>700</v>
          </cell>
          <cell r="W47">
            <v>423</v>
          </cell>
          <cell r="X47">
            <v>350</v>
          </cell>
          <cell r="Y47">
            <v>7.5319148936170217</v>
          </cell>
          <cell r="Z47">
            <v>2.9219858156028371</v>
          </cell>
          <cell r="AD47">
            <v>0</v>
          </cell>
          <cell r="AE47">
            <v>374.8</v>
          </cell>
          <cell r="AF47">
            <v>425.2</v>
          </cell>
          <cell r="AG47">
            <v>390</v>
          </cell>
          <cell r="AH47">
            <v>367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86.402000000000001</v>
          </cell>
          <cell r="D48">
            <v>90.456999999999994</v>
          </cell>
          <cell r="E48">
            <v>84.602999999999994</v>
          </cell>
          <cell r="F48">
            <v>90.804000000000002</v>
          </cell>
          <cell r="G48" t="str">
            <v>лид, я</v>
          </cell>
          <cell r="H48">
            <v>1</v>
          </cell>
          <cell r="I48">
            <v>40</v>
          </cell>
          <cell r="J48">
            <v>85.98</v>
          </cell>
          <cell r="K48">
            <v>-1.3770000000000095</v>
          </cell>
          <cell r="L48">
            <v>40</v>
          </cell>
          <cell r="M48">
            <v>0</v>
          </cell>
          <cell r="N48">
            <v>20</v>
          </cell>
          <cell r="W48">
            <v>16.9206</v>
          </cell>
          <cell r="Y48">
            <v>8.9124499131236483</v>
          </cell>
          <cell r="Z48">
            <v>5.3664763660863093</v>
          </cell>
          <cell r="AD48">
            <v>0</v>
          </cell>
          <cell r="AE48">
            <v>18.484400000000001</v>
          </cell>
          <cell r="AF48">
            <v>20.4116</v>
          </cell>
          <cell r="AG48">
            <v>19.794800000000002</v>
          </cell>
          <cell r="AH48">
            <v>7.43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62.317</v>
          </cell>
          <cell r="D49">
            <v>554.16</v>
          </cell>
          <cell r="E49">
            <v>250.37200000000001</v>
          </cell>
          <cell r="F49">
            <v>361.65899999999999</v>
          </cell>
          <cell r="G49" t="str">
            <v>оконч</v>
          </cell>
          <cell r="H49">
            <v>1</v>
          </cell>
          <cell r="I49">
            <v>40</v>
          </cell>
          <cell r="J49">
            <v>256.49599999999998</v>
          </cell>
          <cell r="K49">
            <v>-6.1239999999999668</v>
          </cell>
          <cell r="L49">
            <v>120</v>
          </cell>
          <cell r="M49">
            <v>0</v>
          </cell>
          <cell r="N49">
            <v>0</v>
          </cell>
          <cell r="W49">
            <v>50.074400000000004</v>
          </cell>
          <cell r="Y49">
            <v>9.6188671257169318</v>
          </cell>
          <cell r="Z49">
            <v>7.2224330196667355</v>
          </cell>
          <cell r="AD49">
            <v>0</v>
          </cell>
          <cell r="AE49">
            <v>61.447799999999994</v>
          </cell>
          <cell r="AF49">
            <v>51.193799999999996</v>
          </cell>
          <cell r="AG49">
            <v>71.41040000000001</v>
          </cell>
          <cell r="AH49">
            <v>31.766999999999999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755</v>
          </cell>
          <cell r="D50">
            <v>1200</v>
          </cell>
          <cell r="E50">
            <v>1332</v>
          </cell>
          <cell r="F50">
            <v>586</v>
          </cell>
          <cell r="G50" t="str">
            <v>лид, я</v>
          </cell>
          <cell r="H50">
            <v>0.35</v>
          </cell>
          <cell r="I50">
            <v>40</v>
          </cell>
          <cell r="J50">
            <v>1364</v>
          </cell>
          <cell r="K50">
            <v>-32</v>
          </cell>
          <cell r="L50">
            <v>300</v>
          </cell>
          <cell r="M50">
            <v>400</v>
          </cell>
          <cell r="N50">
            <v>500</v>
          </cell>
          <cell r="W50">
            <v>266.39999999999998</v>
          </cell>
          <cell r="Y50">
            <v>6.7042042042042045</v>
          </cell>
          <cell r="Z50">
            <v>2.1996996996996998</v>
          </cell>
          <cell r="AD50">
            <v>0</v>
          </cell>
          <cell r="AE50">
            <v>221.2</v>
          </cell>
          <cell r="AF50">
            <v>230.4</v>
          </cell>
          <cell r="AG50">
            <v>220.6</v>
          </cell>
          <cell r="AH50">
            <v>263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1133</v>
          </cell>
          <cell r="D51">
            <v>1727</v>
          </cell>
          <cell r="E51">
            <v>1970</v>
          </cell>
          <cell r="F51">
            <v>841</v>
          </cell>
          <cell r="G51" t="str">
            <v>неакк</v>
          </cell>
          <cell r="H51">
            <v>0.35</v>
          </cell>
          <cell r="I51">
            <v>40</v>
          </cell>
          <cell r="J51">
            <v>2015</v>
          </cell>
          <cell r="K51">
            <v>-45</v>
          </cell>
          <cell r="L51">
            <v>500</v>
          </cell>
          <cell r="M51">
            <v>600</v>
          </cell>
          <cell r="N51">
            <v>700</v>
          </cell>
          <cell r="W51">
            <v>394</v>
          </cell>
          <cell r="X51">
            <v>320</v>
          </cell>
          <cell r="Y51">
            <v>7.5152284263959395</v>
          </cell>
          <cell r="Z51">
            <v>2.1345177664974617</v>
          </cell>
          <cell r="AD51">
            <v>0</v>
          </cell>
          <cell r="AE51">
            <v>328.8</v>
          </cell>
          <cell r="AF51">
            <v>336.2</v>
          </cell>
          <cell r="AG51">
            <v>325.39999999999998</v>
          </cell>
          <cell r="AH51">
            <v>373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191</v>
          </cell>
          <cell r="D52">
            <v>27</v>
          </cell>
          <cell r="E52">
            <v>137</v>
          </cell>
          <cell r="F52">
            <v>57</v>
          </cell>
          <cell r="G52">
            <v>0</v>
          </cell>
          <cell r="H52">
            <v>0.4</v>
          </cell>
          <cell r="I52">
            <v>35</v>
          </cell>
          <cell r="J52">
            <v>1089</v>
          </cell>
          <cell r="K52">
            <v>-952</v>
          </cell>
          <cell r="L52">
            <v>500</v>
          </cell>
          <cell r="M52">
            <v>200</v>
          </cell>
          <cell r="N52">
            <v>300</v>
          </cell>
          <cell r="W52">
            <v>27.4</v>
          </cell>
          <cell r="X52">
            <v>100</v>
          </cell>
          <cell r="Y52">
            <v>42.226277372262778</v>
          </cell>
          <cell r="Z52">
            <v>2.0802919708029197</v>
          </cell>
          <cell r="AD52">
            <v>0</v>
          </cell>
          <cell r="AE52">
            <v>163.80000000000001</v>
          </cell>
          <cell r="AF52">
            <v>188.8</v>
          </cell>
          <cell r="AG52">
            <v>170.2</v>
          </cell>
          <cell r="AH52">
            <v>-38</v>
          </cell>
          <cell r="AI52" t="str">
            <v>складзавод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114.34099999999999</v>
          </cell>
          <cell r="D53">
            <v>360.911</v>
          </cell>
          <cell r="E53">
            <v>269.71699999999998</v>
          </cell>
          <cell r="F53">
            <v>194.80500000000001</v>
          </cell>
          <cell r="G53" t="str">
            <v>оконч</v>
          </cell>
          <cell r="H53">
            <v>1</v>
          </cell>
          <cell r="I53">
            <v>50</v>
          </cell>
          <cell r="J53">
            <v>298.71499999999997</v>
          </cell>
          <cell r="K53">
            <v>-28.99799999999999</v>
          </cell>
          <cell r="L53">
            <v>60</v>
          </cell>
          <cell r="M53">
            <v>50</v>
          </cell>
          <cell r="N53">
            <v>80</v>
          </cell>
          <cell r="W53">
            <v>53.943399999999997</v>
          </cell>
          <cell r="X53">
            <v>50</v>
          </cell>
          <cell r="Y53">
            <v>8.0603929303677564</v>
          </cell>
          <cell r="Z53">
            <v>3.6112851618548332</v>
          </cell>
          <cell r="AD53">
            <v>0</v>
          </cell>
          <cell r="AE53">
            <v>41.537799999999997</v>
          </cell>
          <cell r="AF53">
            <v>41.279600000000002</v>
          </cell>
          <cell r="AG53">
            <v>47.263999999999996</v>
          </cell>
          <cell r="AH53">
            <v>36.002000000000002</v>
          </cell>
          <cell r="AI53" t="str">
            <v>увел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444.19600000000003</v>
          </cell>
          <cell r="D54">
            <v>583.21500000000003</v>
          </cell>
          <cell r="E54">
            <v>706.63900000000001</v>
          </cell>
          <cell r="F54">
            <v>305.834</v>
          </cell>
          <cell r="G54" t="str">
            <v>н</v>
          </cell>
          <cell r="H54">
            <v>1</v>
          </cell>
          <cell r="I54">
            <v>50</v>
          </cell>
          <cell r="J54">
            <v>699.404</v>
          </cell>
          <cell r="K54">
            <v>7.2350000000000136</v>
          </cell>
          <cell r="L54">
            <v>300</v>
          </cell>
          <cell r="M54">
            <v>150</v>
          </cell>
          <cell r="N54">
            <v>300</v>
          </cell>
          <cell r="W54">
            <v>141.3278</v>
          </cell>
          <cell r="Y54">
            <v>7.4708160744029133</v>
          </cell>
          <cell r="Z54">
            <v>2.1640045341397802</v>
          </cell>
          <cell r="AD54">
            <v>0</v>
          </cell>
          <cell r="AE54">
            <v>101.2942</v>
          </cell>
          <cell r="AF54">
            <v>124.62339999999999</v>
          </cell>
          <cell r="AG54">
            <v>119.06559999999999</v>
          </cell>
          <cell r="AH54">
            <v>67.489999999999995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18.649999999999999</v>
          </cell>
          <cell r="D55">
            <v>108.04300000000001</v>
          </cell>
          <cell r="E55">
            <v>48.043999999999997</v>
          </cell>
          <cell r="F55">
            <v>78.649000000000001</v>
          </cell>
          <cell r="G55">
            <v>0</v>
          </cell>
          <cell r="H55">
            <v>1</v>
          </cell>
          <cell r="I55">
            <v>50</v>
          </cell>
          <cell r="J55">
            <v>59.8</v>
          </cell>
          <cell r="K55">
            <v>-11.756</v>
          </cell>
          <cell r="L55">
            <v>50</v>
          </cell>
          <cell r="M55">
            <v>0</v>
          </cell>
          <cell r="N55">
            <v>0</v>
          </cell>
          <cell r="W55">
            <v>9.6087999999999987</v>
          </cell>
          <cell r="Y55">
            <v>13.388664557488971</v>
          </cell>
          <cell r="Z55">
            <v>8.1851011572725021</v>
          </cell>
          <cell r="AD55">
            <v>0</v>
          </cell>
          <cell r="AE55">
            <v>5.9752000000000001</v>
          </cell>
          <cell r="AF55">
            <v>3.6356000000000002</v>
          </cell>
          <cell r="AG55">
            <v>15.9054</v>
          </cell>
          <cell r="AH55">
            <v>7.6959999999999997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1425.7840000000001</v>
          </cell>
          <cell r="D56">
            <v>4877.9309999999996</v>
          </cell>
          <cell r="E56">
            <v>3408.6579999999999</v>
          </cell>
          <cell r="F56">
            <v>2842.5740000000001</v>
          </cell>
          <cell r="G56">
            <v>0</v>
          </cell>
          <cell r="H56">
            <v>1</v>
          </cell>
          <cell r="I56">
            <v>40</v>
          </cell>
          <cell r="J56">
            <v>3382.0149999999999</v>
          </cell>
          <cell r="K56">
            <v>26.643000000000029</v>
          </cell>
          <cell r="L56">
            <v>1600</v>
          </cell>
          <cell r="M56">
            <v>400</v>
          </cell>
          <cell r="N56">
            <v>500</v>
          </cell>
          <cell r="W56">
            <v>681.73159999999996</v>
          </cell>
          <cell r="Y56">
            <v>7.8367703653461289</v>
          </cell>
          <cell r="Z56">
            <v>4.1696380217669242</v>
          </cell>
          <cell r="AD56">
            <v>0</v>
          </cell>
          <cell r="AE56">
            <v>547.71319999999992</v>
          </cell>
          <cell r="AF56">
            <v>612.56979999999999</v>
          </cell>
          <cell r="AG56">
            <v>748.14139999999998</v>
          </cell>
          <cell r="AH56">
            <v>192.297</v>
          </cell>
          <cell r="AI56" t="str">
            <v>апряб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1783</v>
          </cell>
          <cell r="D57">
            <v>2358</v>
          </cell>
          <cell r="E57">
            <v>2549</v>
          </cell>
          <cell r="F57">
            <v>1501</v>
          </cell>
          <cell r="G57" t="str">
            <v>оконч</v>
          </cell>
          <cell r="H57">
            <v>0.45</v>
          </cell>
          <cell r="I57">
            <v>50</v>
          </cell>
          <cell r="J57">
            <v>2634</v>
          </cell>
          <cell r="K57">
            <v>-85</v>
          </cell>
          <cell r="L57">
            <v>600</v>
          </cell>
          <cell r="M57">
            <v>400</v>
          </cell>
          <cell r="N57">
            <v>800</v>
          </cell>
          <cell r="W57">
            <v>509.8</v>
          </cell>
          <cell r="X57">
            <v>500</v>
          </cell>
          <cell r="Y57">
            <v>7.4558650451157318</v>
          </cell>
          <cell r="Z57">
            <v>2.944291879168301</v>
          </cell>
          <cell r="AD57">
            <v>0</v>
          </cell>
          <cell r="AE57">
            <v>482</v>
          </cell>
          <cell r="AF57">
            <v>466.2</v>
          </cell>
          <cell r="AG57">
            <v>447.8</v>
          </cell>
          <cell r="AH57">
            <v>507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2227</v>
          </cell>
          <cell r="D58">
            <v>4082</v>
          </cell>
          <cell r="E58">
            <v>4559</v>
          </cell>
          <cell r="F58">
            <v>1682</v>
          </cell>
          <cell r="G58" t="str">
            <v>акяб</v>
          </cell>
          <cell r="H58">
            <v>0.45</v>
          </cell>
          <cell r="I58">
            <v>50</v>
          </cell>
          <cell r="J58">
            <v>4616</v>
          </cell>
          <cell r="K58">
            <v>-57</v>
          </cell>
          <cell r="L58">
            <v>1000</v>
          </cell>
          <cell r="M58">
            <v>1200</v>
          </cell>
          <cell r="N58">
            <v>800</v>
          </cell>
          <cell r="W58">
            <v>791.8</v>
          </cell>
          <cell r="X58">
            <v>1000</v>
          </cell>
          <cell r="Y58">
            <v>7.1760545592321296</v>
          </cell>
          <cell r="Z58">
            <v>2.1242738065167974</v>
          </cell>
          <cell r="AD58">
            <v>600</v>
          </cell>
          <cell r="AE58">
            <v>641.20000000000005</v>
          </cell>
          <cell r="AF58">
            <v>695.2</v>
          </cell>
          <cell r="AG58">
            <v>716.8</v>
          </cell>
          <cell r="AH58">
            <v>663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569</v>
          </cell>
          <cell r="D59">
            <v>1273</v>
          </cell>
          <cell r="E59">
            <v>1066</v>
          </cell>
          <cell r="F59">
            <v>750</v>
          </cell>
          <cell r="G59">
            <v>0</v>
          </cell>
          <cell r="H59">
            <v>0.45</v>
          </cell>
          <cell r="I59">
            <v>50</v>
          </cell>
          <cell r="J59">
            <v>1077</v>
          </cell>
          <cell r="K59">
            <v>-11</v>
          </cell>
          <cell r="L59">
            <v>300</v>
          </cell>
          <cell r="M59">
            <v>200</v>
          </cell>
          <cell r="N59">
            <v>500</v>
          </cell>
          <cell r="W59">
            <v>213.2</v>
          </cell>
          <cell r="X59">
            <v>100</v>
          </cell>
          <cell r="Y59">
            <v>8.6772983114446536</v>
          </cell>
          <cell r="Z59">
            <v>3.5178236397748597</v>
          </cell>
          <cell r="AD59">
            <v>0</v>
          </cell>
          <cell r="AE59">
            <v>176</v>
          </cell>
          <cell r="AF59">
            <v>204.2</v>
          </cell>
          <cell r="AG59">
            <v>196.8</v>
          </cell>
          <cell r="AH59">
            <v>147</v>
          </cell>
          <cell r="AI59" t="str">
            <v>апряб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128</v>
          </cell>
          <cell r="D60">
            <v>490</v>
          </cell>
          <cell r="E60">
            <v>521</v>
          </cell>
          <cell r="F60">
            <v>81</v>
          </cell>
          <cell r="G60">
            <v>0</v>
          </cell>
          <cell r="H60">
            <v>0.4</v>
          </cell>
          <cell r="I60">
            <v>40</v>
          </cell>
          <cell r="J60">
            <v>539</v>
          </cell>
          <cell r="K60">
            <v>-18</v>
          </cell>
          <cell r="L60">
            <v>150</v>
          </cell>
          <cell r="M60">
            <v>200</v>
          </cell>
          <cell r="N60">
            <v>130</v>
          </cell>
          <cell r="W60">
            <v>104.2</v>
          </cell>
          <cell r="X60">
            <v>220</v>
          </cell>
          <cell r="Y60">
            <v>7.4952015355086372</v>
          </cell>
          <cell r="Z60">
            <v>0.77735124760076768</v>
          </cell>
          <cell r="AD60">
            <v>0</v>
          </cell>
          <cell r="AE60">
            <v>71.8</v>
          </cell>
          <cell r="AF60">
            <v>87.8</v>
          </cell>
          <cell r="AG60">
            <v>73.2</v>
          </cell>
          <cell r="AH60">
            <v>113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293</v>
          </cell>
          <cell r="D61">
            <v>285</v>
          </cell>
          <cell r="E61">
            <v>404</v>
          </cell>
          <cell r="F61">
            <v>162</v>
          </cell>
          <cell r="G61">
            <v>0</v>
          </cell>
          <cell r="H61">
            <v>0.4</v>
          </cell>
          <cell r="I61">
            <v>40</v>
          </cell>
          <cell r="J61">
            <v>420</v>
          </cell>
          <cell r="K61">
            <v>-16</v>
          </cell>
          <cell r="L61">
            <v>80</v>
          </cell>
          <cell r="M61">
            <v>120</v>
          </cell>
          <cell r="N61">
            <v>120</v>
          </cell>
          <cell r="W61">
            <v>80.8</v>
          </cell>
          <cell r="X61">
            <v>120</v>
          </cell>
          <cell r="Y61">
            <v>7.4504950495049505</v>
          </cell>
          <cell r="Z61">
            <v>2.004950495049505</v>
          </cell>
          <cell r="AD61">
            <v>0</v>
          </cell>
          <cell r="AE61">
            <v>53.4</v>
          </cell>
          <cell r="AF61">
            <v>72</v>
          </cell>
          <cell r="AG61">
            <v>65.400000000000006</v>
          </cell>
          <cell r="AH61">
            <v>85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600.59500000000003</v>
          </cell>
          <cell r="D62">
            <v>790.14700000000005</v>
          </cell>
          <cell r="E62">
            <v>853.86300000000006</v>
          </cell>
          <cell r="F62">
            <v>524.62599999999998</v>
          </cell>
          <cell r="G62" t="str">
            <v>оконч</v>
          </cell>
          <cell r="H62">
            <v>1</v>
          </cell>
          <cell r="I62">
            <v>50</v>
          </cell>
          <cell r="J62">
            <v>843.79300000000001</v>
          </cell>
          <cell r="K62">
            <v>10.07000000000005</v>
          </cell>
          <cell r="L62">
            <v>250</v>
          </cell>
          <cell r="M62">
            <v>100</v>
          </cell>
          <cell r="N62">
            <v>300</v>
          </cell>
          <cell r="W62">
            <v>170.77260000000001</v>
          </cell>
          <cell r="X62">
            <v>150</v>
          </cell>
          <cell r="Y62">
            <v>7.7566658819974625</v>
          </cell>
          <cell r="Z62">
            <v>3.0720736230519412</v>
          </cell>
          <cell r="AD62">
            <v>0</v>
          </cell>
          <cell r="AE62">
            <v>163.20959999999999</v>
          </cell>
          <cell r="AF62">
            <v>157.34120000000001</v>
          </cell>
          <cell r="AG62">
            <v>148.19999999999999</v>
          </cell>
          <cell r="AH62">
            <v>130.345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979</v>
          </cell>
          <cell r="D63">
            <v>24</v>
          </cell>
          <cell r="E63">
            <v>428</v>
          </cell>
          <cell r="F63">
            <v>561</v>
          </cell>
          <cell r="G63">
            <v>0</v>
          </cell>
          <cell r="H63">
            <v>0.1</v>
          </cell>
          <cell r="I63">
            <v>730</v>
          </cell>
          <cell r="J63">
            <v>442</v>
          </cell>
          <cell r="K63">
            <v>-14</v>
          </cell>
          <cell r="L63">
            <v>0</v>
          </cell>
          <cell r="M63">
            <v>0</v>
          </cell>
          <cell r="N63">
            <v>1000</v>
          </cell>
          <cell r="W63">
            <v>85.6</v>
          </cell>
          <cell r="Y63">
            <v>18.235981308411215</v>
          </cell>
          <cell r="Z63">
            <v>6.5537383177570101</v>
          </cell>
          <cell r="AD63">
            <v>0</v>
          </cell>
          <cell r="AE63">
            <v>64.400000000000006</v>
          </cell>
          <cell r="AF63">
            <v>72</v>
          </cell>
          <cell r="AG63">
            <v>46.8</v>
          </cell>
          <cell r="AH63">
            <v>111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166.61500000000001</v>
          </cell>
          <cell r="D64">
            <v>179.08</v>
          </cell>
          <cell r="E64">
            <v>247.08099999999999</v>
          </cell>
          <cell r="F64">
            <v>93.17</v>
          </cell>
          <cell r="G64">
            <v>0</v>
          </cell>
          <cell r="H64">
            <v>1</v>
          </cell>
          <cell r="I64">
            <v>50</v>
          </cell>
          <cell r="J64">
            <v>277.32799999999997</v>
          </cell>
          <cell r="K64">
            <v>-30.246999999999986</v>
          </cell>
          <cell r="L64">
            <v>90</v>
          </cell>
          <cell r="M64">
            <v>120</v>
          </cell>
          <cell r="N64">
            <v>80</v>
          </cell>
          <cell r="W64">
            <v>49.416199999999996</v>
          </cell>
          <cell r="X64">
            <v>30</v>
          </cell>
          <cell r="Y64">
            <v>8.3610233081459118</v>
          </cell>
          <cell r="Z64">
            <v>1.8854140949729037</v>
          </cell>
          <cell r="AD64">
            <v>0</v>
          </cell>
          <cell r="AE64">
            <v>39.780799999999999</v>
          </cell>
          <cell r="AF64">
            <v>47.3018</v>
          </cell>
          <cell r="AG64">
            <v>39.630200000000002</v>
          </cell>
          <cell r="AH64">
            <v>12.404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24.152999999999999</v>
          </cell>
          <cell r="E65">
            <v>0</v>
          </cell>
          <cell r="F65">
            <v>20.038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22.6</v>
          </cell>
          <cell r="K65">
            <v>-22.6</v>
          </cell>
          <cell r="L65">
            <v>0</v>
          </cell>
          <cell r="M65">
            <v>0</v>
          </cell>
          <cell r="N65">
            <v>0</v>
          </cell>
          <cell r="W65">
            <v>0</v>
          </cell>
          <cell r="Y65" t="e">
            <v>#DIV/0!</v>
          </cell>
          <cell r="Z65" t="e">
            <v>#DIV/0!</v>
          </cell>
          <cell r="AD65">
            <v>0</v>
          </cell>
          <cell r="AE65">
            <v>1.0933999999999999</v>
          </cell>
          <cell r="AF65">
            <v>0.2752</v>
          </cell>
          <cell r="AG65">
            <v>0</v>
          </cell>
          <cell r="AH65">
            <v>-4.0759999999999996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1510</v>
          </cell>
          <cell r="D66">
            <v>2924</v>
          </cell>
          <cell r="E66">
            <v>2885</v>
          </cell>
          <cell r="F66">
            <v>1477</v>
          </cell>
          <cell r="G66">
            <v>0</v>
          </cell>
          <cell r="H66">
            <v>0.4</v>
          </cell>
          <cell r="I66">
            <v>40</v>
          </cell>
          <cell r="J66">
            <v>2923</v>
          </cell>
          <cell r="K66">
            <v>-38</v>
          </cell>
          <cell r="L66">
            <v>500</v>
          </cell>
          <cell r="M66">
            <v>600</v>
          </cell>
          <cell r="N66">
            <v>900</v>
          </cell>
          <cell r="W66">
            <v>505</v>
          </cell>
          <cell r="X66">
            <v>300</v>
          </cell>
          <cell r="Y66">
            <v>7.4792079207920796</v>
          </cell>
          <cell r="Z66">
            <v>2.9247524752475247</v>
          </cell>
          <cell r="AD66">
            <v>360</v>
          </cell>
          <cell r="AE66">
            <v>414.2</v>
          </cell>
          <cell r="AF66">
            <v>484.8</v>
          </cell>
          <cell r="AG66">
            <v>441.6</v>
          </cell>
          <cell r="AH66">
            <v>443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1283</v>
          </cell>
          <cell r="D67">
            <v>2070</v>
          </cell>
          <cell r="E67">
            <v>2161</v>
          </cell>
          <cell r="F67">
            <v>1154</v>
          </cell>
          <cell r="G67">
            <v>0</v>
          </cell>
          <cell r="H67">
            <v>0.4</v>
          </cell>
          <cell r="I67">
            <v>40</v>
          </cell>
          <cell r="J67">
            <v>2195</v>
          </cell>
          <cell r="K67">
            <v>-34</v>
          </cell>
          <cell r="L67">
            <v>600</v>
          </cell>
          <cell r="M67">
            <v>400</v>
          </cell>
          <cell r="N67">
            <v>700</v>
          </cell>
          <cell r="W67">
            <v>432.2</v>
          </cell>
          <cell r="X67">
            <v>380</v>
          </cell>
          <cell r="Y67">
            <v>7.4826469227209627</v>
          </cell>
          <cell r="Z67">
            <v>2.6700601573345675</v>
          </cell>
          <cell r="AD67">
            <v>0</v>
          </cell>
          <cell r="AE67">
            <v>376.4</v>
          </cell>
          <cell r="AF67">
            <v>396.8</v>
          </cell>
          <cell r="AG67">
            <v>380.2</v>
          </cell>
          <cell r="AH67">
            <v>366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337.82299999999998</v>
          </cell>
          <cell r="D68">
            <v>497.88099999999997</v>
          </cell>
          <cell r="E68">
            <v>589.13400000000001</v>
          </cell>
          <cell r="F68">
            <v>226.233</v>
          </cell>
          <cell r="G68" t="str">
            <v>ябл</v>
          </cell>
          <cell r="H68">
            <v>1</v>
          </cell>
          <cell r="I68">
            <v>40</v>
          </cell>
          <cell r="J68">
            <v>603.94200000000001</v>
          </cell>
          <cell r="K68">
            <v>-14.807999999999993</v>
          </cell>
          <cell r="L68">
            <v>150</v>
          </cell>
          <cell r="M68">
            <v>200</v>
          </cell>
          <cell r="N68">
            <v>200</v>
          </cell>
          <cell r="W68">
            <v>117.82680000000001</v>
          </cell>
          <cell r="X68">
            <v>100</v>
          </cell>
          <cell r="Y68">
            <v>7.4366188337458023</v>
          </cell>
          <cell r="Z68">
            <v>1.9200470521137805</v>
          </cell>
          <cell r="AD68">
            <v>0</v>
          </cell>
          <cell r="AE68">
            <v>94.443600000000004</v>
          </cell>
          <cell r="AF68">
            <v>101.7504</v>
          </cell>
          <cell r="AG68">
            <v>92.891800000000003</v>
          </cell>
          <cell r="AH68">
            <v>97.311000000000007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160.256</v>
          </cell>
          <cell r="D69">
            <v>320.64600000000002</v>
          </cell>
          <cell r="E69">
            <v>328.02699999999999</v>
          </cell>
          <cell r="F69">
            <v>146.36000000000001</v>
          </cell>
          <cell r="G69">
            <v>0</v>
          </cell>
          <cell r="H69">
            <v>1</v>
          </cell>
          <cell r="I69">
            <v>40</v>
          </cell>
          <cell r="J69">
            <v>331.27100000000002</v>
          </cell>
          <cell r="K69">
            <v>-3.2440000000000282</v>
          </cell>
          <cell r="L69">
            <v>120</v>
          </cell>
          <cell r="M69">
            <v>100</v>
          </cell>
          <cell r="N69">
            <v>110</v>
          </cell>
          <cell r="W69">
            <v>65.605400000000003</v>
          </cell>
          <cell r="X69">
            <v>20</v>
          </cell>
          <cell r="Y69">
            <v>7.5658406167784964</v>
          </cell>
          <cell r="Z69">
            <v>2.2309139186713289</v>
          </cell>
          <cell r="AD69">
            <v>0</v>
          </cell>
          <cell r="AE69">
            <v>47.778199999999998</v>
          </cell>
          <cell r="AF69">
            <v>49.955799999999996</v>
          </cell>
          <cell r="AG69">
            <v>55.431200000000004</v>
          </cell>
          <cell r="AH69">
            <v>43.648000000000003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368.428</v>
          </cell>
          <cell r="D70">
            <v>574.61699999999996</v>
          </cell>
          <cell r="E70">
            <v>674.95699999999999</v>
          </cell>
          <cell r="F70">
            <v>250.178</v>
          </cell>
          <cell r="G70" t="str">
            <v>ябл</v>
          </cell>
          <cell r="H70">
            <v>1</v>
          </cell>
          <cell r="I70">
            <v>40</v>
          </cell>
          <cell r="J70">
            <v>686.26599999999996</v>
          </cell>
          <cell r="K70">
            <v>-11.308999999999969</v>
          </cell>
          <cell r="L70">
            <v>220</v>
          </cell>
          <cell r="M70">
            <v>250</v>
          </cell>
          <cell r="N70">
            <v>220</v>
          </cell>
          <cell r="W70">
            <v>134.9914</v>
          </cell>
          <cell r="X70">
            <v>70</v>
          </cell>
          <cell r="Y70">
            <v>7.4832767124424224</v>
          </cell>
          <cell r="Z70">
            <v>1.8532884317075013</v>
          </cell>
          <cell r="AD70">
            <v>0</v>
          </cell>
          <cell r="AE70">
            <v>93.186599999999999</v>
          </cell>
          <cell r="AF70">
            <v>111.06440000000001</v>
          </cell>
          <cell r="AG70">
            <v>109.35740000000001</v>
          </cell>
          <cell r="AH70">
            <v>94.168000000000006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180.179</v>
          </cell>
          <cell r="D71">
            <v>543.57600000000002</v>
          </cell>
          <cell r="E71">
            <v>446.34800000000001</v>
          </cell>
          <cell r="F71">
            <v>266.77999999999997</v>
          </cell>
          <cell r="G71">
            <v>0</v>
          </cell>
          <cell r="H71">
            <v>1</v>
          </cell>
          <cell r="I71">
            <v>40</v>
          </cell>
          <cell r="J71">
            <v>450.84899999999999</v>
          </cell>
          <cell r="K71">
            <v>-4.5009999999999764</v>
          </cell>
          <cell r="L71">
            <v>170</v>
          </cell>
          <cell r="M71">
            <v>50</v>
          </cell>
          <cell r="N71">
            <v>140</v>
          </cell>
          <cell r="W71">
            <v>89.269599999999997</v>
          </cell>
          <cell r="X71">
            <v>40</v>
          </cell>
          <cell r="Y71">
            <v>7.4692840563864964</v>
          </cell>
          <cell r="Z71">
            <v>2.9884753600329788</v>
          </cell>
          <cell r="AD71">
            <v>0</v>
          </cell>
          <cell r="AE71">
            <v>70.131</v>
          </cell>
          <cell r="AF71">
            <v>70.787000000000006</v>
          </cell>
          <cell r="AG71">
            <v>83.256799999999998</v>
          </cell>
          <cell r="AH71">
            <v>73.905000000000001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92</v>
          </cell>
          <cell r="D72">
            <v>666</v>
          </cell>
          <cell r="E72">
            <v>53</v>
          </cell>
          <cell r="F72">
            <v>-1</v>
          </cell>
          <cell r="G72" t="str">
            <v>дк</v>
          </cell>
          <cell r="H72">
            <v>0.6</v>
          </cell>
          <cell r="I72">
            <v>60</v>
          </cell>
          <cell r="J72">
            <v>156</v>
          </cell>
          <cell r="K72">
            <v>-103</v>
          </cell>
          <cell r="L72">
            <v>30</v>
          </cell>
          <cell r="M72">
            <v>20</v>
          </cell>
          <cell r="N72">
            <v>30</v>
          </cell>
          <cell r="W72">
            <v>10.6</v>
          </cell>
          <cell r="Y72">
            <v>7.4528301886792452</v>
          </cell>
          <cell r="Z72">
            <v>-9.4339622641509441E-2</v>
          </cell>
          <cell r="AD72">
            <v>0</v>
          </cell>
          <cell r="AE72">
            <v>20.399999999999999</v>
          </cell>
          <cell r="AF72">
            <v>19.8</v>
          </cell>
          <cell r="AG72">
            <v>19.399999999999999</v>
          </cell>
          <cell r="AH72">
            <v>-1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142</v>
          </cell>
          <cell r="D73">
            <v>266</v>
          </cell>
          <cell r="E73">
            <v>277</v>
          </cell>
          <cell r="F73">
            <v>128</v>
          </cell>
          <cell r="G73" t="str">
            <v>ябл</v>
          </cell>
          <cell r="H73">
            <v>0.6</v>
          </cell>
          <cell r="I73">
            <v>60</v>
          </cell>
          <cell r="J73">
            <v>324</v>
          </cell>
          <cell r="K73">
            <v>-47</v>
          </cell>
          <cell r="L73">
            <v>70</v>
          </cell>
          <cell r="M73">
            <v>70</v>
          </cell>
          <cell r="N73">
            <v>80</v>
          </cell>
          <cell r="W73">
            <v>55.4</v>
          </cell>
          <cell r="X73">
            <v>60</v>
          </cell>
          <cell r="Y73">
            <v>7.3646209386281587</v>
          </cell>
          <cell r="Z73">
            <v>2.3104693140794224</v>
          </cell>
          <cell r="AD73">
            <v>0</v>
          </cell>
          <cell r="AE73">
            <v>50.4</v>
          </cell>
          <cell r="AF73">
            <v>44.4</v>
          </cell>
          <cell r="AG73">
            <v>44.4</v>
          </cell>
          <cell r="AH73">
            <v>56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59</v>
          </cell>
          <cell r="D74">
            <v>3043</v>
          </cell>
          <cell r="E74">
            <v>644</v>
          </cell>
          <cell r="F74">
            <v>82</v>
          </cell>
          <cell r="G74" t="str">
            <v>ябл</v>
          </cell>
          <cell r="H74">
            <v>0.6</v>
          </cell>
          <cell r="I74">
            <v>60</v>
          </cell>
          <cell r="J74">
            <v>691</v>
          </cell>
          <cell r="K74">
            <v>-47</v>
          </cell>
          <cell r="L74">
            <v>170</v>
          </cell>
          <cell r="M74">
            <v>350</v>
          </cell>
          <cell r="N74">
            <v>200</v>
          </cell>
          <cell r="W74">
            <v>128.80000000000001</v>
          </cell>
          <cell r="X74">
            <v>160</v>
          </cell>
          <cell r="Y74">
            <v>7.4689440993788816</v>
          </cell>
          <cell r="Z74">
            <v>0.63664596273291918</v>
          </cell>
          <cell r="AD74">
            <v>0</v>
          </cell>
          <cell r="AE74">
            <v>95</v>
          </cell>
          <cell r="AF74">
            <v>99.4</v>
          </cell>
          <cell r="AG74">
            <v>99.8</v>
          </cell>
          <cell r="AH74">
            <v>108</v>
          </cell>
          <cell r="AI74" t="str">
            <v>продапр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66.813999999999993</v>
          </cell>
          <cell r="D75">
            <v>162.71799999999999</v>
          </cell>
          <cell r="E75">
            <v>153.88900000000001</v>
          </cell>
          <cell r="F75">
            <v>67.552999999999997</v>
          </cell>
          <cell r="G75">
            <v>0</v>
          </cell>
          <cell r="H75">
            <v>1</v>
          </cell>
          <cell r="I75">
            <v>30</v>
          </cell>
          <cell r="J75">
            <v>165.50899999999999</v>
          </cell>
          <cell r="K75">
            <v>-11.619999999999976</v>
          </cell>
          <cell r="L75">
            <v>30</v>
          </cell>
          <cell r="M75">
            <v>40</v>
          </cell>
          <cell r="N75">
            <v>40</v>
          </cell>
          <cell r="W75">
            <v>30.777800000000003</v>
          </cell>
          <cell r="X75">
            <v>20</v>
          </cell>
          <cell r="Y75">
            <v>6.4186848962563916</v>
          </cell>
          <cell r="Z75">
            <v>2.1948612311471254</v>
          </cell>
          <cell r="AD75">
            <v>0</v>
          </cell>
          <cell r="AE75">
            <v>14.362200000000001</v>
          </cell>
          <cell r="AF75">
            <v>24.543799999999997</v>
          </cell>
          <cell r="AG75">
            <v>24.509399999999999</v>
          </cell>
          <cell r="AH75">
            <v>38.106000000000002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233</v>
          </cell>
          <cell r="D76">
            <v>815</v>
          </cell>
          <cell r="E76">
            <v>617</v>
          </cell>
          <cell r="F76">
            <v>405</v>
          </cell>
          <cell r="G76" t="str">
            <v>ябл,дк</v>
          </cell>
          <cell r="H76">
            <v>0.6</v>
          </cell>
          <cell r="I76">
            <v>60</v>
          </cell>
          <cell r="J76">
            <v>596</v>
          </cell>
          <cell r="K76">
            <v>21</v>
          </cell>
          <cell r="L76">
            <v>100</v>
          </cell>
          <cell r="M76">
            <v>200</v>
          </cell>
          <cell r="N76">
            <v>200</v>
          </cell>
          <cell r="W76">
            <v>123.4</v>
          </cell>
          <cell r="X76">
            <v>20</v>
          </cell>
          <cell r="Y76">
            <v>7.4959481361426255</v>
          </cell>
          <cell r="Z76">
            <v>3.2820097244732573</v>
          </cell>
          <cell r="AD76">
            <v>0</v>
          </cell>
          <cell r="AE76">
            <v>108.6</v>
          </cell>
          <cell r="AF76">
            <v>105.8</v>
          </cell>
          <cell r="AG76">
            <v>103.4</v>
          </cell>
          <cell r="AH76">
            <v>88</v>
          </cell>
          <cell r="AI76" t="str">
            <v>апряб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497</v>
          </cell>
          <cell r="D77">
            <v>984</v>
          </cell>
          <cell r="E77">
            <v>905</v>
          </cell>
          <cell r="F77">
            <v>554</v>
          </cell>
          <cell r="G77" t="str">
            <v>ябл,дк</v>
          </cell>
          <cell r="H77">
            <v>0.6</v>
          </cell>
          <cell r="I77">
            <v>60</v>
          </cell>
          <cell r="J77">
            <v>903</v>
          </cell>
          <cell r="K77">
            <v>2</v>
          </cell>
          <cell r="L77">
            <v>220</v>
          </cell>
          <cell r="M77">
            <v>250</v>
          </cell>
          <cell r="N77">
            <v>280</v>
          </cell>
          <cell r="W77">
            <v>181</v>
          </cell>
          <cell r="X77">
            <v>50</v>
          </cell>
          <cell r="Y77">
            <v>7.4806629834254146</v>
          </cell>
          <cell r="Z77">
            <v>3.0607734806629834</v>
          </cell>
          <cell r="AD77">
            <v>0</v>
          </cell>
          <cell r="AE77">
            <v>166</v>
          </cell>
          <cell r="AF77">
            <v>151.19999999999999</v>
          </cell>
          <cell r="AG77">
            <v>159.6</v>
          </cell>
          <cell r="AH77">
            <v>129</v>
          </cell>
          <cell r="AI77" t="str">
            <v>апряб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394</v>
          </cell>
          <cell r="D78">
            <v>720</v>
          </cell>
          <cell r="E78">
            <v>706</v>
          </cell>
          <cell r="F78">
            <v>399</v>
          </cell>
          <cell r="G78">
            <v>0</v>
          </cell>
          <cell r="H78">
            <v>0.4</v>
          </cell>
          <cell r="I78" t="e">
            <v>#N/A</v>
          </cell>
          <cell r="J78">
            <v>714</v>
          </cell>
          <cell r="K78">
            <v>-8</v>
          </cell>
          <cell r="L78">
            <v>270</v>
          </cell>
          <cell r="M78">
            <v>100</v>
          </cell>
          <cell r="N78">
            <v>200</v>
          </cell>
          <cell r="W78">
            <v>141.19999999999999</v>
          </cell>
          <cell r="X78">
            <v>90</v>
          </cell>
          <cell r="Y78">
            <v>7.5000000000000009</v>
          </cell>
          <cell r="Z78">
            <v>2.8257790368271958</v>
          </cell>
          <cell r="AD78">
            <v>0</v>
          </cell>
          <cell r="AE78">
            <v>130</v>
          </cell>
          <cell r="AF78">
            <v>131.4</v>
          </cell>
          <cell r="AG78">
            <v>132</v>
          </cell>
          <cell r="AH78">
            <v>127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333</v>
          </cell>
          <cell r="D79">
            <v>1003</v>
          </cell>
          <cell r="E79">
            <v>737</v>
          </cell>
          <cell r="F79">
            <v>585</v>
          </cell>
          <cell r="G79">
            <v>0</v>
          </cell>
          <cell r="H79">
            <v>0.33</v>
          </cell>
          <cell r="I79">
            <v>60</v>
          </cell>
          <cell r="J79">
            <v>751</v>
          </cell>
          <cell r="K79">
            <v>-14</v>
          </cell>
          <cell r="L79">
            <v>250</v>
          </cell>
          <cell r="M79">
            <v>0</v>
          </cell>
          <cell r="N79">
            <v>120</v>
          </cell>
          <cell r="W79">
            <v>147.4</v>
          </cell>
          <cell r="X79">
            <v>150</v>
          </cell>
          <cell r="Y79">
            <v>7.4966078697421974</v>
          </cell>
          <cell r="Z79">
            <v>3.9687924016282223</v>
          </cell>
          <cell r="AD79">
            <v>0</v>
          </cell>
          <cell r="AE79">
            <v>130.80000000000001</v>
          </cell>
          <cell r="AF79">
            <v>150</v>
          </cell>
          <cell r="AG79">
            <v>156</v>
          </cell>
          <cell r="AH79">
            <v>134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345</v>
          </cell>
          <cell r="D80">
            <v>385</v>
          </cell>
          <cell r="E80">
            <v>536</v>
          </cell>
          <cell r="F80">
            <v>177</v>
          </cell>
          <cell r="G80">
            <v>0</v>
          </cell>
          <cell r="H80">
            <v>0.35</v>
          </cell>
          <cell r="I80" t="e">
            <v>#N/A</v>
          </cell>
          <cell r="J80">
            <v>553</v>
          </cell>
          <cell r="K80">
            <v>-17</v>
          </cell>
          <cell r="L80">
            <v>200</v>
          </cell>
          <cell r="M80">
            <v>120</v>
          </cell>
          <cell r="N80">
            <v>150</v>
          </cell>
          <cell r="W80">
            <v>107.2</v>
          </cell>
          <cell r="X80">
            <v>150</v>
          </cell>
          <cell r="Y80">
            <v>7.4347014925373136</v>
          </cell>
          <cell r="Z80">
            <v>1.6511194029850746</v>
          </cell>
          <cell r="AD80">
            <v>0</v>
          </cell>
          <cell r="AE80">
            <v>76.8</v>
          </cell>
          <cell r="AF80">
            <v>104</v>
          </cell>
          <cell r="AG80">
            <v>92.4</v>
          </cell>
          <cell r="AH80">
            <v>124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127</v>
          </cell>
          <cell r="D81">
            <v>429</v>
          </cell>
          <cell r="E81">
            <v>412</v>
          </cell>
          <cell r="F81">
            <v>137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414</v>
          </cell>
          <cell r="K81">
            <v>-2</v>
          </cell>
          <cell r="L81">
            <v>130</v>
          </cell>
          <cell r="M81">
            <v>120</v>
          </cell>
          <cell r="N81">
            <v>100</v>
          </cell>
          <cell r="W81">
            <v>82.4</v>
          </cell>
          <cell r="X81">
            <v>50</v>
          </cell>
          <cell r="Y81">
            <v>6.5169902912621351</v>
          </cell>
          <cell r="Z81">
            <v>1.6626213592233008</v>
          </cell>
          <cell r="AD81">
            <v>0</v>
          </cell>
          <cell r="AE81">
            <v>53.6</v>
          </cell>
          <cell r="AF81">
            <v>82.4</v>
          </cell>
          <cell r="AG81">
            <v>74</v>
          </cell>
          <cell r="AH81">
            <v>12</v>
          </cell>
          <cell r="AI81" t="str">
            <v>оконч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1028</v>
          </cell>
          <cell r="D82">
            <v>2723</v>
          </cell>
          <cell r="E82">
            <v>2758</v>
          </cell>
          <cell r="F82">
            <v>894</v>
          </cell>
          <cell r="G82">
            <v>0</v>
          </cell>
          <cell r="H82">
            <v>0.35</v>
          </cell>
          <cell r="I82">
            <v>40</v>
          </cell>
          <cell r="J82">
            <v>3300</v>
          </cell>
          <cell r="K82">
            <v>-542</v>
          </cell>
          <cell r="L82">
            <v>800</v>
          </cell>
          <cell r="M82">
            <v>1600</v>
          </cell>
          <cell r="N82">
            <v>1400</v>
          </cell>
          <cell r="W82">
            <v>551.6</v>
          </cell>
          <cell r="X82">
            <v>600</v>
          </cell>
          <cell r="Y82">
            <v>9.5975344452501812</v>
          </cell>
          <cell r="Z82">
            <v>1.6207396664249456</v>
          </cell>
          <cell r="AD82">
            <v>0</v>
          </cell>
          <cell r="AE82">
            <v>444</v>
          </cell>
          <cell r="AF82">
            <v>508</v>
          </cell>
          <cell r="AG82">
            <v>517.4</v>
          </cell>
          <cell r="AH82">
            <v>447</v>
          </cell>
          <cell r="AI82" t="str">
            <v>апряб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3356</v>
          </cell>
          <cell r="D83">
            <v>10558</v>
          </cell>
          <cell r="E83">
            <v>9937</v>
          </cell>
          <cell r="F83">
            <v>6243</v>
          </cell>
          <cell r="G83" t="str">
            <v>бнмарт</v>
          </cell>
          <cell r="H83">
            <v>0.35</v>
          </cell>
          <cell r="I83">
            <v>45</v>
          </cell>
          <cell r="J83">
            <v>8873</v>
          </cell>
          <cell r="K83">
            <v>1064</v>
          </cell>
          <cell r="L83">
            <v>2600</v>
          </cell>
          <cell r="M83">
            <v>600</v>
          </cell>
          <cell r="N83">
            <v>2000</v>
          </cell>
          <cell r="W83">
            <v>1789.4</v>
          </cell>
          <cell r="X83">
            <v>1750</v>
          </cell>
          <cell r="Y83">
            <v>7.3728624119816697</v>
          </cell>
          <cell r="Z83">
            <v>3.4888789538392757</v>
          </cell>
          <cell r="AD83">
            <v>990</v>
          </cell>
          <cell r="AE83">
            <v>1418</v>
          </cell>
          <cell r="AF83">
            <v>1774.4</v>
          </cell>
          <cell r="AG83">
            <v>1832</v>
          </cell>
          <cell r="AH83">
            <v>898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7</v>
          </cell>
          <cell r="E84">
            <v>7</v>
          </cell>
          <cell r="G84">
            <v>0</v>
          </cell>
          <cell r="H84">
            <v>0.11</v>
          </cell>
          <cell r="I84" t="e">
            <v>#N/A</v>
          </cell>
          <cell r="J84">
            <v>9</v>
          </cell>
          <cell r="K84">
            <v>-2</v>
          </cell>
          <cell r="L84">
            <v>0</v>
          </cell>
          <cell r="M84">
            <v>0</v>
          </cell>
          <cell r="N84">
            <v>10</v>
          </cell>
          <cell r="W84">
            <v>1.4</v>
          </cell>
          <cell r="Y84">
            <v>7.1428571428571432</v>
          </cell>
          <cell r="Z84">
            <v>0</v>
          </cell>
          <cell r="AD84">
            <v>0</v>
          </cell>
          <cell r="AE84">
            <v>1.4</v>
          </cell>
          <cell r="AF84">
            <v>1.4</v>
          </cell>
          <cell r="AG84">
            <v>1.8</v>
          </cell>
          <cell r="AH84">
            <v>6</v>
          </cell>
          <cell r="AI84" t="str">
            <v>склад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365</v>
          </cell>
          <cell r="D85">
            <v>206</v>
          </cell>
          <cell r="E85">
            <v>442</v>
          </cell>
          <cell r="F85">
            <v>98</v>
          </cell>
          <cell r="G85">
            <v>0</v>
          </cell>
          <cell r="H85">
            <v>0.4</v>
          </cell>
          <cell r="I85" t="e">
            <v>#N/A</v>
          </cell>
          <cell r="J85">
            <v>494</v>
          </cell>
          <cell r="K85">
            <v>-52</v>
          </cell>
          <cell r="L85">
            <v>170</v>
          </cell>
          <cell r="M85">
            <v>190</v>
          </cell>
          <cell r="N85">
            <v>150</v>
          </cell>
          <cell r="W85">
            <v>88.4</v>
          </cell>
          <cell r="X85">
            <v>60</v>
          </cell>
          <cell r="Y85">
            <v>7.5565610859728505</v>
          </cell>
          <cell r="Z85">
            <v>1.1085972850678731</v>
          </cell>
          <cell r="AD85">
            <v>0</v>
          </cell>
          <cell r="AE85">
            <v>82</v>
          </cell>
          <cell r="AF85">
            <v>77.8</v>
          </cell>
          <cell r="AG85">
            <v>70.400000000000006</v>
          </cell>
          <cell r="AH85">
            <v>70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230.68600000000001</v>
          </cell>
          <cell r="D86">
            <v>18.739999999999998</v>
          </cell>
          <cell r="E86">
            <v>194.19800000000001</v>
          </cell>
          <cell r="F86">
            <v>37.939</v>
          </cell>
          <cell r="G86" t="str">
            <v>н</v>
          </cell>
          <cell r="H86">
            <v>1</v>
          </cell>
          <cell r="I86" t="e">
            <v>#N/A</v>
          </cell>
          <cell r="J86">
            <v>201.416</v>
          </cell>
          <cell r="K86">
            <v>-7.2179999999999893</v>
          </cell>
          <cell r="L86">
            <v>40</v>
          </cell>
          <cell r="M86">
            <v>110</v>
          </cell>
          <cell r="N86">
            <v>60</v>
          </cell>
          <cell r="W86">
            <v>38.839600000000004</v>
          </cell>
          <cell r="X86">
            <v>40</v>
          </cell>
          <cell r="Y86">
            <v>7.4135418490406684</v>
          </cell>
          <cell r="Z86">
            <v>0.97681232556462982</v>
          </cell>
          <cell r="AD86">
            <v>0</v>
          </cell>
          <cell r="AE86">
            <v>38.499000000000002</v>
          </cell>
          <cell r="AF86">
            <v>34.360199999999999</v>
          </cell>
          <cell r="AG86">
            <v>28.042399999999997</v>
          </cell>
          <cell r="AH86">
            <v>41.301000000000002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27.125</v>
          </cell>
          <cell r="E87">
            <v>12.984</v>
          </cell>
          <cell r="F87">
            <v>2.4359999999999999</v>
          </cell>
          <cell r="G87">
            <v>0</v>
          </cell>
          <cell r="H87">
            <v>1</v>
          </cell>
          <cell r="I87" t="e">
            <v>#N/A</v>
          </cell>
          <cell r="J87">
            <v>12.15</v>
          </cell>
          <cell r="K87">
            <v>0.83399999999999963</v>
          </cell>
          <cell r="L87">
            <v>0</v>
          </cell>
          <cell r="M87">
            <v>10</v>
          </cell>
          <cell r="N87">
            <v>0</v>
          </cell>
          <cell r="W87">
            <v>2.5968</v>
          </cell>
          <cell r="X87">
            <v>10</v>
          </cell>
          <cell r="Y87">
            <v>8.6398644485520641</v>
          </cell>
          <cell r="Z87">
            <v>0.93807763401109057</v>
          </cell>
          <cell r="AD87">
            <v>0</v>
          </cell>
          <cell r="AE87">
            <v>3.1865999999999999</v>
          </cell>
          <cell r="AF87">
            <v>2.3115999999999999</v>
          </cell>
          <cell r="AG87">
            <v>1.7478000000000002</v>
          </cell>
          <cell r="AH87">
            <v>1.45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85</v>
          </cell>
          <cell r="D88">
            <v>291</v>
          </cell>
          <cell r="E88">
            <v>210</v>
          </cell>
          <cell r="F88">
            <v>147</v>
          </cell>
          <cell r="G88">
            <v>0</v>
          </cell>
          <cell r="H88">
            <v>0.4</v>
          </cell>
          <cell r="I88" t="e">
            <v>#N/A</v>
          </cell>
          <cell r="J88">
            <v>250</v>
          </cell>
          <cell r="K88">
            <v>-40</v>
          </cell>
          <cell r="L88">
            <v>60</v>
          </cell>
          <cell r="M88">
            <v>20</v>
          </cell>
          <cell r="N88">
            <v>80</v>
          </cell>
          <cell r="W88">
            <v>42</v>
          </cell>
          <cell r="X88">
            <v>10</v>
          </cell>
          <cell r="Y88">
            <v>7.5476190476190474</v>
          </cell>
          <cell r="Z88">
            <v>3.5</v>
          </cell>
          <cell r="AD88">
            <v>0</v>
          </cell>
          <cell r="AE88">
            <v>46.8</v>
          </cell>
          <cell r="AF88">
            <v>37.6</v>
          </cell>
          <cell r="AG88">
            <v>40.4</v>
          </cell>
          <cell r="AH88">
            <v>31</v>
          </cell>
          <cell r="AI88">
            <v>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64.649000000000001</v>
          </cell>
          <cell r="D89">
            <v>70.77</v>
          </cell>
          <cell r="E89">
            <v>81.03</v>
          </cell>
          <cell r="F89">
            <v>51.502000000000002</v>
          </cell>
          <cell r="G89">
            <v>0</v>
          </cell>
          <cell r="H89">
            <v>1</v>
          </cell>
          <cell r="I89" t="e">
            <v>#N/A</v>
          </cell>
          <cell r="J89">
            <v>78.91</v>
          </cell>
          <cell r="K89">
            <v>2.1200000000000045</v>
          </cell>
          <cell r="L89">
            <v>10</v>
          </cell>
          <cell r="M89">
            <v>30</v>
          </cell>
          <cell r="N89">
            <v>30</v>
          </cell>
          <cell r="W89">
            <v>16.206</v>
          </cell>
          <cell r="Y89">
            <v>7.4973466617302238</v>
          </cell>
          <cell r="Z89">
            <v>3.177958780698507</v>
          </cell>
          <cell r="AD89">
            <v>0</v>
          </cell>
          <cell r="AE89">
            <v>18.203200000000002</v>
          </cell>
          <cell r="AF89">
            <v>17.609400000000001</v>
          </cell>
          <cell r="AG89">
            <v>13.8934</v>
          </cell>
          <cell r="AH89">
            <v>15.907999999999999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4</v>
          </cell>
          <cell r="D90">
            <v>104</v>
          </cell>
          <cell r="E90">
            <v>22</v>
          </cell>
          <cell r="F90">
            <v>84</v>
          </cell>
          <cell r="G90">
            <v>0</v>
          </cell>
          <cell r="H90">
            <v>0.2</v>
          </cell>
          <cell r="I90" t="e">
            <v>#N/A</v>
          </cell>
          <cell r="J90">
            <v>36</v>
          </cell>
          <cell r="K90">
            <v>-14</v>
          </cell>
          <cell r="L90">
            <v>0</v>
          </cell>
          <cell r="M90">
            <v>0</v>
          </cell>
          <cell r="N90">
            <v>0</v>
          </cell>
          <cell r="W90">
            <v>4.4000000000000004</v>
          </cell>
          <cell r="Y90">
            <v>19.09090909090909</v>
          </cell>
          <cell r="Z90">
            <v>19.09090909090909</v>
          </cell>
          <cell r="AD90">
            <v>0</v>
          </cell>
          <cell r="AE90">
            <v>3.6</v>
          </cell>
          <cell r="AF90">
            <v>4.4000000000000004</v>
          </cell>
          <cell r="AG90">
            <v>4.5999999999999996</v>
          </cell>
          <cell r="AH90">
            <v>1</v>
          </cell>
          <cell r="AI90" t="str">
            <v>увел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B91" t="str">
            <v>шт</v>
          </cell>
          <cell r="C91">
            <v>74</v>
          </cell>
          <cell r="D91">
            <v>84</v>
          </cell>
          <cell r="E91">
            <v>78</v>
          </cell>
          <cell r="F91">
            <v>76</v>
          </cell>
          <cell r="G91">
            <v>0</v>
          </cell>
          <cell r="H91">
            <v>0.2</v>
          </cell>
          <cell r="I91" t="e">
            <v>#N/A</v>
          </cell>
          <cell r="J91">
            <v>102</v>
          </cell>
          <cell r="K91">
            <v>-24</v>
          </cell>
          <cell r="L91">
            <v>50</v>
          </cell>
          <cell r="M91">
            <v>0</v>
          </cell>
          <cell r="N91">
            <v>30</v>
          </cell>
          <cell r="W91">
            <v>15.6</v>
          </cell>
          <cell r="Y91">
            <v>10</v>
          </cell>
          <cell r="Z91">
            <v>4.8717948717948723</v>
          </cell>
          <cell r="AD91">
            <v>0</v>
          </cell>
          <cell r="AE91">
            <v>8.1999999999999993</v>
          </cell>
          <cell r="AF91">
            <v>11</v>
          </cell>
          <cell r="AG91">
            <v>14</v>
          </cell>
          <cell r="AH91">
            <v>25</v>
          </cell>
          <cell r="AI91" t="str">
            <v>склад</v>
          </cell>
        </row>
        <row r="92">
          <cell r="A92" t="str">
            <v xml:space="preserve"> 448  Сосиски Сливушки по-венски ТМ Вязанка. 0,3 кг ПОКОМ</v>
          </cell>
          <cell r="B92" t="str">
            <v>шт</v>
          </cell>
          <cell r="C92">
            <v>468</v>
          </cell>
          <cell r="D92">
            <v>241</v>
          </cell>
          <cell r="E92">
            <v>447</v>
          </cell>
          <cell r="F92">
            <v>248</v>
          </cell>
          <cell r="G92">
            <v>0</v>
          </cell>
          <cell r="H92">
            <v>0.3</v>
          </cell>
          <cell r="I92" t="e">
            <v>#N/A</v>
          </cell>
          <cell r="J92">
            <v>449</v>
          </cell>
          <cell r="K92">
            <v>-2</v>
          </cell>
          <cell r="L92">
            <v>80</v>
          </cell>
          <cell r="M92">
            <v>100</v>
          </cell>
          <cell r="N92">
            <v>100</v>
          </cell>
          <cell r="W92">
            <v>89.4</v>
          </cell>
          <cell r="X92">
            <v>80</v>
          </cell>
          <cell r="Y92">
            <v>6.8008948545861294</v>
          </cell>
          <cell r="Z92">
            <v>2.7740492170022368</v>
          </cell>
          <cell r="AD92">
            <v>0</v>
          </cell>
          <cell r="AE92">
            <v>98.4</v>
          </cell>
          <cell r="AF92">
            <v>109</v>
          </cell>
          <cell r="AG92">
            <v>81</v>
          </cell>
          <cell r="AH92">
            <v>17</v>
          </cell>
          <cell r="AI92" t="str">
            <v>оконч</v>
          </cell>
        </row>
        <row r="93">
          <cell r="A93" t="str">
            <v xml:space="preserve"> 449  Колбаса Дугушка Стародворская ВЕС ТС Дугушка ПОКОМ</v>
          </cell>
          <cell r="B93" t="str">
            <v>кг</v>
          </cell>
          <cell r="C93">
            <v>250.786</v>
          </cell>
          <cell r="D93">
            <v>296.89999999999998</v>
          </cell>
          <cell r="E93">
            <v>377.79199999999997</v>
          </cell>
          <cell r="F93">
            <v>168.19800000000001</v>
          </cell>
          <cell r="G93" t="str">
            <v>рот</v>
          </cell>
          <cell r="H93">
            <v>1</v>
          </cell>
          <cell r="I93" t="e">
            <v>#N/A</v>
          </cell>
          <cell r="J93">
            <v>372.21199999999999</v>
          </cell>
          <cell r="K93">
            <v>5.5799999999999841</v>
          </cell>
          <cell r="L93">
            <v>100</v>
          </cell>
          <cell r="M93">
            <v>150</v>
          </cell>
          <cell r="N93">
            <v>150</v>
          </cell>
          <cell r="W93">
            <v>75.558399999999992</v>
          </cell>
          <cell r="Y93">
            <v>7.5199845417584283</v>
          </cell>
          <cell r="Z93">
            <v>2.2260661951550063</v>
          </cell>
          <cell r="AD93">
            <v>0</v>
          </cell>
          <cell r="AE93">
            <v>63.882600000000004</v>
          </cell>
          <cell r="AF93">
            <v>66.479399999999998</v>
          </cell>
          <cell r="AG93">
            <v>56.546799999999998</v>
          </cell>
          <cell r="AH93">
            <v>42.499000000000002</v>
          </cell>
          <cell r="AI93" t="e">
            <v>#N/A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B94" t="str">
            <v>кг</v>
          </cell>
          <cell r="C94">
            <v>2402.8249999999998</v>
          </cell>
          <cell r="D94">
            <v>3808.9580000000001</v>
          </cell>
          <cell r="E94">
            <v>3346.645</v>
          </cell>
          <cell r="F94">
            <v>2770.835</v>
          </cell>
          <cell r="G94">
            <v>0</v>
          </cell>
          <cell r="H94">
            <v>1</v>
          </cell>
          <cell r="I94" t="e">
            <v>#N/A</v>
          </cell>
          <cell r="J94">
            <v>3429.6660000000002</v>
          </cell>
          <cell r="K94">
            <v>-83.021000000000186</v>
          </cell>
          <cell r="L94">
            <v>700</v>
          </cell>
          <cell r="M94">
            <v>500</v>
          </cell>
          <cell r="N94">
            <v>800</v>
          </cell>
          <cell r="W94">
            <v>669.32899999999995</v>
          </cell>
          <cell r="X94">
            <v>500</v>
          </cell>
          <cell r="Y94">
            <v>7.8748044683556229</v>
          </cell>
          <cell r="Z94">
            <v>4.1397205260791035</v>
          </cell>
          <cell r="AD94">
            <v>0</v>
          </cell>
          <cell r="AE94">
            <v>576.40620000000001</v>
          </cell>
          <cell r="AF94">
            <v>584.87659999999994</v>
          </cell>
          <cell r="AG94">
            <v>630.44839999999999</v>
          </cell>
          <cell r="AH94">
            <v>545.99099999999999</v>
          </cell>
          <cell r="AI94">
            <v>0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B95" t="str">
            <v>кг</v>
          </cell>
          <cell r="C95">
            <v>4752.3090000000002</v>
          </cell>
          <cell r="D95">
            <v>7191.616</v>
          </cell>
          <cell r="E95">
            <v>7117</v>
          </cell>
          <cell r="F95">
            <v>6837</v>
          </cell>
          <cell r="G95">
            <v>0</v>
          </cell>
          <cell r="H95">
            <v>1</v>
          </cell>
          <cell r="I95" t="e">
            <v>#N/A</v>
          </cell>
          <cell r="J95">
            <v>5851.4049999999997</v>
          </cell>
          <cell r="K95">
            <v>1265.5950000000003</v>
          </cell>
          <cell r="L95">
            <v>1500</v>
          </cell>
          <cell r="M95">
            <v>500</v>
          </cell>
          <cell r="N95">
            <v>1000</v>
          </cell>
          <cell r="W95">
            <v>1423.4</v>
          </cell>
          <cell r="X95">
            <v>1000</v>
          </cell>
          <cell r="Y95">
            <v>7.6134607278347612</v>
          </cell>
          <cell r="Z95">
            <v>4.8032879022059856</v>
          </cell>
          <cell r="AD95">
            <v>0</v>
          </cell>
          <cell r="AE95">
            <v>1238.2</v>
          </cell>
          <cell r="AF95">
            <v>1474.4</v>
          </cell>
          <cell r="AG95">
            <v>1456.2</v>
          </cell>
          <cell r="AH95">
            <v>667.96900000000005</v>
          </cell>
          <cell r="AI95">
            <v>0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B96" t="str">
            <v>кг</v>
          </cell>
          <cell r="C96">
            <v>2556.6990000000001</v>
          </cell>
          <cell r="D96">
            <v>4765.0690000000004</v>
          </cell>
          <cell r="E96">
            <v>4030.2550000000001</v>
          </cell>
          <cell r="F96">
            <v>3178.145</v>
          </cell>
          <cell r="G96" t="str">
            <v>оконч</v>
          </cell>
          <cell r="H96">
            <v>1</v>
          </cell>
          <cell r="I96" t="e">
            <v>#N/A</v>
          </cell>
          <cell r="J96">
            <v>4140.4589999999998</v>
          </cell>
          <cell r="K96">
            <v>-110.20399999999972</v>
          </cell>
          <cell r="L96">
            <v>700</v>
          </cell>
          <cell r="M96">
            <v>700</v>
          </cell>
          <cell r="N96">
            <v>900</v>
          </cell>
          <cell r="W96">
            <v>806.05100000000004</v>
          </cell>
          <cell r="X96">
            <v>900</v>
          </cell>
          <cell r="Y96">
            <v>7.912830577717787</v>
          </cell>
          <cell r="Z96">
            <v>3.9428584543657905</v>
          </cell>
          <cell r="AD96">
            <v>0</v>
          </cell>
          <cell r="AE96">
            <v>578.86040000000003</v>
          </cell>
          <cell r="AF96">
            <v>623.7586</v>
          </cell>
          <cell r="AG96">
            <v>653.50600000000009</v>
          </cell>
          <cell r="AH96">
            <v>680.27099999999996</v>
          </cell>
          <cell r="AI96" t="str">
            <v>апряб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B97" t="str">
            <v>кг</v>
          </cell>
          <cell r="C97">
            <v>11.103</v>
          </cell>
          <cell r="E97">
            <v>5.3259999999999996</v>
          </cell>
          <cell r="F97">
            <v>5.7770000000000001</v>
          </cell>
          <cell r="G97">
            <v>0</v>
          </cell>
          <cell r="H97">
            <v>1</v>
          </cell>
          <cell r="I97" t="e">
            <v>#N/A</v>
          </cell>
          <cell r="J97">
            <v>7.8</v>
          </cell>
          <cell r="K97">
            <v>-2.4740000000000002</v>
          </cell>
          <cell r="L97">
            <v>0</v>
          </cell>
          <cell r="M97">
            <v>10</v>
          </cell>
          <cell r="N97">
            <v>0</v>
          </cell>
          <cell r="W97">
            <v>1.0651999999999999</v>
          </cell>
          <cell r="Y97">
            <v>14.811303041682315</v>
          </cell>
          <cell r="Z97">
            <v>5.4233946676680445</v>
          </cell>
          <cell r="AD97">
            <v>0</v>
          </cell>
          <cell r="AE97">
            <v>0.53680000000000005</v>
          </cell>
          <cell r="AF97">
            <v>1.8812000000000002</v>
          </cell>
          <cell r="AG97">
            <v>0.80519999999999992</v>
          </cell>
          <cell r="AH97">
            <v>0</v>
          </cell>
          <cell r="AI97" t="str">
            <v>увел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B98" t="str">
            <v>кг</v>
          </cell>
          <cell r="C98">
            <v>230.702</v>
          </cell>
          <cell r="D98">
            <v>208.691</v>
          </cell>
          <cell r="E98">
            <v>247.90100000000001</v>
          </cell>
          <cell r="F98">
            <v>188.23400000000001</v>
          </cell>
          <cell r="G98" t="str">
            <v>г</v>
          </cell>
          <cell r="H98">
            <v>1</v>
          </cell>
          <cell r="I98" t="e">
            <v>#N/A</v>
          </cell>
          <cell r="J98">
            <v>247.87899999999999</v>
          </cell>
          <cell r="K98">
            <v>2.2000000000019782E-2</v>
          </cell>
          <cell r="L98">
            <v>60</v>
          </cell>
          <cell r="M98">
            <v>30</v>
          </cell>
          <cell r="N98">
            <v>90</v>
          </cell>
          <cell r="W98">
            <v>49.580200000000005</v>
          </cell>
          <cell r="X98">
            <v>20</v>
          </cell>
          <cell r="Y98">
            <v>7.8304242419352885</v>
          </cell>
          <cell r="Z98">
            <v>3.7965558831953077</v>
          </cell>
          <cell r="AD98">
            <v>0</v>
          </cell>
          <cell r="AE98">
            <v>54.500399999999999</v>
          </cell>
          <cell r="AF98">
            <v>51.910199999999996</v>
          </cell>
          <cell r="AG98">
            <v>46.438400000000001</v>
          </cell>
          <cell r="AH98">
            <v>52.738999999999997</v>
          </cell>
          <cell r="AI98">
            <v>0</v>
          </cell>
        </row>
        <row r="99">
          <cell r="A99" t="str">
            <v xml:space="preserve"> 467  Колбаса Филейная 0,5кг ТМ Особый рецепт  ПОКОМ</v>
          </cell>
          <cell r="B99" t="str">
            <v>шт</v>
          </cell>
          <cell r="C99">
            <v>55</v>
          </cell>
          <cell r="D99">
            <v>142</v>
          </cell>
          <cell r="E99">
            <v>92</v>
          </cell>
          <cell r="F99">
            <v>102</v>
          </cell>
          <cell r="G99">
            <v>0</v>
          </cell>
          <cell r="H99">
            <v>0.5</v>
          </cell>
          <cell r="I99" t="e">
            <v>#N/A</v>
          </cell>
          <cell r="J99">
            <v>117</v>
          </cell>
          <cell r="K99">
            <v>-25</v>
          </cell>
          <cell r="L99">
            <v>20</v>
          </cell>
          <cell r="M99">
            <v>0</v>
          </cell>
          <cell r="N99">
            <v>20</v>
          </cell>
          <cell r="W99">
            <v>18.399999999999999</v>
          </cell>
          <cell r="Y99">
            <v>7.7173913043478271</v>
          </cell>
          <cell r="Z99">
            <v>5.5434782608695654</v>
          </cell>
          <cell r="AD99">
            <v>0</v>
          </cell>
          <cell r="AE99">
            <v>22.4</v>
          </cell>
          <cell r="AF99">
            <v>22.4</v>
          </cell>
          <cell r="AG99">
            <v>20.399999999999999</v>
          </cell>
          <cell r="AH99">
            <v>26</v>
          </cell>
          <cell r="AI99" t="e">
            <v>#N/A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B100" t="str">
            <v>шт</v>
          </cell>
          <cell r="C100">
            <v>7</v>
          </cell>
          <cell r="E100">
            <v>0</v>
          </cell>
          <cell r="F100">
            <v>7</v>
          </cell>
          <cell r="G100">
            <v>0</v>
          </cell>
          <cell r="H100">
            <v>0.4</v>
          </cell>
          <cell r="I100">
            <v>0</v>
          </cell>
          <cell r="J100">
            <v>1</v>
          </cell>
          <cell r="K100">
            <v>-1</v>
          </cell>
          <cell r="L100">
            <v>0</v>
          </cell>
          <cell r="M100">
            <v>0</v>
          </cell>
          <cell r="N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0.6</v>
          </cell>
          <cell r="AF100">
            <v>0</v>
          </cell>
          <cell r="AG100">
            <v>0.6</v>
          </cell>
          <cell r="AH100">
            <v>0</v>
          </cell>
          <cell r="AI100" t="str">
            <v>зв 2</v>
          </cell>
        </row>
        <row r="101">
          <cell r="A101" t="str">
            <v xml:space="preserve"> 478  Сардельки Зареченские ВЕС ТМ Зареченские  ПОКОМ</v>
          </cell>
          <cell r="B101" t="str">
            <v>кг</v>
          </cell>
          <cell r="C101">
            <v>54.265999999999998</v>
          </cell>
          <cell r="D101">
            <v>39.909999999999997</v>
          </cell>
          <cell r="E101">
            <v>45.607999999999997</v>
          </cell>
          <cell r="F101">
            <v>48.567999999999998</v>
          </cell>
          <cell r="G101" t="str">
            <v>нов1202</v>
          </cell>
          <cell r="H101">
            <v>1</v>
          </cell>
          <cell r="I101" t="e">
            <v>#N/A</v>
          </cell>
          <cell r="J101">
            <v>96.308999999999997</v>
          </cell>
          <cell r="K101">
            <v>-50.701000000000001</v>
          </cell>
          <cell r="L101">
            <v>50</v>
          </cell>
          <cell r="M101">
            <v>0</v>
          </cell>
          <cell r="N101">
            <v>0</v>
          </cell>
          <cell r="W101">
            <v>9.121599999999999</v>
          </cell>
          <cell r="Y101">
            <v>10.805998947553062</v>
          </cell>
          <cell r="Z101">
            <v>5.3245044728994912</v>
          </cell>
          <cell r="AD101">
            <v>0</v>
          </cell>
          <cell r="AE101">
            <v>20.961400000000001</v>
          </cell>
          <cell r="AF101">
            <v>15.5458</v>
          </cell>
          <cell r="AG101">
            <v>20.179200000000002</v>
          </cell>
          <cell r="AH101">
            <v>6.7489999999999997</v>
          </cell>
          <cell r="AI101">
            <v>0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B102" t="str">
            <v>шт</v>
          </cell>
          <cell r="C102">
            <v>9</v>
          </cell>
          <cell r="E102">
            <v>0</v>
          </cell>
          <cell r="F102">
            <v>1</v>
          </cell>
          <cell r="G102" t="str">
            <v>выв2703</v>
          </cell>
          <cell r="H102">
            <v>0</v>
          </cell>
          <cell r="I102" t="e">
            <v>#N/A</v>
          </cell>
          <cell r="J102">
            <v>4</v>
          </cell>
          <cell r="K102">
            <v>-4</v>
          </cell>
          <cell r="L102">
            <v>0</v>
          </cell>
          <cell r="M102">
            <v>0</v>
          </cell>
          <cell r="N102">
            <v>0</v>
          </cell>
          <cell r="W102">
            <v>0</v>
          </cell>
          <cell r="Y102" t="e">
            <v>#DIV/0!</v>
          </cell>
          <cell r="Z102" t="e">
            <v>#DIV/0!</v>
          </cell>
          <cell r="AD102">
            <v>0</v>
          </cell>
          <cell r="AE102">
            <v>2.8</v>
          </cell>
          <cell r="AF102">
            <v>2.8</v>
          </cell>
          <cell r="AG102">
            <v>1.6</v>
          </cell>
          <cell r="AH102">
            <v>-5</v>
          </cell>
          <cell r="AI102" t="str">
            <v>вывод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B103" t="str">
            <v>шт</v>
          </cell>
          <cell r="C103">
            <v>16</v>
          </cell>
          <cell r="E103">
            <v>0</v>
          </cell>
          <cell r="F103">
            <v>16</v>
          </cell>
          <cell r="G103" t="str">
            <v>выв2703</v>
          </cell>
          <cell r="H103">
            <v>0</v>
          </cell>
          <cell r="I103" t="e">
            <v>#N/A</v>
          </cell>
          <cell r="J103">
            <v>18</v>
          </cell>
          <cell r="K103">
            <v>-18</v>
          </cell>
          <cell r="L103">
            <v>0</v>
          </cell>
          <cell r="M103">
            <v>0</v>
          </cell>
          <cell r="N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5.6</v>
          </cell>
          <cell r="AF103">
            <v>0.6</v>
          </cell>
          <cell r="AG103">
            <v>0</v>
          </cell>
          <cell r="AH103">
            <v>-10</v>
          </cell>
          <cell r="AI103" t="str">
            <v>вывод</v>
          </cell>
        </row>
        <row r="104">
          <cell r="A104" t="str">
            <v xml:space="preserve"> 492  Колбаса Салями Филейская 0,3кг ТМ Вязанка  ПОКОМ</v>
          </cell>
          <cell r="B104" t="str">
            <v>шт</v>
          </cell>
          <cell r="C104">
            <v>14</v>
          </cell>
          <cell r="E104">
            <v>0</v>
          </cell>
          <cell r="F104">
            <v>8</v>
          </cell>
          <cell r="G104" t="str">
            <v>выв2703</v>
          </cell>
          <cell r="H104">
            <v>0</v>
          </cell>
          <cell r="I104" t="e">
            <v>#N/A</v>
          </cell>
          <cell r="J104">
            <v>9</v>
          </cell>
          <cell r="K104">
            <v>-9</v>
          </cell>
          <cell r="L104">
            <v>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3</v>
          </cell>
          <cell r="AF104">
            <v>1</v>
          </cell>
          <cell r="AG104">
            <v>0.4</v>
          </cell>
          <cell r="AH104">
            <v>-4</v>
          </cell>
          <cell r="AI104" t="str">
            <v>вывод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B105" t="str">
            <v>шт</v>
          </cell>
          <cell r="C105">
            <v>782</v>
          </cell>
          <cell r="D105">
            <v>232</v>
          </cell>
          <cell r="E105">
            <v>709</v>
          </cell>
          <cell r="F105">
            <v>273</v>
          </cell>
          <cell r="G105" t="str">
            <v>нов041,</v>
          </cell>
          <cell r="H105">
            <v>0.3</v>
          </cell>
          <cell r="I105" t="e">
            <v>#N/A</v>
          </cell>
          <cell r="J105">
            <v>1248</v>
          </cell>
          <cell r="K105">
            <v>-539</v>
          </cell>
          <cell r="L105">
            <v>100</v>
          </cell>
          <cell r="M105">
            <v>350</v>
          </cell>
          <cell r="N105">
            <v>300</v>
          </cell>
          <cell r="W105">
            <v>141.80000000000001</v>
          </cell>
          <cell r="X105">
            <v>150</v>
          </cell>
          <cell r="Y105">
            <v>8.272214386459801</v>
          </cell>
          <cell r="Z105">
            <v>1.9252468265162199</v>
          </cell>
          <cell r="AD105">
            <v>0</v>
          </cell>
          <cell r="AE105">
            <v>190</v>
          </cell>
          <cell r="AF105">
            <v>192.2</v>
          </cell>
          <cell r="AG105">
            <v>166</v>
          </cell>
          <cell r="AH105">
            <v>-22</v>
          </cell>
          <cell r="AI105" t="e">
            <v>#N/A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B106" t="str">
            <v>шт</v>
          </cell>
          <cell r="C106">
            <v>334</v>
          </cell>
          <cell r="D106">
            <v>515</v>
          </cell>
          <cell r="E106">
            <v>669</v>
          </cell>
          <cell r="F106">
            <v>153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736</v>
          </cell>
          <cell r="K106">
            <v>-67</v>
          </cell>
          <cell r="L106">
            <v>150</v>
          </cell>
          <cell r="M106">
            <v>250</v>
          </cell>
          <cell r="N106">
            <v>200</v>
          </cell>
          <cell r="W106">
            <v>133.80000000000001</v>
          </cell>
          <cell r="X106">
            <v>250</v>
          </cell>
          <cell r="Y106">
            <v>7.4962630792227198</v>
          </cell>
          <cell r="Z106">
            <v>1.1434977578475336</v>
          </cell>
          <cell r="AD106">
            <v>0</v>
          </cell>
          <cell r="AE106">
            <v>96.2</v>
          </cell>
          <cell r="AF106">
            <v>94</v>
          </cell>
          <cell r="AG106">
            <v>94.4</v>
          </cell>
          <cell r="AH106">
            <v>133</v>
          </cell>
          <cell r="AI106" t="e">
            <v>#N/A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B107" t="str">
            <v>шт</v>
          </cell>
          <cell r="C107">
            <v>385</v>
          </cell>
          <cell r="D107">
            <v>2906</v>
          </cell>
          <cell r="E107">
            <v>696</v>
          </cell>
          <cell r="F107">
            <v>110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810</v>
          </cell>
          <cell r="K107">
            <v>-114</v>
          </cell>
          <cell r="L107">
            <v>350</v>
          </cell>
          <cell r="M107">
            <v>200</v>
          </cell>
          <cell r="N107">
            <v>220</v>
          </cell>
          <cell r="W107">
            <v>139.19999999999999</v>
          </cell>
          <cell r="X107">
            <v>160</v>
          </cell>
          <cell r="Y107">
            <v>7.4712643678160928</v>
          </cell>
          <cell r="Z107">
            <v>0.79022988505747138</v>
          </cell>
          <cell r="AD107">
            <v>0</v>
          </cell>
          <cell r="AE107">
            <v>103</v>
          </cell>
          <cell r="AF107">
            <v>113.4</v>
          </cell>
          <cell r="AG107">
            <v>121</v>
          </cell>
          <cell r="AH107">
            <v>131</v>
          </cell>
          <cell r="AI107" t="e">
            <v>#N/A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B108" t="str">
            <v>шт</v>
          </cell>
          <cell r="C108">
            <v>228</v>
          </cell>
          <cell r="D108">
            <v>2133</v>
          </cell>
          <cell r="E108">
            <v>477</v>
          </cell>
          <cell r="F108">
            <v>150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582</v>
          </cell>
          <cell r="K108">
            <v>-105</v>
          </cell>
          <cell r="L108">
            <v>220</v>
          </cell>
          <cell r="M108">
            <v>50</v>
          </cell>
          <cell r="N108">
            <v>150</v>
          </cell>
          <cell r="W108">
            <v>95.4</v>
          </cell>
          <cell r="X108">
            <v>150</v>
          </cell>
          <cell r="Y108">
            <v>7.5471698113207539</v>
          </cell>
          <cell r="Z108">
            <v>1.5723270440251571</v>
          </cell>
          <cell r="AD108">
            <v>0</v>
          </cell>
          <cell r="AE108">
            <v>77.400000000000006</v>
          </cell>
          <cell r="AF108">
            <v>78.599999999999994</v>
          </cell>
          <cell r="AG108">
            <v>88.8</v>
          </cell>
          <cell r="AH108">
            <v>105</v>
          </cell>
          <cell r="AI108" t="e">
            <v>#N/A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B109" t="str">
            <v>кг</v>
          </cell>
          <cell r="C109">
            <v>18.919</v>
          </cell>
          <cell r="D109">
            <v>16.195</v>
          </cell>
          <cell r="E109">
            <v>12.196</v>
          </cell>
          <cell r="F109">
            <v>16.285</v>
          </cell>
          <cell r="G109" t="str">
            <v>нов041,</v>
          </cell>
          <cell r="H109">
            <v>1</v>
          </cell>
          <cell r="I109" t="e">
            <v>#N/A</v>
          </cell>
          <cell r="J109">
            <v>11.4</v>
          </cell>
          <cell r="K109">
            <v>0.79599999999999937</v>
          </cell>
          <cell r="L109">
            <v>0</v>
          </cell>
          <cell r="M109">
            <v>0</v>
          </cell>
          <cell r="N109">
            <v>0</v>
          </cell>
          <cell r="W109">
            <v>2.4392</v>
          </cell>
          <cell r="Y109">
            <v>6.6763693014102987</v>
          </cell>
          <cell r="Z109">
            <v>6.6763693014102987</v>
          </cell>
          <cell r="AD109">
            <v>0</v>
          </cell>
          <cell r="AE109">
            <v>3.0278</v>
          </cell>
          <cell r="AF109">
            <v>2.1943999999999999</v>
          </cell>
          <cell r="AG109">
            <v>2.1800000000000002</v>
          </cell>
          <cell r="AH109">
            <v>3.49</v>
          </cell>
          <cell r="AI109" t="str">
            <v>увел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B110" t="str">
            <v>шт</v>
          </cell>
          <cell r="C110">
            <v>141</v>
          </cell>
          <cell r="D110">
            <v>11</v>
          </cell>
          <cell r="E110">
            <v>7</v>
          </cell>
          <cell r="F110">
            <v>133</v>
          </cell>
          <cell r="G110">
            <v>0</v>
          </cell>
          <cell r="H110">
            <v>0.28000000000000003</v>
          </cell>
          <cell r="I110" t="e">
            <v>#N/A</v>
          </cell>
          <cell r="J110">
            <v>985</v>
          </cell>
          <cell r="K110">
            <v>-978</v>
          </cell>
          <cell r="L110">
            <v>0</v>
          </cell>
          <cell r="M110">
            <v>100</v>
          </cell>
          <cell r="N110">
            <v>0</v>
          </cell>
          <cell r="W110">
            <v>1.4</v>
          </cell>
          <cell r="Y110">
            <v>166.42857142857144</v>
          </cell>
          <cell r="Z110">
            <v>95</v>
          </cell>
          <cell r="AD110">
            <v>0</v>
          </cell>
          <cell r="AE110">
            <v>102.8</v>
          </cell>
          <cell r="AF110">
            <v>93.8</v>
          </cell>
          <cell r="AG110">
            <v>3.4</v>
          </cell>
          <cell r="AH110">
            <v>-23</v>
          </cell>
          <cell r="AI110" t="str">
            <v>склад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B111" t="str">
            <v>шт</v>
          </cell>
          <cell r="C111">
            <v>12</v>
          </cell>
          <cell r="D111">
            <v>50</v>
          </cell>
          <cell r="E111">
            <v>0</v>
          </cell>
          <cell r="F111">
            <v>12</v>
          </cell>
          <cell r="G111" t="str">
            <v>нов 06,11,</v>
          </cell>
          <cell r="H111">
            <v>0.33</v>
          </cell>
          <cell r="I111" t="e">
            <v>#N/A</v>
          </cell>
          <cell r="J111">
            <v>1</v>
          </cell>
          <cell r="K111">
            <v>-1</v>
          </cell>
          <cell r="L111">
            <v>0</v>
          </cell>
          <cell r="M111">
            <v>10</v>
          </cell>
          <cell r="N111">
            <v>0</v>
          </cell>
          <cell r="W111">
            <v>0</v>
          </cell>
          <cell r="Y111" t="e">
            <v>#DIV/0!</v>
          </cell>
          <cell r="Z111" t="e">
            <v>#DIV/0!</v>
          </cell>
          <cell r="AD111">
            <v>0</v>
          </cell>
          <cell r="AE111">
            <v>0.6</v>
          </cell>
          <cell r="AF111">
            <v>0.8</v>
          </cell>
          <cell r="AG111">
            <v>0</v>
          </cell>
          <cell r="AH111">
            <v>0</v>
          </cell>
          <cell r="AI111" t="str">
            <v>склад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B112" t="str">
            <v>кг</v>
          </cell>
          <cell r="C112">
            <v>33.530999999999999</v>
          </cell>
          <cell r="D112">
            <v>4.8000000000000001E-2</v>
          </cell>
          <cell r="E112">
            <v>19.93</v>
          </cell>
          <cell r="F112">
            <v>13.595000000000001</v>
          </cell>
          <cell r="G112" t="str">
            <v>н0801,</v>
          </cell>
          <cell r="H112">
            <v>1</v>
          </cell>
          <cell r="I112" t="e">
            <v>#N/A</v>
          </cell>
          <cell r="J112">
            <v>27.552</v>
          </cell>
          <cell r="K112">
            <v>-7.6219999999999999</v>
          </cell>
          <cell r="L112">
            <v>10</v>
          </cell>
          <cell r="M112">
            <v>0</v>
          </cell>
          <cell r="N112">
            <v>10</v>
          </cell>
          <cell r="W112">
            <v>3.9859999999999998</v>
          </cell>
          <cell r="Y112">
            <v>8.4282488710486714</v>
          </cell>
          <cell r="Z112">
            <v>3.4106874059207231</v>
          </cell>
          <cell r="AD112">
            <v>0</v>
          </cell>
          <cell r="AE112">
            <v>5.3113999999999999</v>
          </cell>
          <cell r="AF112">
            <v>3.7247999999999997</v>
          </cell>
          <cell r="AG112">
            <v>4.0091999999999999</v>
          </cell>
          <cell r="AH112">
            <v>-1.452</v>
          </cell>
          <cell r="AI112" t="str">
            <v>увел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B113" t="str">
            <v>шт</v>
          </cell>
          <cell r="C113">
            <v>85</v>
          </cell>
          <cell r="D113">
            <v>14</v>
          </cell>
          <cell r="E113">
            <v>28</v>
          </cell>
          <cell r="F113">
            <v>56</v>
          </cell>
          <cell r="G113" t="str">
            <v>нов14,03</v>
          </cell>
          <cell r="H113">
            <v>0.3</v>
          </cell>
          <cell r="I113" t="e">
            <v>#N/A</v>
          </cell>
          <cell r="J113">
            <v>32</v>
          </cell>
          <cell r="K113">
            <v>-4</v>
          </cell>
          <cell r="L113">
            <v>0</v>
          </cell>
          <cell r="M113">
            <v>0</v>
          </cell>
          <cell r="N113">
            <v>0</v>
          </cell>
          <cell r="W113">
            <v>5.6</v>
          </cell>
          <cell r="Y113">
            <v>10</v>
          </cell>
          <cell r="Z113">
            <v>10</v>
          </cell>
          <cell r="AD113">
            <v>0</v>
          </cell>
          <cell r="AE113">
            <v>0</v>
          </cell>
          <cell r="AF113">
            <v>11.4</v>
          </cell>
          <cell r="AG113">
            <v>5.4</v>
          </cell>
          <cell r="AH113">
            <v>7</v>
          </cell>
          <cell r="AI113" t="str">
            <v>увел</v>
          </cell>
        </row>
        <row r="114">
          <cell r="A114" t="str">
            <v>БОНУС_ 017  Сосиски Вязанка Сливочные, Вязанка амицел ВЕС.ПОКОМ</v>
          </cell>
          <cell r="B114" t="str">
            <v>кг</v>
          </cell>
          <cell r="C114">
            <v>94.325000000000003</v>
          </cell>
          <cell r="D114">
            <v>517.85500000000002</v>
          </cell>
          <cell r="E114">
            <v>486.26</v>
          </cell>
          <cell r="F114">
            <v>108.07</v>
          </cell>
          <cell r="G114">
            <v>0</v>
          </cell>
          <cell r="H114">
            <v>0</v>
          </cell>
          <cell r="I114" t="e">
            <v>#N/A</v>
          </cell>
          <cell r="J114">
            <v>480.39800000000002</v>
          </cell>
          <cell r="K114">
            <v>5.8619999999999663</v>
          </cell>
          <cell r="L114">
            <v>0</v>
          </cell>
          <cell r="M114">
            <v>0</v>
          </cell>
          <cell r="N114">
            <v>0</v>
          </cell>
          <cell r="W114">
            <v>97.251999999999995</v>
          </cell>
          <cell r="Y114">
            <v>1.1112367869041253</v>
          </cell>
          <cell r="Z114">
            <v>1.1112367869041253</v>
          </cell>
          <cell r="AD114">
            <v>0</v>
          </cell>
          <cell r="AE114">
            <v>91.338999999999999</v>
          </cell>
          <cell r="AF114">
            <v>98.3476</v>
          </cell>
          <cell r="AG114">
            <v>103.58520000000001</v>
          </cell>
          <cell r="AH114">
            <v>92.76</v>
          </cell>
          <cell r="AI114">
            <v>0</v>
          </cell>
        </row>
        <row r="115">
          <cell r="A115" t="str">
            <v>БОНУС_ 456  Колбаса Филейная ТМ Особый рецепт ВЕС большой батон  ПОКОМ</v>
          </cell>
          <cell r="B115" t="str">
            <v>кг</v>
          </cell>
          <cell r="C115">
            <v>2184.4160000000002</v>
          </cell>
          <cell r="D115">
            <v>29.306000000000001</v>
          </cell>
          <cell r="E115">
            <v>1359.384</v>
          </cell>
          <cell r="F115">
            <v>815.85400000000004</v>
          </cell>
          <cell r="G115">
            <v>0</v>
          </cell>
          <cell r="H115">
            <v>0</v>
          </cell>
          <cell r="I115" t="e">
            <v>#N/A</v>
          </cell>
          <cell r="J115">
            <v>1376.848</v>
          </cell>
          <cell r="K115">
            <v>-17.463999999999942</v>
          </cell>
          <cell r="L115">
            <v>0</v>
          </cell>
          <cell r="M115">
            <v>0</v>
          </cell>
          <cell r="N115">
            <v>0</v>
          </cell>
          <cell r="W115">
            <v>271.8768</v>
          </cell>
          <cell r="Y115">
            <v>3.0008224313365468</v>
          </cell>
          <cell r="Z115">
            <v>3.0008224313365468</v>
          </cell>
          <cell r="AD115">
            <v>0</v>
          </cell>
          <cell r="AE115">
            <v>230.30439999999999</v>
          </cell>
          <cell r="AF115">
            <v>236.20079999999999</v>
          </cell>
          <cell r="AG115">
            <v>256.89080000000001</v>
          </cell>
          <cell r="AH115">
            <v>315.21199999999999</v>
          </cell>
          <cell r="AI115">
            <v>0</v>
          </cell>
        </row>
        <row r="116">
          <cell r="A116" t="str">
            <v>БОНУС_412  Сосиски Баварские ТМ Стародворье 0,35 кг ПОКОМ</v>
          </cell>
          <cell r="B116" t="str">
            <v>шт</v>
          </cell>
          <cell r="C116">
            <v>2510</v>
          </cell>
          <cell r="D116">
            <v>31</v>
          </cell>
          <cell r="E116">
            <v>1290</v>
          </cell>
          <cell r="F116">
            <v>1224</v>
          </cell>
          <cell r="G116">
            <v>0</v>
          </cell>
          <cell r="H116">
            <v>0</v>
          </cell>
          <cell r="I116" t="e">
            <v>#N/A</v>
          </cell>
          <cell r="J116">
            <v>1320</v>
          </cell>
          <cell r="K116">
            <v>-30</v>
          </cell>
          <cell r="L116">
            <v>0</v>
          </cell>
          <cell r="M116">
            <v>0</v>
          </cell>
          <cell r="N116">
            <v>0</v>
          </cell>
          <cell r="W116">
            <v>258</v>
          </cell>
          <cell r="Y116">
            <v>4.7441860465116283</v>
          </cell>
          <cell r="Z116">
            <v>4.7441860465116283</v>
          </cell>
          <cell r="AD116">
            <v>0</v>
          </cell>
          <cell r="AE116">
            <v>223.6</v>
          </cell>
          <cell r="AF116">
            <v>251</v>
          </cell>
          <cell r="AG116">
            <v>239.6</v>
          </cell>
          <cell r="AH116">
            <v>322</v>
          </cell>
          <cell r="AI116">
            <v>0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162</v>
          </cell>
          <cell r="D117">
            <v>4</v>
          </cell>
          <cell r="E117">
            <v>412</v>
          </cell>
          <cell r="F117">
            <v>-247</v>
          </cell>
          <cell r="G117">
            <v>0</v>
          </cell>
          <cell r="H117">
            <v>0</v>
          </cell>
          <cell r="I117" t="e">
            <v>#N/A</v>
          </cell>
          <cell r="J117">
            <v>424</v>
          </cell>
          <cell r="K117">
            <v>-12</v>
          </cell>
          <cell r="L117">
            <v>0</v>
          </cell>
          <cell r="M117">
            <v>0</v>
          </cell>
          <cell r="N117">
            <v>0</v>
          </cell>
          <cell r="W117">
            <v>82.4</v>
          </cell>
          <cell r="Y117">
            <v>-2.9975728155339803</v>
          </cell>
          <cell r="Z117">
            <v>-2.9975728155339803</v>
          </cell>
          <cell r="AD117">
            <v>0</v>
          </cell>
          <cell r="AE117">
            <v>69.8</v>
          </cell>
          <cell r="AF117">
            <v>75.8</v>
          </cell>
          <cell r="AG117">
            <v>77</v>
          </cell>
          <cell r="AH117">
            <v>101</v>
          </cell>
          <cell r="AI11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29.03.2025 - 04.04.2025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522.68499999999995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704.173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1637.6189999999999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201</v>
          </cell>
          <cell r="F10">
            <v>2487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606</v>
          </cell>
          <cell r="F12">
            <v>4932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608</v>
          </cell>
          <cell r="F13">
            <v>5249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55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234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316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</v>
          </cell>
          <cell r="F18">
            <v>732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904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480</v>
          </cell>
          <cell r="F20">
            <v>691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262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538</v>
          </cell>
        </row>
        <row r="23">
          <cell r="A23" t="str">
            <v xml:space="preserve"> 200  Ветчина Дугушка ТМ Стародворье, вектор в/у    ПОКОМ</v>
          </cell>
          <cell r="F23">
            <v>467.42099999999999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7.5419999999999998</v>
          </cell>
          <cell r="F24">
            <v>5014.259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</v>
          </cell>
          <cell r="F25">
            <v>376.28800000000001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648.31399999999996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F27">
            <v>579.23400000000004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220.005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222.15</v>
          </cell>
        </row>
        <row r="30">
          <cell r="A30" t="str">
            <v xml:space="preserve"> 240  Колбаса Салями охотничья, ВЕС. ПОКОМ</v>
          </cell>
          <cell r="F30">
            <v>0.7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1.601</v>
          </cell>
          <cell r="F31">
            <v>458.52199999999999</v>
          </cell>
        </row>
        <row r="32">
          <cell r="A32" t="str">
            <v xml:space="preserve"> 247  Сардельки Нежные, ВЕС.  ПОКОМ</v>
          </cell>
          <cell r="F32">
            <v>175.756</v>
          </cell>
        </row>
        <row r="33">
          <cell r="A33" t="str">
            <v xml:space="preserve"> 248  Сардельки Сочные ТМ Особый рецепт,   ПОКОМ</v>
          </cell>
          <cell r="F33">
            <v>174.715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F34">
            <v>1249.5530000000001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1.3</v>
          </cell>
          <cell r="F35">
            <v>69.350999999999999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128.80500000000001</v>
          </cell>
        </row>
        <row r="37">
          <cell r="A37" t="str">
            <v xml:space="preserve"> 263  Шпикачки Стародворские, ВЕС.  ПОКОМ</v>
          </cell>
          <cell r="F37">
            <v>114.253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0.7</v>
          </cell>
          <cell r="F38">
            <v>18.600000000000001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28.062000000000001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29.530999999999999</v>
          </cell>
        </row>
        <row r="41">
          <cell r="A41" t="str">
            <v xml:space="preserve"> 268  Сосиски Филейбургские с филе сочного окорока, ВЕС, ТМ Баварушка  ПОКОМ</v>
          </cell>
          <cell r="F41">
            <v>1.3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</v>
          </cell>
          <cell r="F42">
            <v>1483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240</v>
          </cell>
          <cell r="F43">
            <v>3275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607</v>
          </cell>
          <cell r="F44">
            <v>4569</v>
          </cell>
        </row>
        <row r="45">
          <cell r="A45" t="str">
            <v xml:space="preserve"> 283  Сосиски Сочинки, ВЕС, ТМ Стародворье ПОКОМ</v>
          </cell>
          <cell r="F45">
            <v>523.005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</v>
          </cell>
          <cell r="F46">
            <v>746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</v>
          </cell>
          <cell r="F47">
            <v>1352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237.62100000000001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F49">
            <v>1299</v>
          </cell>
        </row>
        <row r="50">
          <cell r="A50" t="str">
            <v xml:space="preserve"> 302  Сосиски Сочинки по-баварски,  0.4кг, ТМ Стародворье  ПОКОМ</v>
          </cell>
          <cell r="F50">
            <v>2123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82.828999999999994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0.70099999999999996</v>
          </cell>
          <cell r="F52">
            <v>266.09699999999998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</v>
          </cell>
          <cell r="F53">
            <v>1387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</v>
          </cell>
          <cell r="F54">
            <v>2139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1162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294.26499999999999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1.3009999999999999</v>
          </cell>
          <cell r="F57">
            <v>676.64599999999996</v>
          </cell>
        </row>
        <row r="58">
          <cell r="A58" t="str">
            <v xml:space="preserve"> 316  Колбаса Нежная ТМ Зареченские ВЕС  ПОКОМ</v>
          </cell>
          <cell r="F58">
            <v>60.4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3179.2130000000002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</v>
          </cell>
          <cell r="F60">
            <v>2973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610</v>
          </cell>
          <cell r="F61">
            <v>4502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</v>
          </cell>
          <cell r="F62">
            <v>1124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3</v>
          </cell>
          <cell r="F63">
            <v>528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3</v>
          </cell>
          <cell r="F64">
            <v>422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1.3009999999999999</v>
          </cell>
          <cell r="F65">
            <v>845.34900000000005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452</v>
          </cell>
        </row>
        <row r="67">
          <cell r="A67" t="str">
            <v xml:space="preserve"> 335  Колбаса Сливушка ТМ Вязанка. ВЕС.  ПОКОМ </v>
          </cell>
          <cell r="F67">
            <v>270.81200000000001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6.5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360</v>
          </cell>
          <cell r="F69">
            <v>2936</v>
          </cell>
        </row>
        <row r="70">
          <cell r="A70" t="str">
            <v xml:space="preserve"> 343 Сосиски Сочинки Сливочные ТМ Стародворье  0,4 кг</v>
          </cell>
          <cell r="F70">
            <v>2183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2.4009999999999998</v>
          </cell>
          <cell r="F71">
            <v>596.80499999999995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1.601</v>
          </cell>
          <cell r="F72">
            <v>313.13200000000001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745.875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1.6</v>
          </cell>
          <cell r="F74">
            <v>421.30200000000002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136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331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F77">
            <v>667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1.4</v>
          </cell>
          <cell r="F78">
            <v>165.559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</v>
          </cell>
          <cell r="F79">
            <v>623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</v>
          </cell>
          <cell r="F80">
            <v>905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</v>
          </cell>
          <cell r="F81">
            <v>683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</v>
          </cell>
          <cell r="F82">
            <v>704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</v>
          </cell>
          <cell r="F83">
            <v>493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379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15</v>
          </cell>
          <cell r="F85">
            <v>3951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1008</v>
          </cell>
          <cell r="F86">
            <v>7763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7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4</v>
          </cell>
          <cell r="F88">
            <v>478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1.3</v>
          </cell>
          <cell r="F89">
            <v>218.51599999999999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1.3</v>
          </cell>
          <cell r="F90">
            <v>12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</v>
          </cell>
          <cell r="F91">
            <v>279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110.36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53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6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4</v>
          </cell>
          <cell r="F95">
            <v>114</v>
          </cell>
        </row>
        <row r="96">
          <cell r="A96" t="str">
            <v xml:space="preserve"> 448  Сосиски Сливушки по-венски ТМ Вязанка. 0,3 кг ПОКОМ</v>
          </cell>
          <cell r="F96">
            <v>399</v>
          </cell>
        </row>
        <row r="97">
          <cell r="A97" t="str">
            <v xml:space="preserve"> 449  Колбаса Дугушка Стародворская ВЕС ТС Дугушка ПОКОМ</v>
          </cell>
          <cell r="F97">
            <v>359.98700000000002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10.000999999999999</v>
          </cell>
          <cell r="F98">
            <v>3679.0859999999998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35.000999999999998</v>
          </cell>
          <cell r="F99">
            <v>5385.6289999999999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7.5</v>
          </cell>
          <cell r="F100">
            <v>4498.6869999999999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7.8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236.06299999999999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3</v>
          </cell>
          <cell r="F103">
            <v>134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2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93.61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F106">
            <v>6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F107">
            <v>22</v>
          </cell>
        </row>
        <row r="108">
          <cell r="A108" t="str">
            <v xml:space="preserve"> 492  Колбаса Салями Филейская 0,3кг ТМ Вязанка  ПОКОМ</v>
          </cell>
          <cell r="F108">
            <v>12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2</v>
          </cell>
          <cell r="F109">
            <v>1318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738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F111">
            <v>805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F112">
            <v>576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15.3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19</v>
          </cell>
          <cell r="F114">
            <v>998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F115">
            <v>2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22.350999999999999</v>
          </cell>
        </row>
        <row r="117">
          <cell r="A117" t="str">
            <v xml:space="preserve"> 515  Колбаса Сервелат Мясорубский Делюкс 0,3кг ТМ Стародворье  ПОКОМ</v>
          </cell>
          <cell r="F117">
            <v>36</v>
          </cell>
        </row>
        <row r="118">
          <cell r="A118" t="str">
            <v>3215 ВЕТЧ.МЯСНАЯ Папа может п/о 0.4кг 8шт.    ОСТАНКИНО</v>
          </cell>
          <cell r="D118">
            <v>508</v>
          </cell>
          <cell r="F118">
            <v>508</v>
          </cell>
        </row>
        <row r="119">
          <cell r="A119" t="str">
            <v>3680 ПРЕСИЖН с/к дек. спец мгс ОСТАНКИНО</v>
          </cell>
          <cell r="D119">
            <v>0.5</v>
          </cell>
          <cell r="F119">
            <v>0.5</v>
          </cell>
        </row>
        <row r="120">
          <cell r="A120" t="str">
            <v>3684 ПРЕСИЖН с/к в/у 1/250 8шт.   ОСТАНКИНО</v>
          </cell>
          <cell r="D120">
            <v>78</v>
          </cell>
          <cell r="F120">
            <v>78</v>
          </cell>
        </row>
        <row r="121">
          <cell r="A121" t="str">
            <v>4063 МЯСНАЯ Папа может вар п/о_Л   ОСТАНКИНО</v>
          </cell>
          <cell r="D121">
            <v>1520.46</v>
          </cell>
          <cell r="F121">
            <v>1520.46</v>
          </cell>
        </row>
        <row r="122">
          <cell r="A122" t="str">
            <v>4117 ЭКСТРА Папа может с/к в/у_Л   ОСТАНКИНО</v>
          </cell>
          <cell r="D122">
            <v>54.1</v>
          </cell>
          <cell r="F122">
            <v>54.1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126.1</v>
          </cell>
          <cell r="F123">
            <v>126.1</v>
          </cell>
        </row>
        <row r="124">
          <cell r="A124" t="str">
            <v>4813 ФИЛЕЙНАЯ Папа может вар п/о_Л   ОСТАНКИНО</v>
          </cell>
          <cell r="D124">
            <v>475.95</v>
          </cell>
          <cell r="F124">
            <v>480.6</v>
          </cell>
        </row>
        <row r="125">
          <cell r="A125" t="str">
            <v>4993 САЛЯМИ ИТАЛЬЯНСКАЯ с/к в/у 1/250*8_120c ОСТАНКИНО</v>
          </cell>
          <cell r="D125">
            <v>395</v>
          </cell>
          <cell r="F125">
            <v>395</v>
          </cell>
        </row>
        <row r="126">
          <cell r="A126" t="str">
            <v>5246 ДОКТОРСКАЯ ПРЕМИУМ вар б/о мгс_30с ОСТАНКИНО</v>
          </cell>
          <cell r="D126">
            <v>49.8</v>
          </cell>
          <cell r="F126">
            <v>49.8</v>
          </cell>
        </row>
        <row r="127">
          <cell r="A127" t="str">
            <v>5247 РУССКАЯ ПРЕМИУМ вар б/о мгс_30с ОСТАНКИНО</v>
          </cell>
          <cell r="D127">
            <v>43.8</v>
          </cell>
          <cell r="F127">
            <v>43.8</v>
          </cell>
        </row>
        <row r="128">
          <cell r="A128" t="str">
            <v>5483 ЭКСТРА Папа может с/к в/у 1/250 8шт.   ОСТАНКИНО</v>
          </cell>
          <cell r="D128">
            <v>741</v>
          </cell>
          <cell r="F128">
            <v>741</v>
          </cell>
        </row>
        <row r="129">
          <cell r="A129" t="str">
            <v>5544 Сервелат Финский в/к в/у_45с НОВАЯ ОСТАНКИНО</v>
          </cell>
          <cell r="D129">
            <v>956.5</v>
          </cell>
          <cell r="F129">
            <v>956.5</v>
          </cell>
        </row>
        <row r="130">
          <cell r="A130" t="str">
            <v>5679 САЛЯМИ ИТАЛЬЯНСКАЯ с/к в/у 1/150_60с ОСТАНКИНО</v>
          </cell>
          <cell r="D130">
            <v>229</v>
          </cell>
          <cell r="F130">
            <v>229</v>
          </cell>
        </row>
        <row r="131">
          <cell r="A131" t="str">
            <v>5682 САЛЯМИ МЕЛКОЗЕРНЕНАЯ с/к в/у 1/120_60с   ОСТАНКИНО</v>
          </cell>
          <cell r="D131">
            <v>2044</v>
          </cell>
          <cell r="F131">
            <v>2044</v>
          </cell>
        </row>
        <row r="132">
          <cell r="A132" t="str">
            <v>5706 АРОМАТНАЯ Папа может с/к в/у 1/250 8шт.  ОСТАНКИНО</v>
          </cell>
          <cell r="D132">
            <v>725</v>
          </cell>
          <cell r="F132">
            <v>725</v>
          </cell>
        </row>
        <row r="133">
          <cell r="A133" t="str">
            <v>5708 ПОСОЛЬСКАЯ Папа может с/к в/у ОСТАНКИНО</v>
          </cell>
          <cell r="D133">
            <v>37.200000000000003</v>
          </cell>
          <cell r="F133">
            <v>37.200000000000003</v>
          </cell>
        </row>
        <row r="134">
          <cell r="A134" t="str">
            <v>5851 ЭКСТРА Папа может вар п/о   ОСТАНКИНО</v>
          </cell>
          <cell r="D134">
            <v>347.4</v>
          </cell>
          <cell r="F134">
            <v>347.4</v>
          </cell>
        </row>
        <row r="135">
          <cell r="A135" t="str">
            <v>5931 ОХОТНИЧЬЯ Папа может с/к в/у 1/220 8шт.   ОСТАНКИНО</v>
          </cell>
          <cell r="D135">
            <v>963</v>
          </cell>
          <cell r="F135">
            <v>963</v>
          </cell>
        </row>
        <row r="136">
          <cell r="A136" t="str">
            <v>5992 ВРЕМЯ ОКРОШКИ Папа может вар п/о 0.4кг   ОСТАНКИНО</v>
          </cell>
          <cell r="D136">
            <v>122</v>
          </cell>
          <cell r="F136">
            <v>122</v>
          </cell>
        </row>
        <row r="137">
          <cell r="A137" t="str">
            <v>6004 РАГУ СВИНОЕ 1кг 8шт.зам_120с ОСТАНКИНО</v>
          </cell>
          <cell r="D137">
            <v>146</v>
          </cell>
          <cell r="F137">
            <v>146</v>
          </cell>
        </row>
        <row r="138">
          <cell r="A138" t="str">
            <v>6200 ГРУДИНКА ПРЕМИУМ к/в мл/к в/у 0.3кг  ОСТАНКИНО</v>
          </cell>
          <cell r="D138">
            <v>27</v>
          </cell>
          <cell r="F138">
            <v>27</v>
          </cell>
        </row>
        <row r="139">
          <cell r="A139" t="str">
            <v>6221 НЕАПОЛИТАНСКИЙ ДУЭТ с/к с/н мгс 1/90  ОСТАНКИНО</v>
          </cell>
          <cell r="D139">
            <v>335</v>
          </cell>
          <cell r="F139">
            <v>335</v>
          </cell>
        </row>
        <row r="140">
          <cell r="A140" t="str">
            <v>6222 ИТАЛЬЯНСКОЕ АССОРТИ с/в с/н мгс 1/90 ОСТАНКИНО</v>
          </cell>
          <cell r="D140">
            <v>90</v>
          </cell>
          <cell r="F140">
            <v>90</v>
          </cell>
        </row>
        <row r="141">
          <cell r="A141" t="str">
            <v>6228 МЯСНОЕ АССОРТИ к/з с/н мгс 1/90 10шт.  ОСТАНКИНО</v>
          </cell>
          <cell r="D141">
            <v>335</v>
          </cell>
          <cell r="F141">
            <v>335</v>
          </cell>
        </row>
        <row r="142">
          <cell r="A142" t="str">
            <v>6247 ДОМАШНЯЯ Папа может вар п/о 0,4кг 8шт.  ОСТАНКИНО</v>
          </cell>
          <cell r="D142">
            <v>115</v>
          </cell>
          <cell r="F142">
            <v>115</v>
          </cell>
        </row>
        <row r="143">
          <cell r="A143" t="str">
            <v>6268 ГОВЯЖЬЯ Папа может вар п/о 0,4кг 8 шт.  ОСТАНКИНО</v>
          </cell>
          <cell r="D143">
            <v>367</v>
          </cell>
          <cell r="F143">
            <v>367</v>
          </cell>
        </row>
        <row r="144">
          <cell r="A144" t="str">
            <v>6279 КОРЕЙКА ПО-ОСТ.к/в в/с с/н в/у 1/150_45с  ОСТАНКИНО</v>
          </cell>
          <cell r="D144">
            <v>305</v>
          </cell>
          <cell r="F144">
            <v>305</v>
          </cell>
        </row>
        <row r="145">
          <cell r="A145" t="str">
            <v>6303 МЯСНЫЕ Папа может сос п/о мгс 1.5*3  ОСТАНКИНО</v>
          </cell>
          <cell r="D145">
            <v>354.4</v>
          </cell>
          <cell r="F145">
            <v>354.4</v>
          </cell>
        </row>
        <row r="146">
          <cell r="A146" t="str">
            <v>6324 ДОКТОРСКАЯ ГОСТ вар п/о 0.4кг 8шт.  ОСТАНКИНО</v>
          </cell>
          <cell r="D146">
            <v>110</v>
          </cell>
          <cell r="F146">
            <v>110</v>
          </cell>
        </row>
        <row r="147">
          <cell r="A147" t="str">
            <v>6325 ДОКТОРСКАЯ ПРЕМИУМ вар п/о 0.4кг 8шт.  ОСТАНКИНО</v>
          </cell>
          <cell r="D147">
            <v>1091</v>
          </cell>
          <cell r="F147">
            <v>1091</v>
          </cell>
        </row>
        <row r="148">
          <cell r="A148" t="str">
            <v>6333 МЯСНАЯ Папа может вар п/о 0.4кг 8шт.  ОСТАНКИНО</v>
          </cell>
          <cell r="D148">
            <v>5072</v>
          </cell>
          <cell r="F148">
            <v>5072</v>
          </cell>
        </row>
        <row r="149">
          <cell r="A149" t="str">
            <v>6340 ДОМАШНИЙ РЕЦЕПТ Коровино 0.5кг 8шт.  ОСТАНКИНО</v>
          </cell>
          <cell r="D149">
            <v>361</v>
          </cell>
          <cell r="F149">
            <v>361</v>
          </cell>
        </row>
        <row r="150">
          <cell r="A150" t="str">
            <v>6341 ДОМАШНИЙ РЕЦЕПТ СО ШПИКОМ Коровино 0.5кг  ОСТАНКИНО</v>
          </cell>
          <cell r="D150">
            <v>22</v>
          </cell>
          <cell r="F150">
            <v>22</v>
          </cell>
        </row>
        <row r="151">
          <cell r="A151" t="str">
            <v>6353 ЭКСТРА Папа может вар п/о 0.4кг 8шт.  ОСТАНКИНО</v>
          </cell>
          <cell r="D151">
            <v>2120</v>
          </cell>
          <cell r="F151">
            <v>2120</v>
          </cell>
        </row>
        <row r="152">
          <cell r="A152" t="str">
            <v>6392 ФИЛЕЙНАЯ Папа может вар п/о 0.4кг. ОСТАНКИНО</v>
          </cell>
          <cell r="D152">
            <v>4442</v>
          </cell>
          <cell r="F152">
            <v>4442</v>
          </cell>
        </row>
        <row r="153">
          <cell r="A153" t="str">
            <v>6411 ВЕТЧ.РУБЛЕНАЯ ПМ в/у срез 0.3кг 6шт.  ОСТАНКИНО</v>
          </cell>
          <cell r="D153">
            <v>114</v>
          </cell>
          <cell r="F153">
            <v>114</v>
          </cell>
        </row>
        <row r="154">
          <cell r="A154" t="str">
            <v>6426 КЛАССИЧЕСКАЯ ПМ вар п/о 0.3кг 8шт.  ОСТАНКИНО</v>
          </cell>
          <cell r="D154">
            <v>1604</v>
          </cell>
          <cell r="F154">
            <v>1604</v>
          </cell>
        </row>
        <row r="155">
          <cell r="A155" t="str">
            <v>6448 СВИНИНА МАДЕРА с/к с/н в/у 1/100 10шт.   ОСТАНКИНО</v>
          </cell>
          <cell r="D155">
            <v>235</v>
          </cell>
          <cell r="F155">
            <v>235</v>
          </cell>
        </row>
        <row r="156">
          <cell r="A156" t="str">
            <v>6453 ЭКСТРА Папа может с/к с/н в/у 1/100 14шт.   ОСТАНКИНО</v>
          </cell>
          <cell r="D156">
            <v>1590</v>
          </cell>
          <cell r="F156">
            <v>1590</v>
          </cell>
        </row>
        <row r="157">
          <cell r="A157" t="str">
            <v>6454 АРОМАТНАЯ с/к с/н в/у 1/100 14шт.  ОСТАНКИНО</v>
          </cell>
          <cell r="D157">
            <v>1608</v>
          </cell>
          <cell r="F157">
            <v>1608</v>
          </cell>
        </row>
        <row r="158">
          <cell r="A158" t="str">
            <v>6459 СЕРВЕЛАТ ШВЕЙЦАРСК. в/к с/н в/у 1/100*10  ОСТАНКИНО</v>
          </cell>
          <cell r="D158">
            <v>705</v>
          </cell>
          <cell r="F158">
            <v>705</v>
          </cell>
        </row>
        <row r="159">
          <cell r="A159" t="str">
            <v>6470 ВЕТЧ.МРАМОРНАЯ в/у_45с  ОСТАНКИНО</v>
          </cell>
          <cell r="D159">
            <v>29.1</v>
          </cell>
          <cell r="F159">
            <v>29.1</v>
          </cell>
        </row>
        <row r="160">
          <cell r="A160" t="str">
            <v>6492 ШПИК С ЧЕСНОК.И ПЕРЦЕМ к/в в/у 0.3кг_45c  ОСТАНКИНО</v>
          </cell>
          <cell r="D160">
            <v>3</v>
          </cell>
          <cell r="F160">
            <v>3</v>
          </cell>
        </row>
        <row r="161">
          <cell r="A161" t="str">
            <v>6495 ВЕТЧ.МРАМОРНАЯ в/у срез 0.3кг 6шт_45с  ОСТАНКИНО</v>
          </cell>
          <cell r="D161">
            <v>526</v>
          </cell>
          <cell r="F161">
            <v>526</v>
          </cell>
        </row>
        <row r="162">
          <cell r="A162" t="str">
            <v>6527 ШПИКАЧКИ СОЧНЫЕ ПМ сар б/о мгс 1*3 45с ОСТАНКИНО</v>
          </cell>
          <cell r="D162">
            <v>474.3</v>
          </cell>
          <cell r="F162">
            <v>474.3</v>
          </cell>
        </row>
        <row r="163">
          <cell r="A163" t="str">
            <v>6528 ШПИКАЧКИ СОЧНЫЕ ПМ сар б/о мгс 0.4кг 45с  ОСТАНКИНО</v>
          </cell>
          <cell r="D163">
            <v>25</v>
          </cell>
          <cell r="F163">
            <v>25</v>
          </cell>
        </row>
        <row r="164">
          <cell r="A164" t="str">
            <v>6586 МРАМОРНАЯ И БАЛЫКОВАЯ в/к с/н мгс 1/90 ОСТАНКИНО</v>
          </cell>
          <cell r="D164">
            <v>236</v>
          </cell>
          <cell r="F164">
            <v>236</v>
          </cell>
        </row>
        <row r="165">
          <cell r="A165" t="str">
            <v>6609 С ГОВЯДИНОЙ ПМ сар б/о мгс 0.4кг_45с ОСТАНКИНО</v>
          </cell>
          <cell r="D165">
            <v>44</v>
          </cell>
          <cell r="F165">
            <v>44</v>
          </cell>
        </row>
        <row r="166">
          <cell r="A166" t="str">
            <v>6616 МОЛОЧНЫЕ КЛАССИЧЕСКИЕ сос п/о в/у 0.3кг  ОСТАНКИНО</v>
          </cell>
          <cell r="D166">
            <v>965</v>
          </cell>
          <cell r="F166">
            <v>965</v>
          </cell>
        </row>
        <row r="167">
          <cell r="A167" t="str">
            <v>6684 СЕРВЕЛАТ КАРЕЛЬСКИЙ ПМ в/к в/у 0.28кг  ОСТАНКИНО</v>
          </cell>
          <cell r="D167">
            <v>3140</v>
          </cell>
          <cell r="F167">
            <v>3140</v>
          </cell>
        </row>
        <row r="168">
          <cell r="A168" t="str">
            <v>6689 СЕРВЕЛАТ ОХОТНИЧИЙ ПМ в/к в/у 0,35кг 8шт  ОСТАНКИНО</v>
          </cell>
          <cell r="D168">
            <v>1</v>
          </cell>
          <cell r="F168">
            <v>1</v>
          </cell>
        </row>
        <row r="169">
          <cell r="A169" t="str">
            <v>6697 СЕРВЕЛАТ ФИНСКИЙ ПМ в/к в/у 0,35кг 8шт.  ОСТАНКИНО</v>
          </cell>
          <cell r="D169">
            <v>4760</v>
          </cell>
          <cell r="F169">
            <v>4760</v>
          </cell>
        </row>
        <row r="170">
          <cell r="A170" t="str">
            <v>6713 СОЧНЫЙ ГРИЛЬ ПМ сос п/о мгс 0.41кг 8шт.  ОСТАНКИНО</v>
          </cell>
          <cell r="D170">
            <v>1944</v>
          </cell>
          <cell r="F170">
            <v>1944</v>
          </cell>
        </row>
        <row r="171">
          <cell r="A171" t="str">
            <v>6724 МОЛОЧНЫЕ ПМ сос п/о мгс 0.41кг 10шт.  ОСТАНКИНО</v>
          </cell>
          <cell r="D171">
            <v>464</v>
          </cell>
          <cell r="F171">
            <v>464</v>
          </cell>
        </row>
        <row r="172">
          <cell r="A172" t="str">
            <v>6762 СЛИВОЧНЫЕ сос ц/о мгс 0.41кг 8шт.  ОСТАНКИНО</v>
          </cell>
          <cell r="D172">
            <v>44</v>
          </cell>
          <cell r="F172">
            <v>44</v>
          </cell>
        </row>
        <row r="173">
          <cell r="A173" t="str">
            <v>6765 РУБЛЕНЫЕ сос ц/о мгс 0.36кг 6шт.  ОСТАНКИНО</v>
          </cell>
          <cell r="D173">
            <v>691</v>
          </cell>
          <cell r="F173">
            <v>691</v>
          </cell>
        </row>
        <row r="174">
          <cell r="A174" t="str">
            <v>6773 САЛЯМИ Папа может п/к в/у 0,28кг 8шт.  ОСТАНКИНО</v>
          </cell>
          <cell r="D174">
            <v>609</v>
          </cell>
          <cell r="F174">
            <v>609</v>
          </cell>
        </row>
        <row r="175">
          <cell r="A175" t="str">
            <v>6785 ВЕНСКАЯ САЛЯМИ п/к в/у 0.33кг 8шт.  ОСТАНКИНО</v>
          </cell>
          <cell r="D175">
            <v>246</v>
          </cell>
          <cell r="F175">
            <v>246</v>
          </cell>
        </row>
        <row r="176">
          <cell r="A176" t="str">
            <v>6787 СЕРВЕЛАТ КРЕМЛЕВСКИЙ в/к в/у 0,33кг 8шт.  ОСТАНКИНО</v>
          </cell>
          <cell r="D176">
            <v>217</v>
          </cell>
          <cell r="F176">
            <v>217</v>
          </cell>
        </row>
        <row r="177">
          <cell r="A177" t="str">
            <v>6793 БАЛЫКОВАЯ в/к в/у 0,33кг 8шт.  ОСТАНКИНО</v>
          </cell>
          <cell r="D177">
            <v>462</v>
          </cell>
          <cell r="F177">
            <v>462</v>
          </cell>
        </row>
        <row r="178">
          <cell r="A178" t="str">
            <v>6794 БАЛЫКОВАЯ в/к в/у  ОСТАНКИНО</v>
          </cell>
          <cell r="D178">
            <v>3.9</v>
          </cell>
          <cell r="F178">
            <v>3.9</v>
          </cell>
        </row>
        <row r="179">
          <cell r="A179" t="str">
            <v>6829 МОЛОЧНЫЕ КЛАССИЧЕСКИЕ сос п/о мгс 2*4_С  ОСТАНКИНО</v>
          </cell>
          <cell r="D179">
            <v>548.5</v>
          </cell>
          <cell r="F179">
            <v>548.5</v>
          </cell>
        </row>
        <row r="180">
          <cell r="A180" t="str">
            <v>6837 ФИЛЕЙНЫЕ Папа Может сос ц/о мгс 0.4кг  ОСТАНКИНО</v>
          </cell>
          <cell r="D180">
            <v>1066</v>
          </cell>
          <cell r="F180">
            <v>1066</v>
          </cell>
        </row>
        <row r="181">
          <cell r="A181" t="str">
            <v>6842 ДЫМОВИЦА ИЗ ОКОРОКА к/в мл/к в/у 0,3кг  ОСТАНКИНО</v>
          </cell>
          <cell r="D181">
            <v>61</v>
          </cell>
          <cell r="F181">
            <v>61</v>
          </cell>
        </row>
        <row r="182">
          <cell r="A182" t="str">
            <v>6861 ДОМАШНИЙ РЕЦЕПТ Коровино вар п/о  ОСТАНКИНО</v>
          </cell>
          <cell r="D182">
            <v>220.5</v>
          </cell>
          <cell r="F182">
            <v>220.5</v>
          </cell>
        </row>
        <row r="183">
          <cell r="A183" t="str">
            <v>6862 ДОМАШНИЙ РЕЦЕПТ СО ШПИК. Коровино вар п/о  ОСТАНКИНО</v>
          </cell>
          <cell r="D183">
            <v>20.100000000000001</v>
          </cell>
          <cell r="F183">
            <v>20.100000000000001</v>
          </cell>
        </row>
        <row r="184">
          <cell r="A184" t="str">
            <v>6866 ВЕТЧ.НЕЖНАЯ Коровино п/о_Маяк  ОСТАНКИНО</v>
          </cell>
          <cell r="D184">
            <v>125.1</v>
          </cell>
          <cell r="F184">
            <v>125.1</v>
          </cell>
        </row>
        <row r="185">
          <cell r="A185" t="str">
            <v>6877 В ОБВЯЗКЕ вар п/о  ОСТАНКИНО</v>
          </cell>
          <cell r="D185">
            <v>9.4</v>
          </cell>
          <cell r="F185">
            <v>9.4</v>
          </cell>
        </row>
        <row r="186">
          <cell r="A186" t="str">
            <v>6888 С ГРУДИНКОЙ вар б/о в/у срез 0.4кг 8шт.  ОСТАНКИНО</v>
          </cell>
          <cell r="D186">
            <v>11</v>
          </cell>
          <cell r="F186">
            <v>11</v>
          </cell>
        </row>
        <row r="187">
          <cell r="A187" t="str">
            <v>6909 ДЛЯ ДЕТЕЙ сос п/о мгс 0.33кг 8шт.  ОСТАНКИНО</v>
          </cell>
          <cell r="D187">
            <v>309</v>
          </cell>
          <cell r="F187">
            <v>309</v>
          </cell>
        </row>
        <row r="188">
          <cell r="A188" t="str">
            <v>6919 БЕКОН с/к с/н в/у 1/180 10шт.  ОСТАНКИНО</v>
          </cell>
          <cell r="D188">
            <v>6</v>
          </cell>
          <cell r="F188">
            <v>6</v>
          </cell>
        </row>
        <row r="189">
          <cell r="A189" t="str">
            <v>6955 СОЧНЫЕ Папа может сос п/о мгс1.5*4_А Останкино</v>
          </cell>
          <cell r="D189">
            <v>1.5</v>
          </cell>
          <cell r="F189">
            <v>1.5</v>
          </cell>
        </row>
        <row r="190">
          <cell r="A190" t="str">
            <v>6962 МЯСНИКС ПМ сос б/о мгс 1/160 10шт.  ОСТАНКИНО</v>
          </cell>
          <cell r="D190">
            <v>18</v>
          </cell>
          <cell r="F190">
            <v>18</v>
          </cell>
        </row>
        <row r="191">
          <cell r="A191" t="str">
            <v>6987 СУПЕР СЫТНЫЕ ПМ сос п/о мгс 0.6кг 8 шт.  ОСТАНКИНО</v>
          </cell>
          <cell r="D191">
            <v>33</v>
          </cell>
          <cell r="F191">
            <v>33</v>
          </cell>
        </row>
        <row r="192">
          <cell r="A192" t="str">
            <v>7001 КЛАССИЧЕСКИЕ Папа может сар б/о мгс 1*3  ОСТАНКИНО</v>
          </cell>
          <cell r="D192">
            <v>190.2</v>
          </cell>
          <cell r="F192">
            <v>190.2</v>
          </cell>
        </row>
        <row r="193">
          <cell r="A193" t="str">
            <v>7035 ВЕТЧ.КЛАССИЧЕСКАЯ ПМ п/о 0.35кг 8шт.  ОСТАНКИНО</v>
          </cell>
          <cell r="D193">
            <v>306</v>
          </cell>
          <cell r="F193">
            <v>306</v>
          </cell>
        </row>
        <row r="194">
          <cell r="A194" t="str">
            <v>7038 С ГОВЯДИНОЙ ПМ сос п/о мгс 1.5*4  ОСТАНКИНО</v>
          </cell>
          <cell r="D194">
            <v>150.30000000000001</v>
          </cell>
          <cell r="F194">
            <v>150.30000000000001</v>
          </cell>
        </row>
        <row r="195">
          <cell r="A195" t="str">
            <v>7040 С ИНДЕЙКОЙ ПМ сос ц/о в/у 1/270 8шт.  ОСТАНКИНО</v>
          </cell>
          <cell r="D195">
            <v>170</v>
          </cell>
          <cell r="F195">
            <v>170</v>
          </cell>
        </row>
        <row r="196">
          <cell r="A196" t="str">
            <v>7059 ШПИКАЧКИ СОЧНЫЕ С БЕК. п/о мгс 0.3кг_60с  ОСТАНКИНО</v>
          </cell>
          <cell r="D196">
            <v>136</v>
          </cell>
          <cell r="F196">
            <v>136</v>
          </cell>
        </row>
        <row r="197">
          <cell r="A197" t="str">
            <v>7066 СОЧНЫЕ ПМ сос п/о мгс 0.41кг 10шт_50с  ОСТАНКИНО</v>
          </cell>
          <cell r="D197">
            <v>6980</v>
          </cell>
          <cell r="F197">
            <v>6980</v>
          </cell>
        </row>
        <row r="198">
          <cell r="A198" t="str">
            <v>7070 СОЧНЫЕ ПМ сос п/о мгс 1.5*4_А_50с  ОСТАНКИНО</v>
          </cell>
          <cell r="D198">
            <v>3432.2</v>
          </cell>
          <cell r="F198">
            <v>3432.2</v>
          </cell>
        </row>
        <row r="199">
          <cell r="A199" t="str">
            <v>7073 МОЛОЧ.ПРЕМИУМ ПМ сос п/о в/у 1/350_50с  ОСТАНКИНО</v>
          </cell>
          <cell r="D199">
            <v>2276</v>
          </cell>
          <cell r="F199">
            <v>2276</v>
          </cell>
        </row>
        <row r="200">
          <cell r="A200" t="str">
            <v>7074 МОЛОЧ.ПРЕМИУМ ПМ сос п/о мгс 0.6кг_50с  ОСТАНКИНО</v>
          </cell>
          <cell r="D200">
            <v>205</v>
          </cell>
          <cell r="F200">
            <v>205</v>
          </cell>
        </row>
        <row r="201">
          <cell r="A201" t="str">
            <v>7075 МОЛОЧ.ПРЕМИУМ ПМ сос п/о мгс 1.5*4_О_50с  ОСТАНКИНО</v>
          </cell>
          <cell r="D201">
            <v>126.6</v>
          </cell>
          <cell r="F201">
            <v>126.6</v>
          </cell>
        </row>
        <row r="202">
          <cell r="A202" t="str">
            <v>7077 МЯСНЫЕ С ГОВЯД.ПМ сос п/о мгс 0.4кг_50с  ОСТАНКИНО</v>
          </cell>
          <cell r="D202">
            <v>1258</v>
          </cell>
          <cell r="F202">
            <v>1258</v>
          </cell>
        </row>
        <row r="203">
          <cell r="A203" t="str">
            <v>7080 СЛИВОЧНЫЕ ПМ сос п/о мгс 0.41кг 10шт. 50с  ОСТАНКИНО</v>
          </cell>
          <cell r="D203">
            <v>3431</v>
          </cell>
          <cell r="F203">
            <v>3431</v>
          </cell>
        </row>
        <row r="204">
          <cell r="A204" t="str">
            <v>7082 СЛИВОЧНЫЕ ПМ сос п/о мгс 1.5*4_50с  ОСТАНКИНО</v>
          </cell>
          <cell r="D204">
            <v>148.5</v>
          </cell>
          <cell r="F204">
            <v>148.5</v>
          </cell>
        </row>
        <row r="205">
          <cell r="A205" t="str">
            <v>7087 ШПИК С ЧЕСНОК.И ПЕРЦЕМ к/в в/у 0.3кг_50с  ОСТАНКИНО</v>
          </cell>
          <cell r="D205">
            <v>173</v>
          </cell>
          <cell r="F205">
            <v>173</v>
          </cell>
        </row>
        <row r="206">
          <cell r="A206" t="str">
            <v>7090 СВИНИНА ПО-ДОМ. к/в мл/к в/у 0.3кг_50с  ОСТАНКИНО</v>
          </cell>
          <cell r="D206">
            <v>530</v>
          </cell>
          <cell r="F206">
            <v>530</v>
          </cell>
        </row>
        <row r="207">
          <cell r="A207" t="str">
            <v>7092 БЕКОН Папа может с/к с/н в/у 1/140_50с  ОСТАНКИНО</v>
          </cell>
          <cell r="D207">
            <v>1093</v>
          </cell>
          <cell r="F207">
            <v>1093</v>
          </cell>
        </row>
        <row r="208">
          <cell r="A208" t="str">
            <v>7103 БЕКОН с/к с/н в/у 1/180 10шт.  ОСТАНКИНО</v>
          </cell>
          <cell r="F208">
            <v>3</v>
          </cell>
        </row>
        <row r="209">
          <cell r="A209" t="str">
            <v>7105 МИЛАНО с/к с/н мгс 1/90 12шт.  ОСТАНКИНО</v>
          </cell>
          <cell r="D209">
            <v>91</v>
          </cell>
          <cell r="F209">
            <v>91</v>
          </cell>
        </row>
        <row r="210">
          <cell r="A210" t="str">
            <v>7106 ТОСКАНО с/к с/н мгс 1/90 12шт.  ОСТАНКИНО</v>
          </cell>
          <cell r="D210">
            <v>119</v>
          </cell>
          <cell r="F210">
            <v>119</v>
          </cell>
        </row>
        <row r="211">
          <cell r="A211" t="str">
            <v>7107 САН-РЕМО с/в с/н мгс 1/90 12шт.  ОСТАНКИНО</v>
          </cell>
          <cell r="D211">
            <v>121</v>
          </cell>
          <cell r="F211">
            <v>121</v>
          </cell>
        </row>
        <row r="212">
          <cell r="A212" t="str">
            <v>7126 МОЛОЧНАЯ Останкино вар п/о 0.4кг 8шт.  ОСТАНКИНО</v>
          </cell>
          <cell r="D212">
            <v>33</v>
          </cell>
          <cell r="F212">
            <v>33</v>
          </cell>
        </row>
        <row r="213">
          <cell r="A213" t="str">
            <v>7149 БАЛЫКОВАЯ Коровино п/к в/у 0.84кг_50с  ОСТАНКИНО</v>
          </cell>
          <cell r="D213">
            <v>26</v>
          </cell>
          <cell r="F213">
            <v>26</v>
          </cell>
        </row>
        <row r="214">
          <cell r="A214" t="str">
            <v>7154 СЕРВЕЛАТ ЗЕРНИСТЫЙ ПМ в/к в/у 0.35кг_50с  ОСТАНКИНО</v>
          </cell>
          <cell r="D214">
            <v>2975</v>
          </cell>
          <cell r="F214">
            <v>2975</v>
          </cell>
        </row>
        <row r="215">
          <cell r="A215" t="str">
            <v>7166 СЕРВЕЛТ ОХОТНИЧИЙ ПМ в/к в/у_50с  ОСТАНКИНО</v>
          </cell>
          <cell r="D215">
            <v>460.6</v>
          </cell>
          <cell r="F215">
            <v>460.6</v>
          </cell>
        </row>
        <row r="216">
          <cell r="A216" t="str">
            <v>7169 СЕРВЕЛАТ ОХОТНИЧИЙ ПМ в/к в/у 0.35кг_50с  ОСТАНКИНО</v>
          </cell>
          <cell r="D216">
            <v>3642</v>
          </cell>
          <cell r="F216">
            <v>3642</v>
          </cell>
        </row>
        <row r="217">
          <cell r="A217" t="str">
            <v>7173 БОЯNСКАЯ ПМ п/к в/у 0.28кг 8шт_50с  ОСТАНКИНО</v>
          </cell>
          <cell r="D217">
            <v>1297</v>
          </cell>
          <cell r="F217">
            <v>1297</v>
          </cell>
        </row>
        <row r="218">
          <cell r="A218" t="str">
            <v>7187 ГРУДИНКА ПРЕМИУМ к/в мл/к в/у 0,3кг_50с ОСТАНКИНО</v>
          </cell>
          <cell r="D218">
            <v>368</v>
          </cell>
          <cell r="F218">
            <v>368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146</v>
          </cell>
          <cell r="F219">
            <v>146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250</v>
          </cell>
          <cell r="F220">
            <v>250</v>
          </cell>
        </row>
        <row r="221">
          <cell r="A221" t="str">
            <v>Балыковая с/к 200 гр. срез "Эликатессе" термоформ.пак.  СПК</v>
          </cell>
          <cell r="D221">
            <v>68</v>
          </cell>
          <cell r="F221">
            <v>68</v>
          </cell>
        </row>
        <row r="222">
          <cell r="A222" t="str">
            <v>БОНУС МОЛОЧНЫЕ КЛАССИЧЕСКИЕ сос п/о в/у 0.3кг (6084)  ОСТАНКИНО</v>
          </cell>
          <cell r="D222">
            <v>35</v>
          </cell>
          <cell r="F222">
            <v>35</v>
          </cell>
        </row>
        <row r="223">
          <cell r="A223" t="str">
            <v>БОНУС МОЛОЧНЫЕ КЛАССИЧЕСКИЕ сос п/о мгс 2*4_С (4980)  ОСТАНКИНО</v>
          </cell>
          <cell r="D223">
            <v>8</v>
          </cell>
          <cell r="F223">
            <v>8</v>
          </cell>
        </row>
        <row r="224">
          <cell r="A224" t="str">
            <v>БОНУС СОЧНЫЕ Папа может сос п/о мгс 1.5*4 (6954)  ОСТАНКИНО</v>
          </cell>
          <cell r="D224">
            <v>388.5</v>
          </cell>
          <cell r="F224">
            <v>388.5</v>
          </cell>
        </row>
        <row r="225">
          <cell r="A225" t="str">
            <v>БОНУС СОЧНЫЕ сос п/о мгс 0.41кг_UZ (6087)  ОСТАНКИНО</v>
          </cell>
          <cell r="D225">
            <v>81</v>
          </cell>
          <cell r="F225">
            <v>82</v>
          </cell>
        </row>
        <row r="226">
          <cell r="A226" t="str">
            <v>БОНУС_ 017  Сосиски Вязанка Сливочные, Вязанка амицел ВЕС.ПОКОМ</v>
          </cell>
          <cell r="F226">
            <v>491.24299999999999</v>
          </cell>
        </row>
        <row r="227">
          <cell r="A227" t="str">
            <v>БОНУС_ 456  Колбаса Филейная ТМ Особый рецепт ВЕС большой батон  ПОКОМ</v>
          </cell>
          <cell r="F227">
            <v>1454.193</v>
          </cell>
        </row>
        <row r="228">
          <cell r="A228" t="str">
            <v>БОНУС_ 457  Колбаса Молочная ТМ Особый рецепт ВЕС большой батон  ПОКОМ</v>
          </cell>
          <cell r="F228">
            <v>2.5499999999999998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4</v>
          </cell>
        </row>
        <row r="230">
          <cell r="A230" t="str">
            <v>БОНУС_412  Сосиски Баварские ТМ Стародворье 0,35 кг ПОКОМ</v>
          </cell>
          <cell r="F230">
            <v>1359</v>
          </cell>
        </row>
        <row r="231">
          <cell r="A231" t="str">
            <v>БОНУС_Готовые чебупели с ветчиной и сыром Горячая штучка 0,3кг зам  ПОКОМ</v>
          </cell>
          <cell r="F231">
            <v>573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445</v>
          </cell>
        </row>
        <row r="233">
          <cell r="A233" t="str">
            <v>БОНУС_Пельмени Бульмени с говядиной и свининой ТМ Горячая штучка. флоу-пак сфера 0,4 кг ПОКОМ</v>
          </cell>
          <cell r="F233">
            <v>269</v>
          </cell>
        </row>
        <row r="234">
          <cell r="A234" t="str">
            <v>Бутербродная вареная 0,47 кг шт.  СПК</v>
          </cell>
          <cell r="D234">
            <v>42</v>
          </cell>
          <cell r="F234">
            <v>42</v>
          </cell>
        </row>
        <row r="235">
          <cell r="A235" t="str">
            <v>Вацлавская п/к (черева) 390 гр.шт. термоус.пак  СПК</v>
          </cell>
          <cell r="D235">
            <v>23</v>
          </cell>
          <cell r="F235">
            <v>23</v>
          </cell>
        </row>
        <row r="236">
          <cell r="A236" t="str">
            <v>Ветчина Альтаирская Столовая (для ХОРЕКА)  СПК</v>
          </cell>
          <cell r="D236">
            <v>6</v>
          </cell>
          <cell r="F236">
            <v>6</v>
          </cell>
        </row>
        <row r="237">
          <cell r="A237" t="str">
            <v>Готовые бельмеши сочные с мясом ТМ Горячая штучка 0,3кг зам  ПОКОМ</v>
          </cell>
          <cell r="F237">
            <v>213</v>
          </cell>
        </row>
        <row r="238">
          <cell r="A238" t="str">
            <v>Готовые чебупели острые с мясом Горячая штучка 0,3 кг зам  ПОКОМ</v>
          </cell>
          <cell r="F238">
            <v>410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1345</v>
          </cell>
          <cell r="F239">
            <v>2929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782</v>
          </cell>
          <cell r="F240">
            <v>2211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416</v>
          </cell>
        </row>
        <row r="242">
          <cell r="A242" t="str">
            <v>Грудинка "По-московски" в/к термоус.пак.  СПК</v>
          </cell>
          <cell r="D242">
            <v>22.431999999999999</v>
          </cell>
          <cell r="F242">
            <v>22.431999999999999</v>
          </cell>
        </row>
        <row r="243">
          <cell r="A243" t="str">
            <v>Гуцульская с/к "КолбасГрад" 160 гр.шт. термоус. пак  СПК</v>
          </cell>
          <cell r="D243">
            <v>122</v>
          </cell>
          <cell r="F243">
            <v>122</v>
          </cell>
        </row>
        <row r="244">
          <cell r="A244" t="str">
            <v>Дельгаро с/в "Эликатессе" 140 гр.шт.  СПК</v>
          </cell>
          <cell r="D244">
            <v>60</v>
          </cell>
          <cell r="F244">
            <v>60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178</v>
          </cell>
          <cell r="F245">
            <v>178</v>
          </cell>
        </row>
        <row r="246">
          <cell r="A246" t="str">
            <v>Докторская вареная в/с  СПК</v>
          </cell>
          <cell r="D246">
            <v>13</v>
          </cell>
          <cell r="F246">
            <v>13</v>
          </cell>
        </row>
        <row r="247">
          <cell r="A247" t="str">
            <v>Докторская вареная в/с 0,47 кг шт.  СПК</v>
          </cell>
          <cell r="D247">
            <v>25</v>
          </cell>
          <cell r="F247">
            <v>25</v>
          </cell>
        </row>
        <row r="248">
          <cell r="A248" t="str">
            <v>Докторская вареная термоус.пак. "Высокий вкус"  СПК</v>
          </cell>
          <cell r="D248">
            <v>76.67</v>
          </cell>
          <cell r="F248">
            <v>76.67</v>
          </cell>
        </row>
        <row r="249">
          <cell r="A249" t="str">
            <v>ЖАР-ладушки с клубникой и вишней ТМ Стародворье 0,2 кг ПОКОМ</v>
          </cell>
          <cell r="F249">
            <v>57</v>
          </cell>
        </row>
        <row r="250">
          <cell r="A250" t="str">
            <v>ЖАР-ладушки с мясом 0,2кг ТМ Стародворье  ПОКОМ</v>
          </cell>
          <cell r="F250">
            <v>342</v>
          </cell>
        </row>
        <row r="251">
          <cell r="A251" t="str">
            <v>ЖАР-ладушки с яблоком и грушей ТМ Стародворье 0,2 кг. ПОКОМ</v>
          </cell>
          <cell r="F251">
            <v>72</v>
          </cell>
        </row>
        <row r="252">
          <cell r="A252" t="str">
            <v>Карбонад Юбилейный термоус.пак.  СПК</v>
          </cell>
          <cell r="D252">
            <v>30.5</v>
          </cell>
          <cell r="F252">
            <v>30.5</v>
          </cell>
        </row>
        <row r="253">
          <cell r="A253" t="str">
            <v>Классическая с/к 80 гр.шт.нар. (лоток с ср.защ.атм.)  СПК</v>
          </cell>
          <cell r="D253">
            <v>10</v>
          </cell>
          <cell r="F253">
            <v>10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639</v>
          </cell>
          <cell r="F254">
            <v>639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532</v>
          </cell>
          <cell r="F255">
            <v>532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144</v>
          </cell>
          <cell r="F256">
            <v>144</v>
          </cell>
        </row>
        <row r="257">
          <cell r="A257" t="str">
            <v>Круггетсы с сырным соусом ТМ Горячая штучка 0,25 кг зам  ПОКОМ</v>
          </cell>
          <cell r="D257">
            <v>1</v>
          </cell>
          <cell r="F257">
            <v>558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827</v>
          </cell>
          <cell r="F258">
            <v>1624</v>
          </cell>
        </row>
        <row r="259">
          <cell r="A259" t="str">
            <v>Ла Фаворте с/в "Эликатессе" 140 гр.шт.  СПК</v>
          </cell>
          <cell r="D259">
            <v>91</v>
          </cell>
          <cell r="F259">
            <v>91</v>
          </cell>
        </row>
        <row r="260">
          <cell r="A260" t="str">
            <v>Ливерная Печеночная "Просто выгодно" 0,3 кг.шт.  СПК</v>
          </cell>
          <cell r="D260">
            <v>106</v>
          </cell>
          <cell r="F260">
            <v>106</v>
          </cell>
        </row>
        <row r="261">
          <cell r="A261" t="str">
            <v>Любительская вареная термоус.пак. "Высокий вкус"  СПК</v>
          </cell>
          <cell r="D261">
            <v>119.3</v>
          </cell>
          <cell r="F261">
            <v>119.3</v>
          </cell>
        </row>
        <row r="262">
          <cell r="A262" t="str">
            <v>Мини-сосиски в тесте 3,7кг ВЕС заморож. ТМ Зареченские  ПОКОМ</v>
          </cell>
          <cell r="F262">
            <v>177.602</v>
          </cell>
        </row>
        <row r="263">
          <cell r="A263" t="str">
            <v>Мини-чебуречки с мясом ВЕС 5,5кг ТМ Зареченские  ПОКОМ</v>
          </cell>
          <cell r="F263">
            <v>98.5</v>
          </cell>
        </row>
        <row r="264">
          <cell r="A264" t="str">
            <v>Мини-шарики с курочкой и сыром ТМ Зареченские ВЕС  ПОКОМ</v>
          </cell>
          <cell r="F264">
            <v>170</v>
          </cell>
        </row>
        <row r="265">
          <cell r="A265" t="str">
            <v>Мусульманская вареная "Просто выгодно"  СПК</v>
          </cell>
          <cell r="D265">
            <v>1</v>
          </cell>
          <cell r="F265">
            <v>1</v>
          </cell>
        </row>
        <row r="266">
          <cell r="A266" t="str">
            <v>Наггетсы Foodgital 0,25кг ТМ Горячая штучка  ПОКОМ</v>
          </cell>
          <cell r="F266">
            <v>39</v>
          </cell>
        </row>
        <row r="267">
          <cell r="A267" t="str">
            <v>Наггетсы из печи 0,25кг ТМ Вязанка ТС Няняггетсы Сливушки замор.  ПОКОМ</v>
          </cell>
          <cell r="D267">
            <v>2</v>
          </cell>
          <cell r="F267">
            <v>1941</v>
          </cell>
        </row>
        <row r="268">
          <cell r="A268" t="str">
            <v>Наггетсы Нагетосы Сочная курочка в хрустящей панировке 0,25кг ТМ Горячая штучка   ПОКОМ</v>
          </cell>
          <cell r="D268">
            <v>22</v>
          </cell>
          <cell r="F268">
            <v>22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1</v>
          </cell>
          <cell r="F269">
            <v>1372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1</v>
          </cell>
          <cell r="F270">
            <v>1787</v>
          </cell>
        </row>
        <row r="271">
          <cell r="A271" t="str">
            <v>Наггетсы с куриным филе и сыром ТМ Вязанка 0,25 кг ПОКОМ</v>
          </cell>
          <cell r="D271">
            <v>1</v>
          </cell>
          <cell r="F271">
            <v>1109</v>
          </cell>
        </row>
        <row r="272">
          <cell r="A272" t="str">
            <v>Наггетсы Хрустящие 0,3кг ТМ Зареченские  ПОКОМ</v>
          </cell>
          <cell r="F272">
            <v>80</v>
          </cell>
        </row>
        <row r="273">
          <cell r="A273" t="str">
            <v>Наггетсы Хрустящие ТМ Зареченские. ВЕС ПОКОМ</v>
          </cell>
          <cell r="D273">
            <v>18</v>
          </cell>
          <cell r="F273">
            <v>693</v>
          </cell>
        </row>
        <row r="274">
          <cell r="A274" t="str">
            <v>Оригинальная с перцем с/к  СПК</v>
          </cell>
          <cell r="D274">
            <v>64.766000000000005</v>
          </cell>
          <cell r="F274">
            <v>64.766000000000005</v>
          </cell>
        </row>
        <row r="275">
          <cell r="A275" t="str">
            <v>Оригинальная с перцем с/к 0,235 кг.шт.  СПК</v>
          </cell>
          <cell r="D275">
            <v>16</v>
          </cell>
          <cell r="F275">
            <v>16</v>
          </cell>
        </row>
        <row r="276">
          <cell r="A276" t="str">
            <v>Особая вареная  СПК</v>
          </cell>
          <cell r="D276">
            <v>8</v>
          </cell>
          <cell r="F276">
            <v>8</v>
          </cell>
        </row>
        <row r="277">
          <cell r="A277" t="str">
            <v>Паштет печеночный 140 гр.шт.  СПК</v>
          </cell>
          <cell r="D277">
            <v>33</v>
          </cell>
          <cell r="F277">
            <v>33</v>
          </cell>
        </row>
        <row r="278">
          <cell r="A278" t="str">
            <v>Пекерсы с индейкой в сливочном соусе ТМ Горячая штучка 0,25 кг зам  ПОКОМ</v>
          </cell>
          <cell r="F278">
            <v>215</v>
          </cell>
        </row>
        <row r="279">
          <cell r="A279" t="str">
            <v>Пельмени Grandmeni с говядиной и свининой 0,7кг ТМ Горячая штучка  ПОКОМ</v>
          </cell>
          <cell r="F279">
            <v>89</v>
          </cell>
        </row>
        <row r="280">
          <cell r="A280" t="str">
            <v>Пельмени Бигбули #МЕГАВКУСИЩЕ с сочной грудинкой ТМ Горячая штучка 0,4 кг. ПОКОМ</v>
          </cell>
          <cell r="F280">
            <v>163</v>
          </cell>
        </row>
        <row r="281">
          <cell r="A281" t="str">
            <v>Пельмени Бигбули #МЕГАВКУСИЩЕ с сочной грудинкой ТМ Горячая штучка 0,7 кг. ПОКОМ</v>
          </cell>
          <cell r="F281">
            <v>740</v>
          </cell>
        </row>
        <row r="282">
          <cell r="A282" t="str">
            <v>Пельмени Бигбули с мясом ТМ Горячая штучка. флоу-пак сфера 0,4 кг. ПОКОМ</v>
          </cell>
          <cell r="F282">
            <v>190</v>
          </cell>
        </row>
        <row r="283">
          <cell r="A283" t="str">
            <v>Пельмени Бигбули с мясом ТМ Горячая штучка. флоу-пак сфера 0,7 кг ПОКОМ</v>
          </cell>
          <cell r="D283">
            <v>840</v>
          </cell>
          <cell r="F283">
            <v>2345</v>
          </cell>
        </row>
        <row r="284">
          <cell r="A284" t="str">
            <v>Пельмени Бигбули с мясом, Горячая штучка 0,43кг  ПОКОМ</v>
          </cell>
          <cell r="F284">
            <v>1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F285">
            <v>18</v>
          </cell>
        </row>
        <row r="286">
          <cell r="A286" t="str">
            <v>Пельмени Бигбули со сливочным маслом ТМ Горячая штучка, флоу-пак сфера 0,4. ПОКОМ</v>
          </cell>
          <cell r="F286">
            <v>128</v>
          </cell>
        </row>
        <row r="287">
          <cell r="A287" t="str">
            <v>Пельмени Бигбули со сливочным маслом ТМ Горячая штучка, флоу-пак сфера 0,7. ПОКОМ</v>
          </cell>
          <cell r="F287">
            <v>639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452</v>
          </cell>
        </row>
        <row r="289">
          <cell r="A289" t="str">
            <v>Пельмени Бульмени с говядиной и свининой Горячая шт. 0,9 кг  ПОКОМ</v>
          </cell>
          <cell r="F289">
            <v>6</v>
          </cell>
        </row>
        <row r="290">
          <cell r="A290" t="str">
            <v>Пельмени Бульмени с говядиной и свининой Горячая штучка 0,43  ПОКОМ</v>
          </cell>
          <cell r="F290">
            <v>6</v>
          </cell>
        </row>
        <row r="291">
          <cell r="A291" t="str">
            <v>Пельмени Бульмени с говядиной и свининой Наваристые 2,7кг Горячая штучка ВЕС  ПОКОМ</v>
          </cell>
          <cell r="F291">
            <v>34.299999999999997</v>
          </cell>
        </row>
        <row r="292">
          <cell r="A292" t="str">
            <v>Пельмени Бульмени с говядиной и свининой Наваристые 5кг Горячая штучка ВЕС  ПОКОМ</v>
          </cell>
          <cell r="D292">
            <v>5</v>
          </cell>
          <cell r="F292">
            <v>1234.0999999999999</v>
          </cell>
        </row>
        <row r="293">
          <cell r="A293" t="str">
            <v>Пельмени Бульмени с говядиной и свининой ТМ Горячая штучка. флоу-пак сфера 0,4 кг ПОКОМ</v>
          </cell>
          <cell r="D293">
            <v>6</v>
          </cell>
          <cell r="F293">
            <v>878</v>
          </cell>
        </row>
        <row r="294">
          <cell r="A294" t="str">
            <v>Пельмени Бульмени с говядиной и свининой ТМ Горячая штучка. флоу-пак сфера 0,7 кг ПОКОМ</v>
          </cell>
          <cell r="D294">
            <v>956</v>
          </cell>
          <cell r="F294">
            <v>2616</v>
          </cell>
        </row>
        <row r="295">
          <cell r="A295" t="str">
            <v>Пельмени Бульмени со сливочным маслом Горячая штучка 0,9 кг  ПОКОМ</v>
          </cell>
          <cell r="F295">
            <v>1</v>
          </cell>
        </row>
        <row r="296">
          <cell r="A296" t="str">
            <v>Пельмени Бульмени со сливочным маслом ТМ Горячая шт. 0,43 кг  ПОКОМ</v>
          </cell>
          <cell r="F296">
            <v>2</v>
          </cell>
        </row>
        <row r="297">
          <cell r="A297" t="str">
            <v>Пельмени Бульмени со сливочным маслом ТМ Горячая штучка. флоу-пак сфера 0,4 кг. ПОКОМ</v>
          </cell>
          <cell r="D297">
            <v>6</v>
          </cell>
          <cell r="F297">
            <v>1103</v>
          </cell>
        </row>
        <row r="298">
          <cell r="A298" t="str">
            <v>Пельмени Бульмени со сливочным маслом ТМ Горячая штучка.флоу-пак сфера 0,7 кг. ПОКОМ</v>
          </cell>
          <cell r="D298">
            <v>2087</v>
          </cell>
          <cell r="F298">
            <v>4446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7</v>
          </cell>
        </row>
        <row r="300">
          <cell r="A300" t="str">
            <v>Пельмени Медвежьи ушки с фермерскими сливками 0,7кг  ПОКОМ</v>
          </cell>
          <cell r="F300">
            <v>367</v>
          </cell>
        </row>
        <row r="301">
          <cell r="A301" t="str">
            <v>Пельмени Медвежьи ушки с фермерской свининой и говядиной Малые 0,7кг  ПОКОМ</v>
          </cell>
          <cell r="F301">
            <v>120</v>
          </cell>
        </row>
        <row r="302">
          <cell r="A302" t="str">
            <v>Пельмени Мясорубские с рубленой грудинкой ТМ Стародворье флоупак  0,7 кг. ПОКОМ</v>
          </cell>
          <cell r="F302">
            <v>102</v>
          </cell>
        </row>
        <row r="303">
          <cell r="A303" t="str">
            <v>Пельмени Мясорубские ТМ Стародворье фоупак равиоли 0,7 кг  ПОКОМ</v>
          </cell>
          <cell r="F303">
            <v>1204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F304">
            <v>190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F305">
            <v>375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D306">
            <v>10</v>
          </cell>
          <cell r="F306">
            <v>608</v>
          </cell>
        </row>
        <row r="307">
          <cell r="A307" t="str">
            <v>Пельмени Сочные сфера 0,8 кг ТМ Стародворье  ПОКОМ</v>
          </cell>
          <cell r="F307">
            <v>126</v>
          </cell>
        </row>
        <row r="308">
          <cell r="A308" t="str">
            <v>Пирожки с мясом 0,3кг ТМ Зареченские  ПОКОМ</v>
          </cell>
          <cell r="F308">
            <v>29</v>
          </cell>
        </row>
        <row r="309">
          <cell r="A309" t="str">
            <v>Пирожки с мясом 3,7кг ВЕС ТМ Зареченские  ПОКОМ</v>
          </cell>
          <cell r="F309">
            <v>148.00299999999999</v>
          </cell>
        </row>
        <row r="310">
          <cell r="A310" t="str">
            <v>Пирожки с яблоком и грушей ВЕС ТМ Зареченские  ПОКОМ</v>
          </cell>
          <cell r="F310">
            <v>25.9</v>
          </cell>
        </row>
        <row r="311">
          <cell r="A311" t="str">
            <v>Плавленый сыр "Шоколадный" 30% 180 гр ТМ "ПАПА МОЖЕТ"  ОСТАНКИНО</v>
          </cell>
          <cell r="D311">
            <v>30</v>
          </cell>
          <cell r="F311">
            <v>30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37</v>
          </cell>
          <cell r="F312">
            <v>37</v>
          </cell>
        </row>
        <row r="313">
          <cell r="A313" t="str">
            <v>Плавленый Сыр 45% "С грибами" СТМ "ПапаМожет 180гр  ОСТАНКИНО</v>
          </cell>
          <cell r="D313">
            <v>27</v>
          </cell>
          <cell r="F313">
            <v>27</v>
          </cell>
        </row>
        <row r="314">
          <cell r="A314" t="str">
            <v>Покровская вареная 0,47 кг шт.  СПК</v>
          </cell>
          <cell r="D314">
            <v>10</v>
          </cell>
          <cell r="F314">
            <v>10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9</v>
          </cell>
          <cell r="F315">
            <v>9</v>
          </cell>
        </row>
        <row r="316">
          <cell r="A316" t="str">
            <v>Ричеза с/к 230 гр.шт.  СПК</v>
          </cell>
          <cell r="D316">
            <v>66</v>
          </cell>
          <cell r="F316">
            <v>66</v>
          </cell>
        </row>
        <row r="317">
          <cell r="A317" t="str">
            <v>Российский сливочный 45% ТМ Папа Может, брус (2шт)  ОСТАНКИНО</v>
          </cell>
          <cell r="D317">
            <v>11.5</v>
          </cell>
          <cell r="F317">
            <v>11.5</v>
          </cell>
        </row>
        <row r="318">
          <cell r="A318" t="str">
            <v>Сальчетти с/к 230 гр.шт.  СПК</v>
          </cell>
          <cell r="D318">
            <v>92</v>
          </cell>
          <cell r="F318">
            <v>92</v>
          </cell>
        </row>
        <row r="319">
          <cell r="A319" t="str">
            <v>Сальчичон с/к 200 гр. срез "Эликатессе" термоформ.пак.  СПК</v>
          </cell>
          <cell r="D319">
            <v>31</v>
          </cell>
          <cell r="F319">
            <v>31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88</v>
          </cell>
          <cell r="F320">
            <v>88</v>
          </cell>
        </row>
        <row r="321">
          <cell r="A321" t="str">
            <v>Салями с/к 100 гр.шт.нар. (лоток с ср.защ.атм.)  СПК</v>
          </cell>
          <cell r="D321">
            <v>14</v>
          </cell>
          <cell r="F321">
            <v>14</v>
          </cell>
        </row>
        <row r="322">
          <cell r="A322" t="str">
            <v>Салями Трюфель с/в "Эликатессе" 0,16 кг.шт.  СПК</v>
          </cell>
          <cell r="D322">
            <v>96</v>
          </cell>
          <cell r="F322">
            <v>96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48</v>
          </cell>
          <cell r="F323">
            <v>48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11</v>
          </cell>
          <cell r="F324">
            <v>11</v>
          </cell>
        </row>
        <row r="325">
          <cell r="A325" t="str">
            <v>Семейная с чесночком Экстра вареная  СПК</v>
          </cell>
          <cell r="D325">
            <v>7</v>
          </cell>
          <cell r="F325">
            <v>7</v>
          </cell>
        </row>
        <row r="326">
          <cell r="A326" t="str">
            <v>Сервелат Европейский в/к, в/с 0,38 кг.шт.термофор.пак  СПК</v>
          </cell>
          <cell r="D326">
            <v>42</v>
          </cell>
          <cell r="F326">
            <v>42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85</v>
          </cell>
          <cell r="F327">
            <v>85</v>
          </cell>
        </row>
        <row r="328">
          <cell r="A328" t="str">
            <v>Сервелат Финский в/к 0,38 кг.шт. термофор.пак.  СПК</v>
          </cell>
          <cell r="D328">
            <v>34</v>
          </cell>
          <cell r="F328">
            <v>34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55</v>
          </cell>
          <cell r="F329">
            <v>55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135</v>
          </cell>
          <cell r="F330">
            <v>135</v>
          </cell>
        </row>
        <row r="331">
          <cell r="A331" t="str">
            <v>Сибирская особая с/к 0,235 кг шт.  СПК</v>
          </cell>
          <cell r="D331">
            <v>190</v>
          </cell>
          <cell r="F331">
            <v>190</v>
          </cell>
        </row>
        <row r="332">
          <cell r="A332" t="str">
            <v>Сливочный со вкусом топл. молока 45% тм Папа Может. брус (2шт)  ОСТАНКИНО</v>
          </cell>
          <cell r="D332">
            <v>39</v>
          </cell>
          <cell r="F332">
            <v>39</v>
          </cell>
        </row>
        <row r="333">
          <cell r="A333" t="str">
            <v>Сосиски "Баварские" 0,36 кг.шт. вак.упак.  СПК</v>
          </cell>
          <cell r="D333">
            <v>3</v>
          </cell>
          <cell r="F333">
            <v>3</v>
          </cell>
        </row>
        <row r="334">
          <cell r="A334" t="str">
            <v>Сосиски "Молочные" 0,36 кг.шт. вак.упак.  СПК</v>
          </cell>
          <cell r="D334">
            <v>11</v>
          </cell>
          <cell r="F334">
            <v>11</v>
          </cell>
        </row>
        <row r="335">
          <cell r="A335" t="str">
            <v>Сосиски Мусульманские "Просто выгодно" (в ср.защ.атм.)  СПК</v>
          </cell>
          <cell r="D335">
            <v>7</v>
          </cell>
          <cell r="F335">
            <v>7</v>
          </cell>
        </row>
        <row r="336">
          <cell r="A336" t="str">
            <v>Сосиски Хот-дог подкопченные (лоток с ср.защ.атм.)  СПК</v>
          </cell>
          <cell r="D336">
            <v>11</v>
          </cell>
          <cell r="F336">
            <v>11</v>
          </cell>
        </row>
        <row r="337">
          <cell r="A337" t="str">
            <v>Сочный мегачебурек ТМ Зареченские ВЕС ПОКОМ</v>
          </cell>
          <cell r="F337">
            <v>163.74</v>
          </cell>
        </row>
        <row r="338">
          <cell r="A338" t="str">
            <v>Сыр "Пармезан" 40% кусок 180 гр  ОСТАНКИНО</v>
          </cell>
          <cell r="D338">
            <v>73</v>
          </cell>
          <cell r="F338">
            <v>73</v>
          </cell>
        </row>
        <row r="339">
          <cell r="A339" t="str">
            <v>Сыр Боккончини копченый 40% 100 гр.  ОСТАНКИНО</v>
          </cell>
          <cell r="D339">
            <v>116</v>
          </cell>
          <cell r="F339">
            <v>116</v>
          </cell>
        </row>
        <row r="340">
          <cell r="A340" t="str">
            <v>Сыр колбасный копченый Папа Может 400 гр  ОСТАНКИНО</v>
          </cell>
          <cell r="D340">
            <v>17</v>
          </cell>
          <cell r="F340">
            <v>17</v>
          </cell>
        </row>
        <row r="341">
          <cell r="A341" t="str">
            <v>Сыр ПАПА МОЖЕТ "Гауда Голд" 45% 180 г  ОСТАНКИНО</v>
          </cell>
          <cell r="D341">
            <v>362</v>
          </cell>
          <cell r="F341">
            <v>362</v>
          </cell>
        </row>
        <row r="342">
          <cell r="A342" t="str">
            <v>Сыр ПАПА МОЖЕТ "Голландский традиционный" 45% 180 г  ОСТАНКИНО</v>
          </cell>
          <cell r="D342">
            <v>556</v>
          </cell>
          <cell r="F342">
            <v>556</v>
          </cell>
        </row>
        <row r="343">
          <cell r="A343" t="str">
            <v>Сыр ПАПА МОЖЕТ "Министерский" 180гр, 45 %  ОСТАНКИНО</v>
          </cell>
          <cell r="D343">
            <v>91</v>
          </cell>
          <cell r="F343">
            <v>91</v>
          </cell>
        </row>
        <row r="344">
          <cell r="A344" t="str">
            <v>Сыр ПАПА МОЖЕТ "Папин завтрак" 180гр, 45 %  ОСТАНКИНО</v>
          </cell>
          <cell r="D344">
            <v>43</v>
          </cell>
          <cell r="F344">
            <v>43</v>
          </cell>
        </row>
        <row r="345">
          <cell r="A345" t="str">
            <v>Сыр ПАПА МОЖЕТ "Российский традиционный" 45% 180 г  ОСТАНКИНО</v>
          </cell>
          <cell r="D345">
            <v>657</v>
          </cell>
          <cell r="F345">
            <v>657</v>
          </cell>
        </row>
        <row r="346">
          <cell r="A346" t="str">
            <v>Сыр Папа Может "Российский традиционный" ВЕС брусок массовая доля жира 50%  ОСТАНКИНО</v>
          </cell>
          <cell r="D346">
            <v>34.44</v>
          </cell>
          <cell r="F346">
            <v>34.44</v>
          </cell>
        </row>
        <row r="347">
          <cell r="A347" t="str">
            <v>Сыр ПАПА МОЖЕТ "Тильзитер" 45% 180 г  ОСТАНКИНО</v>
          </cell>
          <cell r="D347">
            <v>198</v>
          </cell>
          <cell r="F347">
            <v>198</v>
          </cell>
        </row>
        <row r="348">
          <cell r="A348" t="str">
            <v>Сыр плавленый Сливочный ж 45 % 180г ТМ Папа Может (16шт) ОСТАНКИНО</v>
          </cell>
          <cell r="D348">
            <v>63</v>
          </cell>
          <cell r="F348">
            <v>63</v>
          </cell>
        </row>
        <row r="349">
          <cell r="A349" t="str">
            <v>Сыр полутвердый "Гауда", 45%, ВЕС брус из блока 1/5  ОСТАНКИНО</v>
          </cell>
          <cell r="D349">
            <v>23.1</v>
          </cell>
          <cell r="F349">
            <v>23.1</v>
          </cell>
        </row>
        <row r="350">
          <cell r="A350" t="str">
            <v>Сыр полутвердый "Голландский" 45%, брус ВЕС  ОСТАНКИНО</v>
          </cell>
          <cell r="D350">
            <v>32</v>
          </cell>
          <cell r="F350">
            <v>32</v>
          </cell>
        </row>
        <row r="351">
          <cell r="A351" t="str">
            <v>Сыр полутвердый "Тильзитер" 45%, ВЕС брус ТМ "Папа может"  ОСТАНКИНО</v>
          </cell>
          <cell r="D351">
            <v>15</v>
          </cell>
          <cell r="F351">
            <v>15</v>
          </cell>
        </row>
        <row r="352">
          <cell r="A352" t="str">
            <v>Сыр рассольный жирный Чечил 45% 100 гр  ОСТАНКИНО</v>
          </cell>
          <cell r="D352">
            <v>2</v>
          </cell>
          <cell r="F352">
            <v>2</v>
          </cell>
        </row>
        <row r="353">
          <cell r="A353" t="str">
            <v>Сыр рассольный жирный Чечил копченый 45% 100 гр  ОСТАНКИНО</v>
          </cell>
          <cell r="D353">
            <v>1</v>
          </cell>
          <cell r="F353">
            <v>1</v>
          </cell>
        </row>
        <row r="354">
          <cell r="A354" t="str">
            <v>Сыр Скаморца свежий 40% 100 гр.  ОСТАНКИНО</v>
          </cell>
          <cell r="D354">
            <v>124</v>
          </cell>
          <cell r="F354">
            <v>124</v>
          </cell>
        </row>
        <row r="355">
          <cell r="A355" t="str">
            <v>Сыр творожный с зеленью 60% Папа может 140 гр.  ОСТАНКИНО</v>
          </cell>
          <cell r="D355">
            <v>38</v>
          </cell>
          <cell r="F355">
            <v>38</v>
          </cell>
        </row>
        <row r="356">
          <cell r="A356" t="str">
            <v>Сыр Чечил копченый 43% 100г/6шт ТМ Папа Может  ОСТАНКИНО</v>
          </cell>
          <cell r="D356">
            <v>177</v>
          </cell>
          <cell r="F356">
            <v>177</v>
          </cell>
        </row>
        <row r="357">
          <cell r="A357" t="str">
            <v>Сыр Чечил свежий 45% 100г/6шт ТМ Папа Может  ОСТАНКИНО</v>
          </cell>
          <cell r="D357">
            <v>211</v>
          </cell>
          <cell r="F357">
            <v>211</v>
          </cell>
        </row>
        <row r="358">
          <cell r="A358" t="str">
            <v>Сыч/Прод Коровино Российский 50% 200г СЗМЖ  ОСТАНКИНО</v>
          </cell>
          <cell r="D358">
            <v>2980</v>
          </cell>
          <cell r="F358">
            <v>2980</v>
          </cell>
        </row>
        <row r="359">
          <cell r="A359" t="str">
            <v>Сыч/Прод Коровино Российский Оригин 50% ВЕС (5 кг)  ОСТАНКИНО</v>
          </cell>
          <cell r="D359">
            <v>180.7</v>
          </cell>
          <cell r="F359">
            <v>180.7</v>
          </cell>
        </row>
        <row r="360">
          <cell r="A360" t="str">
            <v>Сыч/Прод Коровино Тильзитер 50% 200г СЗМЖ  ОСТАНКИНО</v>
          </cell>
          <cell r="D360">
            <v>2932</v>
          </cell>
          <cell r="F360">
            <v>2932</v>
          </cell>
        </row>
        <row r="361">
          <cell r="A361" t="str">
            <v>Сыч/Прод Коровино Тильзитер Оригин 50% ВЕС (5 кг брус) СЗМЖ  ОСТАНКИНО</v>
          </cell>
          <cell r="D361">
            <v>105.8</v>
          </cell>
          <cell r="F361">
            <v>105.8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163</v>
          </cell>
          <cell r="F362">
            <v>163</v>
          </cell>
        </row>
        <row r="363">
          <cell r="A363" t="str">
            <v>Торо Неро с/в "Эликатессе" 140 гр.шт.  СПК</v>
          </cell>
          <cell r="D363">
            <v>27</v>
          </cell>
          <cell r="F363">
            <v>27</v>
          </cell>
        </row>
        <row r="364">
          <cell r="A364" t="str">
            <v>Уши свиные копченые к пиву 0,15кг нар. д/ф шт.  СПК</v>
          </cell>
          <cell r="D364">
            <v>25</v>
          </cell>
          <cell r="F364">
            <v>25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130</v>
          </cell>
          <cell r="F365">
            <v>130</v>
          </cell>
        </row>
        <row r="366">
          <cell r="A366" t="str">
            <v>Фестивальная пора с/к 235 гр.шт.  СПК</v>
          </cell>
          <cell r="D366">
            <v>250</v>
          </cell>
          <cell r="F366">
            <v>250</v>
          </cell>
        </row>
        <row r="367">
          <cell r="A367" t="str">
            <v>Фестивальная пора с/к термоус.пак  СПК</v>
          </cell>
          <cell r="D367">
            <v>36.39</v>
          </cell>
          <cell r="F367">
            <v>36.39</v>
          </cell>
        </row>
        <row r="368">
          <cell r="A368" t="str">
            <v>Фирменная с/к 200 гр. срез "Эликатессе" термоформ.пак.  СПК</v>
          </cell>
          <cell r="D368">
            <v>103</v>
          </cell>
          <cell r="F368">
            <v>103</v>
          </cell>
        </row>
        <row r="369">
          <cell r="A369" t="str">
            <v>Фуэт с/в "Эликатессе" 160 гр.шт.  СПК</v>
          </cell>
          <cell r="D369">
            <v>98</v>
          </cell>
          <cell r="F369">
            <v>98</v>
          </cell>
        </row>
        <row r="370">
          <cell r="A370" t="str">
            <v>Хинкали Классические ТМ Зареченские ВЕС ПОКОМ</v>
          </cell>
          <cell r="F370">
            <v>65</v>
          </cell>
        </row>
        <row r="371">
          <cell r="A371" t="str">
            <v>Хот-догстер ТМ Горячая штучка ТС Хот-Догстер флоу-пак 0,09 кг. ПОКОМ</v>
          </cell>
          <cell r="D371">
            <v>22</v>
          </cell>
          <cell r="F371">
            <v>298</v>
          </cell>
        </row>
        <row r="372">
          <cell r="A372" t="str">
            <v>Хотстеры с сыром 0,25кг ТМ Горячая штучка  ПОКОМ</v>
          </cell>
          <cell r="F372">
            <v>516</v>
          </cell>
        </row>
        <row r="373">
          <cell r="A373" t="str">
            <v>Хотстеры ТМ Горячая штучка ТС Хотстеры 0,25 кг зам  ПОКОМ</v>
          </cell>
          <cell r="D373">
            <v>695</v>
          </cell>
          <cell r="F373">
            <v>2146</v>
          </cell>
        </row>
        <row r="374">
          <cell r="A374" t="str">
            <v>Хрустящие крылышки острые к пиву ТМ Горячая штучка 0,3кг зам  ПОКОМ</v>
          </cell>
          <cell r="D374">
            <v>24</v>
          </cell>
          <cell r="F374">
            <v>544</v>
          </cell>
        </row>
        <row r="375">
          <cell r="A375" t="str">
            <v>Хрустящие крылышки ТМ Горячая штучка 0,3 кг зам  ПОКОМ</v>
          </cell>
          <cell r="D375">
            <v>2</v>
          </cell>
          <cell r="F375">
            <v>502</v>
          </cell>
        </row>
        <row r="376">
          <cell r="A376" t="str">
            <v>Чебупели Foodgital 0,25кг ТМ Горячая штучка  ПОКОМ</v>
          </cell>
          <cell r="F376">
            <v>37</v>
          </cell>
        </row>
        <row r="377">
          <cell r="A377" t="str">
            <v>Чебупели Курочка гриль ТМ Горячая штучка, 0,3 кг зам  ПОКОМ</v>
          </cell>
          <cell r="F377">
            <v>325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1248</v>
          </cell>
          <cell r="F378">
            <v>2878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1464</v>
          </cell>
          <cell r="F379">
            <v>4379</v>
          </cell>
        </row>
        <row r="380">
          <cell r="A380" t="str">
            <v>Чебуреки Мясные вес 2,7 кг ТМ Зареченские ВЕС ПОКОМ</v>
          </cell>
          <cell r="F380">
            <v>18.901</v>
          </cell>
        </row>
        <row r="381">
          <cell r="A381" t="str">
            <v>Чебуреки сочные ВЕС ТМ Зареченские  ПОКОМ</v>
          </cell>
          <cell r="F381">
            <v>504.94099999999997</v>
          </cell>
        </row>
        <row r="382">
          <cell r="A382" t="str">
            <v>Шпикачки Русские (черева) (в ср.защ.атм.) "Высокий вкус"  СПК</v>
          </cell>
          <cell r="D382">
            <v>48</v>
          </cell>
          <cell r="F382">
            <v>48</v>
          </cell>
        </row>
        <row r="383">
          <cell r="A383" t="str">
            <v>Эликапреза с/в "Эликатессе" 85 гр.шт. нарезка (лоток с ср.защ.атм.)  СПК</v>
          </cell>
          <cell r="D383">
            <v>33</v>
          </cell>
          <cell r="F383">
            <v>33</v>
          </cell>
        </row>
        <row r="384">
          <cell r="A384" t="str">
            <v>Юбилейная с/к 0,235 кг.шт.  СПК</v>
          </cell>
          <cell r="D384">
            <v>460</v>
          </cell>
          <cell r="F384">
            <v>460</v>
          </cell>
        </row>
        <row r="385">
          <cell r="A385" t="str">
            <v>Юбилейная с/к термоус.пак.  СПК</v>
          </cell>
          <cell r="D385">
            <v>2.5</v>
          </cell>
          <cell r="F385">
            <v>2.5</v>
          </cell>
        </row>
        <row r="386">
          <cell r="A386" t="str">
            <v>Итого</v>
          </cell>
          <cell r="D386">
            <v>107813.458</v>
          </cell>
          <cell r="F386">
            <v>254310.326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04.04.2025 - 04.04.2025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119.556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149.32400000000001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423.57900000000001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1133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079  Колбаса Сервелат Кремлевский,  0.35 кг,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-4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143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105.78400000000001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926.06200000000001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67.391999999999996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94.049000000000007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108.65600000000001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27.574999999999999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33.509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101.654</v>
          </cell>
        </row>
        <row r="30">
          <cell r="A30" t="str">
            <v xml:space="preserve"> 247  Сардельки Нежные, ВЕС.  ПОКОМ</v>
          </cell>
          <cell r="D30">
            <v>21.062999999999999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45.359000000000002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249.09100000000001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21.155000000000001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19.829000000000001</v>
          </cell>
        </row>
        <row r="35">
          <cell r="A35" t="str">
            <v xml:space="preserve"> 263  Шпикачки Стародворские, ВЕС.  ПОКОМ</v>
          </cell>
          <cell r="D35">
            <v>16.437999999999999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2.306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0.193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1.115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249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563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752</v>
          </cell>
        </row>
        <row r="42">
          <cell r="A42" t="str">
            <v xml:space="preserve"> 283  Сосиски Сочинки, ВЕС, ТМ Стародворье ПОКОМ</v>
          </cell>
          <cell r="D42">
            <v>96.108999999999995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94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149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40.07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168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393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18.626999999999999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73.391999999999996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219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402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-10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39.463000000000001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133.58799999999999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13.488</v>
          </cell>
        </row>
        <row r="56">
          <cell r="A56" t="str">
            <v xml:space="preserve"> 318  Сосиски Датские ТМ Зареченские, ВЕС  ПОКОМ</v>
          </cell>
          <cell r="D56">
            <v>896.577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660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665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277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185.09800000000001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47</v>
          </cell>
        </row>
        <row r="64">
          <cell r="A64" t="str">
            <v xml:space="preserve"> 335  Колбаса Сливушка ТМ Вязанка. ВЕС.  ПОКОМ 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482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409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99.561999999999998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43.148000000000003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194.33199999999999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71.459999999999994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23.228999999999999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185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137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71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329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946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52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34.223999999999997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2.927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71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34.603000000000002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10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14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73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63.777000000000001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958.23900000000003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911.27499999999998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1057.5329999999999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34.795999999999999</v>
          </cell>
        </row>
        <row r="95">
          <cell r="A95" t="str">
            <v xml:space="preserve"> 467  Колбаса Филейная 0,5кг ТМ Особый рецепт  ПОКОМ</v>
          </cell>
          <cell r="D95">
            <v>24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14.222</v>
          </cell>
        </row>
        <row r="97">
          <cell r="A97" t="str">
            <v xml:space="preserve"> 491  Колбаса Филейская Рубленая ТМ Вязанка  0,3 кг. срез.  ПОКОМ</v>
          </cell>
          <cell r="D97">
            <v>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7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44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72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50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4.3390000000000004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-2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-1</v>
          </cell>
        </row>
        <row r="105">
          <cell r="A105" t="str">
            <v xml:space="preserve"> 513  Колбаса вареная Стародворская 0,4кг ТМ Стародворье  ПОКОМ</v>
          </cell>
          <cell r="D105">
            <v>-1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D106">
            <v>3</v>
          </cell>
        </row>
        <row r="107">
          <cell r="A107" t="str">
            <v>3215 ВЕТЧ.МЯСНАЯ Папа может п/о 0.4кг 8шт.    ОСТАНКИНО</v>
          </cell>
          <cell r="D107">
            <v>103</v>
          </cell>
        </row>
        <row r="108">
          <cell r="A108" t="str">
            <v>3684 ПРЕСИЖН с/к в/у 1/250 8шт.   ОСТАНКИНО</v>
          </cell>
          <cell r="D108">
            <v>14</v>
          </cell>
        </row>
        <row r="109">
          <cell r="A109" t="str">
            <v>4063 МЯСНАЯ Папа может вар п/о_Л   ОСТАНКИНО</v>
          </cell>
          <cell r="D109">
            <v>333.98500000000001</v>
          </cell>
        </row>
        <row r="110">
          <cell r="A110" t="str">
            <v>4117 ЭКСТРА Папа может с/к в/у_Л   ОСТАНКИНО</v>
          </cell>
          <cell r="D110">
            <v>11.422000000000001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35.326999999999998</v>
          </cell>
        </row>
        <row r="112">
          <cell r="A112" t="str">
            <v>4813 ФИЛЕЙНАЯ Папа может вар п/о_Л   ОСТАНКИНО</v>
          </cell>
          <cell r="D112">
            <v>129.86500000000001</v>
          </cell>
        </row>
        <row r="113">
          <cell r="A113" t="str">
            <v>4993 САЛЯМИ ИТАЛЬЯНСКАЯ с/к в/у 1/250*8_120c ОСТАНКИНО</v>
          </cell>
          <cell r="D113">
            <v>59</v>
          </cell>
        </row>
        <row r="114">
          <cell r="A114" t="str">
            <v>5247 РУССКАЯ ПРЕМИУМ вар б/о мгс_30с ОСТАНКИНО</v>
          </cell>
          <cell r="D114">
            <v>1.498</v>
          </cell>
        </row>
        <row r="115">
          <cell r="A115" t="str">
            <v>5483 ЭКСТРА Папа может с/к в/у 1/250 8шт.   ОСТАНКИНО</v>
          </cell>
          <cell r="D115">
            <v>128</v>
          </cell>
        </row>
        <row r="116">
          <cell r="A116" t="str">
            <v>5544 Сервелат Финский в/к в/у_45с НОВАЯ ОСТАНКИНО</v>
          </cell>
          <cell r="D116">
            <v>159.03899999999999</v>
          </cell>
        </row>
        <row r="117">
          <cell r="A117" t="str">
            <v>5679 САЛЯМИ ИТАЛЬЯНСКАЯ с/к в/у 1/150_60с ОСТАНКИНО</v>
          </cell>
          <cell r="D117">
            <v>37</v>
          </cell>
        </row>
        <row r="118">
          <cell r="A118" t="str">
            <v>5682 САЛЯМИ МЕЛКОЗЕРНЕНАЯ с/к в/у 1/120_60с   ОСТАНКИНО</v>
          </cell>
          <cell r="D118">
            <v>434</v>
          </cell>
        </row>
        <row r="119">
          <cell r="A119" t="str">
            <v>5706 АРОМАТНАЯ Папа может с/к в/у 1/250 8шт.  ОСТАНКИНО</v>
          </cell>
          <cell r="D119">
            <v>127</v>
          </cell>
        </row>
        <row r="120">
          <cell r="A120" t="str">
            <v>5708 ПОСОЛЬСКАЯ Папа может с/к в/у ОСТАНКИНО</v>
          </cell>
          <cell r="D120">
            <v>11.148</v>
          </cell>
        </row>
        <row r="121">
          <cell r="A121" t="str">
            <v>5851 ЭКСТРА Папа может вар п/о   ОСТАНКИНО</v>
          </cell>
          <cell r="D121">
            <v>94.078999999999994</v>
          </cell>
        </row>
        <row r="122">
          <cell r="A122" t="str">
            <v>5931 ОХОТНИЧЬЯ Папа может с/к в/у 1/220 8шт.   ОСТАНКИНО</v>
          </cell>
          <cell r="D122">
            <v>211</v>
          </cell>
        </row>
        <row r="123">
          <cell r="A123" t="str">
            <v>5992 ВРЕМЯ ОКРОШКИ Папа может вар п/о 0.4кг   ОСТАНКИНО</v>
          </cell>
          <cell r="D123">
            <v>15</v>
          </cell>
        </row>
        <row r="124">
          <cell r="A124" t="str">
            <v>6004 РАГУ СВИНОЕ 1кг 8шт.зам_120с ОСТАНКИНО</v>
          </cell>
          <cell r="D124">
            <v>40</v>
          </cell>
        </row>
        <row r="125">
          <cell r="A125" t="str">
            <v>6221 НЕАПОЛИТАНСКИЙ ДУЭТ с/к с/н мгс 1/90  ОСТАНКИНО</v>
          </cell>
          <cell r="D125">
            <v>44</v>
          </cell>
        </row>
        <row r="126">
          <cell r="A126" t="str">
            <v>6222 ИТАЛЬЯНСКОЕ АССОРТИ с/в с/н мгс 1/90 ОСТАНКИНО</v>
          </cell>
          <cell r="D126">
            <v>12</v>
          </cell>
        </row>
        <row r="127">
          <cell r="A127" t="str">
            <v>6228 МЯСНОЕ АССОРТИ к/з с/н мгс 1/90 10шт.  ОСТАНКИНО</v>
          </cell>
          <cell r="D127">
            <v>73</v>
          </cell>
        </row>
        <row r="128">
          <cell r="A128" t="str">
            <v>6247 ДОМАШНЯЯ Папа может вар п/о 0,4кг 8шт.  ОСТАНКИНО</v>
          </cell>
          <cell r="D128">
            <v>35</v>
          </cell>
        </row>
        <row r="129">
          <cell r="A129" t="str">
            <v>6268 ГОВЯЖЬЯ Папа может вар п/о 0,4кг 8 шт.  ОСТАНКИНО</v>
          </cell>
          <cell r="D129">
            <v>95</v>
          </cell>
        </row>
        <row r="130">
          <cell r="A130" t="str">
            <v>6279 КОРЕЙКА ПО-ОСТ.к/в в/с с/н в/у 1/150_45с  ОСТАНКИНО</v>
          </cell>
          <cell r="D130">
            <v>56</v>
          </cell>
        </row>
        <row r="131">
          <cell r="A131" t="str">
            <v>6303 МЯСНЫЕ Папа может сос п/о мгс 1.5*3  ОСТАНКИНО</v>
          </cell>
          <cell r="D131">
            <v>50.597000000000001</v>
          </cell>
        </row>
        <row r="132">
          <cell r="A132" t="str">
            <v>6324 ДОКТОРСКАЯ ГОСТ вар п/о 0.4кг 8шт.  ОСТАНКИНО</v>
          </cell>
          <cell r="D132">
            <v>31</v>
          </cell>
        </row>
        <row r="133">
          <cell r="A133" t="str">
            <v>6325 ДОКТОРСКАЯ ПРЕМИУМ вар п/о 0.4кг 8шт.  ОСТАНКИНО</v>
          </cell>
          <cell r="D133">
            <v>194</v>
          </cell>
        </row>
        <row r="134">
          <cell r="A134" t="str">
            <v>6333 МЯСНАЯ Папа может вар п/о 0.4кг 8шт.  ОСТАНКИНО</v>
          </cell>
          <cell r="D134">
            <v>1107</v>
          </cell>
        </row>
        <row r="135">
          <cell r="A135" t="str">
            <v>6340 ДОМАШНИЙ РЕЦЕПТ Коровино 0.5кг 8шт.  ОСТАНКИНО</v>
          </cell>
          <cell r="D135">
            <v>102</v>
          </cell>
        </row>
        <row r="136">
          <cell r="A136" t="str">
            <v>6353 ЭКСТРА Папа может вар п/о 0.4кг 8шт.  ОСТАНКИНО</v>
          </cell>
          <cell r="D136">
            <v>389</v>
          </cell>
        </row>
        <row r="137">
          <cell r="A137" t="str">
            <v>6392 ФИЛЕЙНАЯ Папа может вар п/о 0.4кг. ОСТАНКИНО</v>
          </cell>
          <cell r="D137">
            <v>976</v>
          </cell>
        </row>
        <row r="138">
          <cell r="A138" t="str">
            <v>6426 КЛАССИЧЕСКАЯ ПМ вар п/о 0.3кг 8шт.  ОСТАНКИНО</v>
          </cell>
          <cell r="D138">
            <v>436</v>
          </cell>
        </row>
        <row r="139">
          <cell r="A139" t="str">
            <v>6448 СВИНИНА МАДЕРА с/к с/н в/у 1/100 10шт.   ОСТАНКИНО</v>
          </cell>
          <cell r="D139">
            <v>37</v>
          </cell>
        </row>
        <row r="140">
          <cell r="A140" t="str">
            <v>6453 ЭКСТРА Папа может с/к с/н в/у 1/100 14шт.   ОСТАНКИНО</v>
          </cell>
          <cell r="D140">
            <v>249</v>
          </cell>
        </row>
        <row r="141">
          <cell r="A141" t="str">
            <v>6454 АРОМАТНАЯ с/к с/н в/у 1/100 14шт.  ОСТАНКИНО</v>
          </cell>
          <cell r="D141">
            <v>337</v>
          </cell>
        </row>
        <row r="142">
          <cell r="A142" t="str">
            <v>6459 СЕРВЕЛАТ ШВЕЙЦАРСК. в/к с/н в/у 1/100*10  ОСТАНКИНО</v>
          </cell>
          <cell r="D142">
            <v>114</v>
          </cell>
        </row>
        <row r="143">
          <cell r="A143" t="str">
            <v>6470 ВЕТЧ.МРАМОРНАЯ в/у_45с  ОСТАНКИНО</v>
          </cell>
          <cell r="D143">
            <v>4.7489999999999997</v>
          </cell>
        </row>
        <row r="144">
          <cell r="A144" t="str">
            <v>6495 ВЕТЧ.МРАМОРНАЯ в/у срез 0.3кг 6шт_45с  ОСТАНКИНО</v>
          </cell>
          <cell r="D144">
            <v>104</v>
          </cell>
        </row>
        <row r="145">
          <cell r="A145" t="str">
            <v>6527 ШПИКАЧКИ СОЧНЫЕ ПМ сар б/о мгс 1*3 45с ОСТАНКИНО</v>
          </cell>
          <cell r="D145">
            <v>97.159000000000006</v>
          </cell>
        </row>
        <row r="146">
          <cell r="A146" t="str">
            <v>6528 ШПИКАЧКИ СОЧНЫЕ ПМ сар б/о мгс 0.4кг 45с  ОСТАНКИНО</v>
          </cell>
          <cell r="D146">
            <v>7</v>
          </cell>
        </row>
        <row r="147">
          <cell r="A147" t="str">
            <v>6586 МРАМОРНАЯ И БАЛЫКОВАЯ в/к с/н мгс 1/90 ОСТАНКИНО</v>
          </cell>
          <cell r="D147">
            <v>32</v>
          </cell>
        </row>
        <row r="148">
          <cell r="A148" t="str">
            <v>6609 С ГОВЯДИНОЙ ПМ сар б/о мгс 0.4кг_45с ОСТАНКИНО</v>
          </cell>
          <cell r="D148">
            <v>5</v>
          </cell>
        </row>
        <row r="149">
          <cell r="A149" t="str">
            <v>6616 МОЛОЧНЫЕ КЛАССИЧЕСКИЕ сос п/о в/у 0.3кг  ОСТАНКИНО</v>
          </cell>
          <cell r="D149">
            <v>228</v>
          </cell>
        </row>
        <row r="150">
          <cell r="A150" t="str">
            <v>6684 СЕРВЕЛАТ КАРЕЛЬСКИЙ ПМ в/к в/у 0.28кг  ОСТАНКИНО</v>
          </cell>
          <cell r="D150">
            <v>780</v>
          </cell>
        </row>
        <row r="151">
          <cell r="A151" t="str">
            <v>6697 СЕРВЕЛАТ ФИНСКИЙ ПМ в/к в/у 0,35кг 8шт.  ОСТАНКИНО</v>
          </cell>
          <cell r="D151">
            <v>837</v>
          </cell>
        </row>
        <row r="152">
          <cell r="A152" t="str">
            <v>6713 СОЧНЫЙ ГРИЛЬ ПМ сос п/о мгс 0.41кг 8шт.  ОСТАНКИНО</v>
          </cell>
          <cell r="D152">
            <v>517</v>
          </cell>
        </row>
        <row r="153">
          <cell r="A153" t="str">
            <v>6724 МОЛОЧНЫЕ ПМ сос п/о мгс 0.41кг 10шт.  ОСТАНКИНО</v>
          </cell>
          <cell r="D153">
            <v>82</v>
          </cell>
        </row>
        <row r="154">
          <cell r="A154" t="str">
            <v>6762 СЛИВОЧНЫЕ сос ц/о мгс 0.41кг 8шт.  ОСТАНКИНО</v>
          </cell>
          <cell r="D154">
            <v>7</v>
          </cell>
        </row>
        <row r="155">
          <cell r="A155" t="str">
            <v>6765 РУБЛЕНЫЕ сос ц/о мгс 0.36кг 6шт.  ОСТАНКИНО</v>
          </cell>
          <cell r="D155">
            <v>139</v>
          </cell>
        </row>
        <row r="156">
          <cell r="A156" t="str">
            <v>6773 САЛЯМИ Папа может п/к в/у 0,28кг 8шт.  ОСТАНКИНО</v>
          </cell>
          <cell r="D156">
            <v>129</v>
          </cell>
        </row>
        <row r="157">
          <cell r="A157" t="str">
            <v>6785 ВЕНСКАЯ САЛЯМИ п/к в/у 0.33кг 8шт.  ОСТАНКИНО</v>
          </cell>
          <cell r="D157">
            <v>32</v>
          </cell>
        </row>
        <row r="158">
          <cell r="A158" t="str">
            <v>6787 СЕРВЕЛАТ КРЕМЛЕВСКИЙ в/к в/у 0,33кг 8шт.  ОСТАНКИНО</v>
          </cell>
          <cell r="D158">
            <v>41</v>
          </cell>
        </row>
        <row r="159">
          <cell r="A159" t="str">
            <v>6791 СЕРВЕЛАТ ПРЕМИУМ в/к в/у 0,33кг 8шт.  ОСТАНКИНО</v>
          </cell>
          <cell r="D159">
            <v>-1</v>
          </cell>
        </row>
        <row r="160">
          <cell r="A160" t="str">
            <v>6793 БАЛЫКОВАЯ в/к в/у 0,33кг 8шт.  ОСТАНКИНО</v>
          </cell>
          <cell r="D160">
            <v>96</v>
          </cell>
        </row>
        <row r="161">
          <cell r="A161" t="str">
            <v>6829 МОЛОЧНЫЕ КЛАССИЧЕСКИЕ сос п/о мгс 2*4_С  ОСТАНКИНО</v>
          </cell>
          <cell r="D161">
            <v>151.422</v>
          </cell>
        </row>
        <row r="162">
          <cell r="A162" t="str">
            <v>6837 ФИЛЕЙНЫЕ Папа Может сос ц/о мгс 0.4кг  ОСТАНКИНО</v>
          </cell>
          <cell r="D162">
            <v>280</v>
          </cell>
        </row>
        <row r="163">
          <cell r="A163" t="str">
            <v>6842 ДЫМОВИЦА ИЗ ОКОРОКА к/в мл/к в/у 0,3кг  ОСТАНКИНО</v>
          </cell>
          <cell r="D163">
            <v>4</v>
          </cell>
        </row>
        <row r="164">
          <cell r="A164" t="str">
            <v>6861 ДОМАШНИЙ РЕЦЕПТ Коровино вар п/о  ОСТАНКИНО</v>
          </cell>
          <cell r="D164">
            <v>19.652999999999999</v>
          </cell>
        </row>
        <row r="165">
          <cell r="A165" t="str">
            <v>6866 ВЕТЧ.НЕЖНАЯ Коровино п/о_Маяк  ОСТАНКИНО</v>
          </cell>
          <cell r="D165">
            <v>33.125</v>
          </cell>
        </row>
        <row r="166">
          <cell r="A166" t="str">
            <v>6877 В ОБВЯЗКЕ вар п/о  ОСТАНКИНО</v>
          </cell>
          <cell r="D166">
            <v>1.3260000000000001</v>
          </cell>
        </row>
        <row r="167">
          <cell r="A167" t="str">
            <v>6888 С ГРУДИНКОЙ вар б/о в/у срез 0.4кг 8шт.  ОСТАНКИНО</v>
          </cell>
          <cell r="D167">
            <v>1</v>
          </cell>
        </row>
        <row r="168">
          <cell r="A168" t="str">
            <v>6909 ДЛЯ ДЕТЕЙ сос п/о мгс 0.33кг 8шт.  ОСТАНКИНО</v>
          </cell>
          <cell r="D168">
            <v>54</v>
          </cell>
        </row>
        <row r="169">
          <cell r="A169" t="str">
            <v>6962 МЯСНИКС ПМ сос б/о мгс 1/160 10шт.  ОСТАНКИНО</v>
          </cell>
          <cell r="D169">
            <v>1</v>
          </cell>
        </row>
        <row r="170">
          <cell r="A170" t="str">
            <v>6987 СУПЕР СЫТНЫЕ ПМ сос п/о мгс 0.6кг 8 шт.  ОСТАНКИНО</v>
          </cell>
          <cell r="D170">
            <v>5</v>
          </cell>
        </row>
        <row r="171">
          <cell r="A171" t="str">
            <v>7001 КЛАССИЧЕСКИЕ Папа может сар б/о мгс 1*3  ОСТАНКИНО</v>
          </cell>
          <cell r="D171">
            <v>30.108000000000001</v>
          </cell>
        </row>
        <row r="172">
          <cell r="A172" t="str">
            <v>7035 ВЕТЧ.КЛАССИЧЕСКАЯ ПМ п/о 0.35кг 8шт.  ОСТАНКИНО</v>
          </cell>
          <cell r="D172">
            <v>54</v>
          </cell>
        </row>
        <row r="173">
          <cell r="A173" t="str">
            <v>7038 С ГОВЯДИНОЙ ПМ сос п/о мгс 1.5*4  ОСТАНКИНО</v>
          </cell>
          <cell r="D173">
            <v>14.148999999999999</v>
          </cell>
        </row>
        <row r="174">
          <cell r="A174" t="str">
            <v>7040 С ИНДЕЙКОЙ ПМ сос ц/о в/у 1/270 8шт.  ОСТАНКИНО</v>
          </cell>
          <cell r="D174">
            <v>28</v>
          </cell>
        </row>
        <row r="175">
          <cell r="A175" t="str">
            <v>7059 ШПИКАЧКИ СОЧНЫЕ С БЕК. п/о мгс 0.3кг_60с  ОСТАНКИНО</v>
          </cell>
          <cell r="D175">
            <v>26</v>
          </cell>
        </row>
        <row r="176">
          <cell r="A176" t="str">
            <v>7066 СОЧНЫЕ ПМ сос п/о мгс 0.41кг 10шт_50с  ОСТАНКИНО</v>
          </cell>
          <cell r="D176">
            <v>1224</v>
          </cell>
        </row>
        <row r="177">
          <cell r="A177" t="str">
            <v>7070 СОЧНЫЕ ПМ сос п/о мгс 1.5*4_А_50с  ОСТАНКИНО</v>
          </cell>
          <cell r="D177">
            <v>815.39</v>
          </cell>
        </row>
        <row r="178">
          <cell r="A178" t="str">
            <v>7073 МОЛОЧ.ПРЕМИУМ ПМ сос п/о в/у 1/350_50с  ОСТАНКИНО</v>
          </cell>
          <cell r="D178">
            <v>489</v>
          </cell>
        </row>
        <row r="179">
          <cell r="A179" t="str">
            <v>7074 МОЛОЧ.ПРЕМИУМ ПМ сос п/о мгс 0.6кг_50с  ОСТАНКИНО</v>
          </cell>
          <cell r="D179">
            <v>37</v>
          </cell>
        </row>
        <row r="180">
          <cell r="A180" t="str">
            <v>7075 МОЛОЧ.ПРЕМИУМ ПМ сос п/о мгс 1.5*4_О_50с  ОСТАНКИНО</v>
          </cell>
          <cell r="D180">
            <v>30.881</v>
          </cell>
        </row>
        <row r="181">
          <cell r="A181" t="str">
            <v>7077 МЯСНЫЕ С ГОВЯД.ПМ сос п/о мгс 0.4кг_50с  ОСТАНКИНО</v>
          </cell>
          <cell r="D181">
            <v>258</v>
          </cell>
        </row>
        <row r="182">
          <cell r="A182" t="str">
            <v>7080 СЛИВОЧНЫЕ ПМ сос п/о мгс 0.41кг 10шт. 50с  ОСТАНКИНО</v>
          </cell>
          <cell r="D182">
            <v>802</v>
          </cell>
        </row>
        <row r="183">
          <cell r="A183" t="str">
            <v>7082 СЛИВОЧНЫЕ ПМ сос п/о мгс 1.5*4_50с  ОСТАНКИНО</v>
          </cell>
          <cell r="D183">
            <v>34.014000000000003</v>
          </cell>
        </row>
        <row r="184">
          <cell r="A184" t="str">
            <v>7087 ШПИК С ЧЕСНОК.И ПЕРЦЕМ к/в в/у 0.3кг_50с  ОСТАНКИНО</v>
          </cell>
          <cell r="D184">
            <v>26</v>
          </cell>
        </row>
        <row r="185">
          <cell r="A185" t="str">
            <v>7090 СВИНИНА ПО-ДОМ. к/в мл/к в/у 0.3кг_50с  ОСТАНКИНО</v>
          </cell>
          <cell r="D185">
            <v>121</v>
          </cell>
        </row>
        <row r="186">
          <cell r="A186" t="str">
            <v>7092 БЕКОН Папа может с/к с/н в/у 1/140_50с  ОСТАНКИНО</v>
          </cell>
          <cell r="D186">
            <v>219</v>
          </cell>
        </row>
        <row r="187">
          <cell r="A187" t="str">
            <v>7103 БЕКОН с/к с/н в/у 1/180 10шт.  ОСТАНКИНО</v>
          </cell>
          <cell r="D187">
            <v>3</v>
          </cell>
        </row>
        <row r="188">
          <cell r="A188" t="str">
            <v>7105 МИЛАНО с/к с/н мгс 1/90 12шт.  ОСТАНКИНО</v>
          </cell>
          <cell r="D188">
            <v>9</v>
          </cell>
        </row>
        <row r="189">
          <cell r="A189" t="str">
            <v>7106 ТОСКАНО с/к с/н мгс 1/90 12шт.  ОСТАНКИНО</v>
          </cell>
          <cell r="D189">
            <v>69</v>
          </cell>
        </row>
        <row r="190">
          <cell r="A190" t="str">
            <v>7107 САН-РЕМО с/в с/н мгс 1/90 12шт.  ОСТАНКИНО</v>
          </cell>
          <cell r="D190">
            <v>5</v>
          </cell>
        </row>
        <row r="191">
          <cell r="A191" t="str">
            <v>7126 МОЛОЧНАЯ Останкино вар п/о 0.4кг 8шт.  ОСТАНКИНО</v>
          </cell>
          <cell r="D191">
            <v>14</v>
          </cell>
        </row>
        <row r="192">
          <cell r="A192" t="str">
            <v>7149 БАЛЫКОВАЯ Коровино п/к в/у 0.84кг_50с  ОСТАНКИНО</v>
          </cell>
          <cell r="D192">
            <v>8</v>
          </cell>
        </row>
        <row r="193">
          <cell r="A193" t="str">
            <v>7154 СЕРВЕЛАТ ЗЕРНИСТЫЙ ПМ в/к в/у 0.35кг_50с  ОСТАНКИНО</v>
          </cell>
          <cell r="D193">
            <v>630</v>
          </cell>
        </row>
        <row r="194">
          <cell r="A194" t="str">
            <v>7166 СЕРВЕЛТ ОХОТНИЧИЙ ПМ в/к в/у_50с  ОСТАНКИНО</v>
          </cell>
          <cell r="D194">
            <v>95.253</v>
          </cell>
        </row>
        <row r="195">
          <cell r="A195" t="str">
            <v>7169 СЕРВЕЛАТ ОХОТНИЧИЙ ПМ в/к в/у 0.35кг_50с  ОСТАНКИНО</v>
          </cell>
          <cell r="D195">
            <v>673</v>
          </cell>
        </row>
        <row r="196">
          <cell r="A196" t="str">
            <v>7173 БОЯNСКАЯ ПМ п/к в/у 0.28кг 8шт_50с  ОСТАНКИНО</v>
          </cell>
          <cell r="D196">
            <v>233</v>
          </cell>
        </row>
        <row r="197">
          <cell r="A197" t="str">
            <v>7187 ГРУДИНКА ПРЕМИУМ к/в мл/к в/у 0,3кг_50с ОСТАНКИНО</v>
          </cell>
          <cell r="D197">
            <v>75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32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39</v>
          </cell>
        </row>
        <row r="200">
          <cell r="A200" t="str">
            <v>Балыковая с/к 200 гр. срез "Эликатессе" термоформ.пак.  СПК</v>
          </cell>
          <cell r="D200">
            <v>19</v>
          </cell>
        </row>
        <row r="201">
          <cell r="A201" t="str">
            <v>БОНУС МОЛОЧНЫЕ КЛАССИЧЕСКИЕ сос п/о в/у 0.3кг (6084)  ОСТАНКИНО</v>
          </cell>
          <cell r="D201">
            <v>14</v>
          </cell>
        </row>
        <row r="202">
          <cell r="A202" t="str">
            <v>БОНУС МОЛОЧНЫЕ КЛАССИЧЕСКИЕ сос п/о мгс 2*4_С (4980)  ОСТАНКИНО</v>
          </cell>
          <cell r="D202">
            <v>2.1190000000000002</v>
          </cell>
        </row>
        <row r="203">
          <cell r="A203" t="str">
            <v>БОНУС СОЧНЫЕ Папа может сос п/о мгс 1.5*4 (6954)  ОСТАНКИНО</v>
          </cell>
          <cell r="D203">
            <v>71.361000000000004</v>
          </cell>
        </row>
        <row r="204">
          <cell r="A204" t="str">
            <v>БОНУС СОЧНЫЕ сос п/о мгс 0.41кг_UZ (6087)  ОСТАНКИНО</v>
          </cell>
          <cell r="D204">
            <v>22</v>
          </cell>
        </row>
        <row r="205">
          <cell r="A205" t="str">
            <v>БОНУС_ 017  Сосиски Вязанка Сливочные, Вязанка амицел ВЕС.ПОКОМ</v>
          </cell>
          <cell r="D205">
            <v>103.429</v>
          </cell>
        </row>
        <row r="206">
          <cell r="A206" t="str">
            <v>БОНУС_ 456  Колбаса Филейная ТМ Особый рецепт ВЕС большой батон  ПОКОМ</v>
          </cell>
          <cell r="D206">
            <v>313.22800000000001</v>
          </cell>
        </row>
        <row r="207">
          <cell r="A207" t="str">
            <v>БОНУС_412  Сосиски Баварские ТМ Стародворье 0,35 кг ПОКОМ</v>
          </cell>
          <cell r="D207">
            <v>239</v>
          </cell>
        </row>
        <row r="208">
          <cell r="A208" t="str">
            <v>БОНУС_Готовые чебупели с ветчиной и сыром Горячая штучка 0,3кг зам  ПОКОМ</v>
          </cell>
          <cell r="D208">
            <v>127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89</v>
          </cell>
        </row>
        <row r="210">
          <cell r="A210" t="str">
            <v>БОНУС_Пельмени Бульмени с говядиной и свининой ТМ Горячая штучка. флоу-пак сфера 0,4 кг ПОКОМ</v>
          </cell>
          <cell r="D210">
            <v>65</v>
          </cell>
        </row>
        <row r="211">
          <cell r="A211" t="str">
            <v>Бутербродная вареная 0,47 кг шт.  СПК</v>
          </cell>
          <cell r="D211">
            <v>10</v>
          </cell>
        </row>
        <row r="212">
          <cell r="A212" t="str">
            <v>Вацлавская п/к (черева) 390 гр.шт. термоус.пак  СПК</v>
          </cell>
          <cell r="D212">
            <v>7</v>
          </cell>
        </row>
        <row r="213">
          <cell r="A213" t="str">
            <v>Готовые бельмеши сочные с мясом ТМ Горячая штучка 0,3кг зам  ПОКОМ</v>
          </cell>
          <cell r="D213">
            <v>54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70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396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286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47</v>
          </cell>
        </row>
        <row r="218">
          <cell r="A218" t="str">
            <v>Грудинка "По-московски" в/к термоус.пак.  СПК</v>
          </cell>
          <cell r="D218">
            <v>3.8460000000000001</v>
          </cell>
        </row>
        <row r="219">
          <cell r="A219" t="str">
            <v>Гуцульская с/к "КолбасГрад" 160 гр.шт. термоус. пак  СПК</v>
          </cell>
          <cell r="D219">
            <v>26</v>
          </cell>
        </row>
        <row r="220">
          <cell r="A220" t="str">
            <v>Дельгаро с/в "Эликатессе" 140 гр.шт.  СПК</v>
          </cell>
          <cell r="D220">
            <v>19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3</v>
          </cell>
        </row>
        <row r="222">
          <cell r="A222" t="str">
            <v>Докторская вареная в/с  СПК</v>
          </cell>
          <cell r="D222">
            <v>7.3179999999999996</v>
          </cell>
        </row>
        <row r="223">
          <cell r="A223" t="str">
            <v>Докторская вареная в/с 0,47 кг шт.  СПК</v>
          </cell>
          <cell r="D223">
            <v>10</v>
          </cell>
        </row>
        <row r="224">
          <cell r="A224" t="str">
            <v>Докторская вареная термоус.пак. "Высокий вкус"  СПК</v>
          </cell>
          <cell r="D224">
            <v>6.0019999999999998</v>
          </cell>
        </row>
        <row r="225">
          <cell r="A225" t="str">
            <v>ЖАР-ладушки с клубникой и вишней ТМ Стародворье 0,2 кг ПОКОМ</v>
          </cell>
          <cell r="D225">
            <v>30</v>
          </cell>
        </row>
        <row r="226">
          <cell r="A226" t="str">
            <v>ЖАР-ладушки с мясом 0,2кг ТМ Стародворье  ПОКОМ</v>
          </cell>
          <cell r="D226">
            <v>85</v>
          </cell>
        </row>
        <row r="227">
          <cell r="A227" t="str">
            <v>ЖАР-ладушки с яблоком и грушей ТМ Стародворье 0,2 кг. ПОКОМ</v>
          </cell>
          <cell r="D227">
            <v>17</v>
          </cell>
        </row>
        <row r="228">
          <cell r="A228" t="str">
            <v>Карбонад Юбилейный термоус.пак.  СПК</v>
          </cell>
          <cell r="D228">
            <v>13.932</v>
          </cell>
        </row>
        <row r="229">
          <cell r="A229" t="str">
            <v>Классическая с/к 80 гр.шт.нар. (лоток с ср.защ.атм.)  СПК</v>
          </cell>
          <cell r="D229">
            <v>7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147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123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36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114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266</v>
          </cell>
        </row>
        <row r="235">
          <cell r="A235" t="str">
            <v>Ла Фаворте с/в "Эликатессе" 140 гр.шт.  СПК</v>
          </cell>
          <cell r="D235">
            <v>22</v>
          </cell>
        </row>
        <row r="236">
          <cell r="A236" t="str">
            <v>Ливерная Печеночная "Просто выгодно" 0,3 кг.шт.  СПК</v>
          </cell>
          <cell r="D236">
            <v>24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22.2</v>
          </cell>
        </row>
        <row r="238">
          <cell r="A238" t="str">
            <v>Мини-чебуречки с мясом ВЕС 5,5кг ТМ Зареченские  ПОКОМ</v>
          </cell>
          <cell r="D238">
            <v>11</v>
          </cell>
        </row>
        <row r="239">
          <cell r="A239" t="str">
            <v>Мини-шарики с курочкой и сыром ТМ Зареченские ВЕС  ПОКОМ</v>
          </cell>
          <cell r="D239">
            <v>12</v>
          </cell>
        </row>
        <row r="240">
          <cell r="A240" t="str">
            <v>Наггетсы Foodgital 0,25кг ТМ Горячая штучка  ПОКОМ</v>
          </cell>
          <cell r="D240">
            <v>14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382</v>
          </cell>
        </row>
        <row r="242">
          <cell r="A242" t="str">
            <v>Наггетсы Нагетосы Сочная курочка в хрустящей панировке 0,25кг ТМ Горячая штучка   ПОКОМ</v>
          </cell>
          <cell r="D242">
            <v>22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303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349</v>
          </cell>
        </row>
        <row r="245">
          <cell r="A245" t="str">
            <v>Наггетсы с куриным филе и сыром ТМ Вязанка 0,25 кг ПОКОМ</v>
          </cell>
          <cell r="D245">
            <v>252</v>
          </cell>
        </row>
        <row r="246">
          <cell r="A246" t="str">
            <v>Наггетсы Хрустящие 0,3кг ТМ Зареченские  ПОКОМ</v>
          </cell>
          <cell r="D246">
            <v>12</v>
          </cell>
        </row>
        <row r="247">
          <cell r="A247" t="str">
            <v>Наггетсы Хрустящие ТМ Зареченские. ВЕС ПОКОМ</v>
          </cell>
          <cell r="D247">
            <v>138</v>
          </cell>
        </row>
        <row r="248">
          <cell r="A248" t="str">
            <v>Оригинальная с перцем с/к  СПК</v>
          </cell>
          <cell r="D248">
            <v>15.268000000000001</v>
          </cell>
        </row>
        <row r="249">
          <cell r="A249" t="str">
            <v>Оригинальная с перцем с/к 0,235 кг.шт.  СПК</v>
          </cell>
          <cell r="D249">
            <v>6</v>
          </cell>
        </row>
        <row r="250">
          <cell r="A250" t="str">
            <v>Особая вареная  СПК</v>
          </cell>
          <cell r="D250">
            <v>4.7699999999999996</v>
          </cell>
        </row>
        <row r="251">
          <cell r="A251" t="str">
            <v>Паштет печеночный 140 гр.шт.  СПК</v>
          </cell>
          <cell r="D251">
            <v>12</v>
          </cell>
        </row>
        <row r="252">
          <cell r="A252" t="str">
            <v>Пекерсы с индейкой в сливочном соусе ТМ Горячая штучка 0,25 кг зам  ПОКОМ</v>
          </cell>
          <cell r="D252">
            <v>60</v>
          </cell>
        </row>
        <row r="253">
          <cell r="A253" t="str">
            <v>Пельмени Grandmeni с говядиной и свининой 0,7кг ТМ Горячая штучка  ПОКОМ</v>
          </cell>
          <cell r="D253">
            <v>16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39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173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33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397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26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211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78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21.6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190</v>
          </cell>
        </row>
        <row r="263">
          <cell r="A263" t="str">
            <v>Пельмени Бульмени с говядиной и свининой ТМ Горячая штучка. флоу-пак сфера 0,4 кг ПОКОМ</v>
          </cell>
          <cell r="D263">
            <v>146</v>
          </cell>
        </row>
        <row r="264">
          <cell r="A264" t="str">
            <v>Пельмени Бульмени с говядиной и свининой ТМ Горячая штучка. флоу-пак сфера 0,7 кг ПОКОМ</v>
          </cell>
          <cell r="D264">
            <v>318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184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524</v>
          </cell>
        </row>
        <row r="267">
          <cell r="A267" t="str">
            <v>Пельмени Медвежьи ушки с фермерскими сливками 0,7кг  ПОКОМ</v>
          </cell>
          <cell r="D267">
            <v>61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37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15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249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46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45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124</v>
          </cell>
        </row>
        <row r="274">
          <cell r="A274" t="str">
            <v>Пельмени Сочные сфера 0,8 кг ТМ Стародворье  ПОКОМ</v>
          </cell>
          <cell r="D274">
            <v>29</v>
          </cell>
        </row>
        <row r="275">
          <cell r="A275" t="str">
            <v>Пирожки с мясом 0,3кг ТМ Зареченские  ПОКОМ</v>
          </cell>
          <cell r="D275">
            <v>11</v>
          </cell>
        </row>
        <row r="276">
          <cell r="A276" t="str">
            <v>Пирожки с мясом 3,7кг ВЕС ТМ Зареченские  ПОКОМ</v>
          </cell>
          <cell r="D276">
            <v>29.6</v>
          </cell>
        </row>
        <row r="277">
          <cell r="A277" t="str">
            <v>Ричеза с/к 230 гр.шт.  СПК</v>
          </cell>
          <cell r="D277">
            <v>26</v>
          </cell>
        </row>
        <row r="278">
          <cell r="A278" t="str">
            <v>Сальчетти с/к 230 гр.шт.  СПК</v>
          </cell>
          <cell r="D278">
            <v>45</v>
          </cell>
        </row>
        <row r="279">
          <cell r="A279" t="str">
            <v>Сальчичон с/к 200 гр. срез "Эликатессе" термоформ.пак.  СПК</v>
          </cell>
          <cell r="D279">
            <v>19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7</v>
          </cell>
        </row>
        <row r="281">
          <cell r="A281" t="str">
            <v>Салями с/к 100 гр.шт.нар. (лоток с ср.защ.атм.)  СПК</v>
          </cell>
          <cell r="D281">
            <v>7</v>
          </cell>
        </row>
        <row r="282">
          <cell r="A282" t="str">
            <v>Салями Трюфель с/в "Эликатессе" 0,16 кг.шт.  СПК</v>
          </cell>
          <cell r="D282">
            <v>36</v>
          </cell>
        </row>
        <row r="283">
          <cell r="A283" t="str">
            <v>Сервелат Европейский в/к, в/с 0,38 кг.шт.термофор.пак  СПК</v>
          </cell>
          <cell r="D283">
            <v>11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52</v>
          </cell>
        </row>
        <row r="285">
          <cell r="A285" t="str">
            <v>Сервелат Финский в/к 0,38 кг.шт. термофор.пак.  СПК</v>
          </cell>
          <cell r="D285">
            <v>2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12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39</v>
          </cell>
        </row>
        <row r="288">
          <cell r="A288" t="str">
            <v>Сибирская особая с/к 0,235 кг шт.  СПК</v>
          </cell>
          <cell r="D288">
            <v>42</v>
          </cell>
        </row>
        <row r="289">
          <cell r="A289" t="str">
            <v>Сосиски Мусульманские "Просто выгодно" (в ср.защ.атм.)  СПК</v>
          </cell>
          <cell r="D289">
            <v>2.5179999999999998</v>
          </cell>
        </row>
        <row r="290">
          <cell r="A290" t="str">
            <v>Сосиски Хот-дог подкопченные (лоток с ср.защ.атм.)  СПК</v>
          </cell>
          <cell r="D290">
            <v>-0.2</v>
          </cell>
        </row>
        <row r="291">
          <cell r="A291" t="str">
            <v>Сочный мегачебурек ТМ Зареченские ВЕС ПОКОМ</v>
          </cell>
          <cell r="D291">
            <v>38.08</v>
          </cell>
        </row>
        <row r="292">
          <cell r="A292" t="str">
            <v>Уши свиные копченые к пиву 0,15кг нар. д/ф шт.  СПК</v>
          </cell>
          <cell r="D292">
            <v>2</v>
          </cell>
        </row>
        <row r="293">
          <cell r="A293" t="str">
            <v>Фестивальная пора с/к 100 гр.шт.нар. (лоток с ср.защ.атм.)  СПК</v>
          </cell>
          <cell r="D293">
            <v>32</v>
          </cell>
        </row>
        <row r="294">
          <cell r="A294" t="str">
            <v>Фестивальная пора с/к 235 гр.шт.  СПК</v>
          </cell>
          <cell r="D294">
            <v>69</v>
          </cell>
        </row>
        <row r="295">
          <cell r="A295" t="str">
            <v>Фестивальная пора с/к термоус.пак  СПК</v>
          </cell>
          <cell r="D295">
            <v>2.99</v>
          </cell>
        </row>
        <row r="296">
          <cell r="A296" t="str">
            <v>Фирменная с/к 200 гр. срез "Эликатессе" термоформ.пак.  СПК</v>
          </cell>
          <cell r="D296">
            <v>19</v>
          </cell>
        </row>
        <row r="297">
          <cell r="A297" t="str">
            <v>Фуэт с/в "Эликатессе" 160 гр.шт.  СПК</v>
          </cell>
          <cell r="D297">
            <v>25</v>
          </cell>
        </row>
        <row r="298">
          <cell r="A298" t="str">
            <v>Хинкали Классические ТМ Зареченские ВЕС ПОКОМ</v>
          </cell>
          <cell r="D298">
            <v>20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113</v>
          </cell>
        </row>
        <row r="300">
          <cell r="A300" t="str">
            <v>Хотстеры с сыром 0,25кг ТМ Горячая штучка  ПОКОМ</v>
          </cell>
          <cell r="D300">
            <v>90</v>
          </cell>
        </row>
        <row r="301">
          <cell r="A301" t="str">
            <v>Хотстеры ТМ Горячая штучка ТС Хотстеры 0,25 кг зам  ПОКОМ</v>
          </cell>
          <cell r="D301">
            <v>313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92</v>
          </cell>
        </row>
        <row r="303">
          <cell r="A303" t="str">
            <v>Хрустящие крылышки ТМ Горячая штучка 0,3 кг зам  ПОКОМ</v>
          </cell>
          <cell r="D303">
            <v>61</v>
          </cell>
        </row>
        <row r="304">
          <cell r="A304" t="str">
            <v>Чебупели Foodgital 0,25кг ТМ Горячая штучка  ПОКОМ</v>
          </cell>
          <cell r="D304">
            <v>14</v>
          </cell>
        </row>
        <row r="305">
          <cell r="A305" t="str">
            <v>Чебупели Курочка гриль ТМ Горячая штучка, 0,3 кг зам  ПОКОМ</v>
          </cell>
          <cell r="D305">
            <v>34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294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622</v>
          </cell>
        </row>
        <row r="308">
          <cell r="A308" t="str">
            <v>Чебуреки сочные ВЕС ТМ Зареченские  ПОКОМ</v>
          </cell>
          <cell r="D308">
            <v>70</v>
          </cell>
        </row>
        <row r="309">
          <cell r="A309" t="str">
            <v>Шпикачки Русские (черева) (в ср.защ.атм.) "Высокий вкус"  СПК</v>
          </cell>
          <cell r="D309">
            <v>1.03</v>
          </cell>
        </row>
        <row r="310">
          <cell r="A310" t="str">
            <v>Эликапреза с/в "Эликатессе" 85 гр.шт. нарезка (лоток с ср.защ.атм.)  СПК</v>
          </cell>
          <cell r="D310">
            <v>7</v>
          </cell>
        </row>
        <row r="311">
          <cell r="A311" t="str">
            <v>Юбилейная с/к 0,235 кг.шт.  СПК</v>
          </cell>
          <cell r="D311">
            <v>81</v>
          </cell>
        </row>
        <row r="312">
          <cell r="A312" t="str">
            <v>Итого</v>
          </cell>
          <cell r="D312">
            <v>44373.046999999999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8.1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22" width="0.6640625" style="4" customWidth="1"/>
    <col min="23" max="23" width="6.6640625" style="4" bestFit="1" customWidth="1"/>
    <col min="24" max="24" width="6.5" style="4" bestFit="1" customWidth="1"/>
    <col min="25" max="25" width="6.33203125" style="4" customWidth="1"/>
    <col min="26" max="26" width="5.6640625" style="4" bestFit="1" customWidth="1"/>
    <col min="27" max="29" width="1" style="4" customWidth="1"/>
    <col min="30" max="30" width="6" style="4" bestFit="1" customWidth="1"/>
    <col min="31" max="34" width="6.6640625" style="4" bestFit="1" customWidth="1"/>
    <col min="35" max="35" width="7.1640625" style="4" customWidth="1"/>
    <col min="36" max="36" width="6.6640625" style="4" bestFit="1" customWidth="1"/>
    <col min="37" max="38" width="1.1640625" style="4" customWidth="1"/>
    <col min="39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5"/>
      <c r="B4" s="5"/>
      <c r="C4" s="5" t="s">
        <v>1</v>
      </c>
      <c r="D4" s="5"/>
      <c r="E4" s="5"/>
      <c r="F4" s="5"/>
      <c r="G4" s="10" t="s">
        <v>121</v>
      </c>
      <c r="H4" s="11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2" t="s">
        <v>126</v>
      </c>
      <c r="T4" s="10" t="s">
        <v>127</v>
      </c>
      <c r="U4" s="12" t="s">
        <v>126</v>
      </c>
      <c r="V4" s="12" t="s">
        <v>126</v>
      </c>
      <c r="W4" s="10" t="s">
        <v>123</v>
      </c>
      <c r="X4" s="12" t="s">
        <v>126</v>
      </c>
      <c r="Y4" s="10" t="s">
        <v>128</v>
      </c>
      <c r="Z4" s="12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2" t="s">
        <v>136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137</v>
      </c>
      <c r="M5" s="14" t="s">
        <v>138</v>
      </c>
      <c r="N5" s="14" t="s">
        <v>139</v>
      </c>
      <c r="O5" s="14" t="s">
        <v>140</v>
      </c>
      <c r="X5" s="14" t="s">
        <v>141</v>
      </c>
      <c r="AE5" s="14" t="s">
        <v>142</v>
      </c>
      <c r="AF5" s="14" t="s">
        <v>143</v>
      </c>
      <c r="AG5" s="14" t="s">
        <v>144</v>
      </c>
      <c r="AH5" s="14" t="s">
        <v>137</v>
      </c>
      <c r="AJ5" s="14" t="s">
        <v>141</v>
      </c>
    </row>
    <row r="6" spans="1:39" ht="11.1" customHeight="1" x14ac:dyDescent="0.2">
      <c r="A6" s="6"/>
      <c r="B6" s="6"/>
      <c r="C6" s="3"/>
      <c r="D6" s="3"/>
      <c r="E6" s="9">
        <f>SUM(E7:E154)</f>
        <v>107918.54</v>
      </c>
      <c r="F6" s="9">
        <f>SUM(F7:F154)</f>
        <v>48309.485999999997</v>
      </c>
      <c r="J6" s="9">
        <f>SUM(J7:J154)</f>
        <v>113583.53099999997</v>
      </c>
      <c r="K6" s="9">
        <f t="shared" ref="K6:X6" si="0">SUM(K7:K154)</f>
        <v>-5664.9910000000018</v>
      </c>
      <c r="L6" s="9">
        <f t="shared" si="0"/>
        <v>28230</v>
      </c>
      <c r="M6" s="9">
        <f t="shared" si="0"/>
        <v>18860</v>
      </c>
      <c r="N6" s="9">
        <f t="shared" si="0"/>
        <v>30930</v>
      </c>
      <c r="O6" s="9">
        <f t="shared" si="0"/>
        <v>15450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20649.707999999995</v>
      </c>
      <c r="X6" s="9">
        <f t="shared" si="0"/>
        <v>27740</v>
      </c>
      <c r="AA6" s="9">
        <f t="shared" ref="AA6" si="1">SUM(AA7:AA154)</f>
        <v>0</v>
      </c>
      <c r="AB6" s="9">
        <f t="shared" ref="AB6" si="2">SUM(AB7:AB154)</f>
        <v>0</v>
      </c>
      <c r="AC6" s="9">
        <f t="shared" ref="AC6" si="3">SUM(AC7:AC154)</f>
        <v>0</v>
      </c>
      <c r="AD6" s="9">
        <f t="shared" ref="AD6" si="4">SUM(AD7:AD154)</f>
        <v>4670</v>
      </c>
      <c r="AE6" s="9">
        <f t="shared" ref="AE6" si="5">SUM(AE7:AE154)</f>
        <v>18081.419199999997</v>
      </c>
      <c r="AF6" s="9">
        <f t="shared" ref="AF6" si="6">SUM(AF7:AF154)</f>
        <v>20081.173999999995</v>
      </c>
      <c r="AG6" s="9">
        <f t="shared" ref="AG6" si="7">SUM(AG7:AG154)</f>
        <v>19714.881799999999</v>
      </c>
      <c r="AH6" s="9">
        <f t="shared" ref="AH6" si="8">SUM(AH7:AH154)</f>
        <v>19241.423999999992</v>
      </c>
      <c r="AI6" s="9"/>
      <c r="AJ6" s="9">
        <f t="shared" ref="AJ6" si="9">SUM(AJ7:AJ154)</f>
        <v>17444.3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556.77200000000005</v>
      </c>
      <c r="D7" s="8">
        <v>309.88099999999997</v>
      </c>
      <c r="E7" s="8">
        <v>534.49599999999998</v>
      </c>
      <c r="F7" s="8">
        <v>309.01499999999999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522.68499999999995</v>
      </c>
      <c r="K7" s="13">
        <f>E7-J7</f>
        <v>11.811000000000035</v>
      </c>
      <c r="L7" s="13">
        <f>VLOOKUP(A:A,[1]TDSheet!$A:$L,12,0)</f>
        <v>100</v>
      </c>
      <c r="M7" s="13">
        <f>VLOOKUP(A:A,[1]TDSheet!$A:$M,13,0)</f>
        <v>100</v>
      </c>
      <c r="N7" s="13">
        <f>VLOOKUP(A:A,[1]TDSheet!$A:$N,14,0)</f>
        <v>100</v>
      </c>
      <c r="O7" s="13">
        <f>VLOOKUP(A:A,[1]TDSheet!$A:$X,24,0)</f>
        <v>60</v>
      </c>
      <c r="P7" s="13"/>
      <c r="Q7" s="13"/>
      <c r="R7" s="13"/>
      <c r="S7" s="13"/>
      <c r="T7" s="13"/>
      <c r="U7" s="13"/>
      <c r="V7" s="13"/>
      <c r="W7" s="13">
        <f>(E7-AD7)/5</f>
        <v>106.89919999999999</v>
      </c>
      <c r="X7" s="15">
        <v>200</v>
      </c>
      <c r="Y7" s="16">
        <f>(F7+L7+M7+N7+O7+X7)/W7</f>
        <v>8.1292937645931875</v>
      </c>
      <c r="Z7" s="13">
        <f>F7/W7</f>
        <v>2.89071386876609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110.2666</v>
      </c>
      <c r="AF7" s="13">
        <f>VLOOKUP(A:A,[1]TDSheet!$A:$AF,32,0)</f>
        <v>124.85820000000001</v>
      </c>
      <c r="AG7" s="13">
        <f>VLOOKUP(A:A,[1]TDSheet!$A:$AG,33,0)</f>
        <v>106.89320000000001</v>
      </c>
      <c r="AH7" s="13">
        <f>VLOOKUP(A:A,[3]TDSheet!$A:$D,4,0)</f>
        <v>119.556</v>
      </c>
      <c r="AI7" s="13" t="str">
        <f>VLOOKUP(A:A,[1]TDSheet!$A:$AI,35,0)</f>
        <v>оконч</v>
      </c>
      <c r="AJ7" s="13">
        <f>X7*H7</f>
        <v>200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421.69099999999997</v>
      </c>
      <c r="D8" s="8">
        <v>294.55</v>
      </c>
      <c r="E8" s="8">
        <v>689.59100000000001</v>
      </c>
      <c r="F8" s="8">
        <v>-6.3550000000000004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704.173</v>
      </c>
      <c r="K8" s="13">
        <f t="shared" ref="K8:K71" si="10">E8-J8</f>
        <v>-14.581999999999994</v>
      </c>
      <c r="L8" s="13">
        <f>VLOOKUP(A:A,[1]TDSheet!$A:$L,12,0)</f>
        <v>160</v>
      </c>
      <c r="M8" s="13">
        <f>VLOOKUP(A:A,[1]TDSheet!$A:$M,13,0)</f>
        <v>300</v>
      </c>
      <c r="N8" s="13">
        <f>VLOOKUP(A:A,[1]TDSheet!$A:$N,14,0)</f>
        <v>180</v>
      </c>
      <c r="O8" s="13">
        <f>VLOOKUP(A:A,[1]TDSheet!$A:$X,24,0)</f>
        <v>150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137.91820000000001</v>
      </c>
      <c r="X8" s="15">
        <v>300</v>
      </c>
      <c r="Y8" s="16">
        <f t="shared" ref="Y8:Y71" si="12">(F8+L8+M8+N8+O8+X8)/W8</f>
        <v>7.8571573584922065</v>
      </c>
      <c r="Z8" s="13">
        <f t="shared" ref="Z8:Z71" si="13">F8/W8</f>
        <v>-4.6078037561395085E-2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100.0386</v>
      </c>
      <c r="AF8" s="13">
        <f>VLOOKUP(A:A,[1]TDSheet!$A:$AF,32,0)</f>
        <v>104.41099999999999</v>
      </c>
      <c r="AG8" s="13">
        <f>VLOOKUP(A:A,[1]TDSheet!$A:$AG,33,0)</f>
        <v>105.64179999999999</v>
      </c>
      <c r="AH8" s="13">
        <f>VLOOKUP(A:A,[3]TDSheet!$A:$D,4,0)</f>
        <v>149.32400000000001</v>
      </c>
      <c r="AI8" s="13" t="str">
        <f>VLOOKUP(A:A,[1]TDSheet!$A:$AI,35,0)</f>
        <v>оконч</v>
      </c>
      <c r="AJ8" s="13">
        <f t="shared" ref="AJ8:AJ71" si="14">X8*H8</f>
        <v>300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1566.3320000000001</v>
      </c>
      <c r="D9" s="8">
        <v>2173.3270000000002</v>
      </c>
      <c r="E9" s="17">
        <v>2119</v>
      </c>
      <c r="F9" s="17">
        <v>1019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1637.6189999999999</v>
      </c>
      <c r="K9" s="13">
        <f t="shared" si="10"/>
        <v>481.38100000000009</v>
      </c>
      <c r="L9" s="13">
        <f>VLOOKUP(A:A,[1]TDSheet!$A:$L,12,0)</f>
        <v>700</v>
      </c>
      <c r="M9" s="13">
        <f>VLOOKUP(A:A,[1]TDSheet!$A:$M,13,0)</f>
        <v>100</v>
      </c>
      <c r="N9" s="13">
        <f>VLOOKUP(A:A,[1]TDSheet!$A:$N,14,0)</f>
        <v>500</v>
      </c>
      <c r="O9" s="13">
        <f>VLOOKUP(A:A,[1]TDSheet!$A:$X,24,0)</f>
        <v>300</v>
      </c>
      <c r="P9" s="13"/>
      <c r="Q9" s="13"/>
      <c r="R9" s="13"/>
      <c r="S9" s="13"/>
      <c r="T9" s="13"/>
      <c r="U9" s="13"/>
      <c r="V9" s="13"/>
      <c r="W9" s="13">
        <f t="shared" si="11"/>
        <v>423.8</v>
      </c>
      <c r="X9" s="15">
        <v>700</v>
      </c>
      <c r="Y9" s="16">
        <f t="shared" si="12"/>
        <v>7.8315243039169413</v>
      </c>
      <c r="Z9" s="13">
        <f t="shared" si="13"/>
        <v>2.4044360547428032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398.2</v>
      </c>
      <c r="AF9" s="13">
        <f>VLOOKUP(A:A,[1]TDSheet!$A:$AF,32,0)</f>
        <v>410.4</v>
      </c>
      <c r="AG9" s="13">
        <f>VLOOKUP(A:A,[1]TDSheet!$A:$AG,33,0)</f>
        <v>409.8</v>
      </c>
      <c r="AH9" s="13">
        <f>VLOOKUP(A:A,[3]TDSheet!$A:$D,4,0)</f>
        <v>423.57900000000001</v>
      </c>
      <c r="AI9" s="13" t="str">
        <f>VLOOKUP(A:A,[1]TDSheet!$A:$AI,35,0)</f>
        <v>продапр</v>
      </c>
      <c r="AJ9" s="13">
        <f t="shared" si="14"/>
        <v>700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1479</v>
      </c>
      <c r="D10" s="8">
        <v>1547</v>
      </c>
      <c r="E10" s="8">
        <v>2316</v>
      </c>
      <c r="F10" s="8">
        <v>661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2487</v>
      </c>
      <c r="K10" s="13">
        <f t="shared" si="10"/>
        <v>-171</v>
      </c>
      <c r="L10" s="13">
        <f>VLOOKUP(A:A,[1]TDSheet!$A:$L,12,0)</f>
        <v>900</v>
      </c>
      <c r="M10" s="13">
        <f>VLOOKUP(A:A,[1]TDSheet!$A:$M,13,0)</f>
        <v>300</v>
      </c>
      <c r="N10" s="13">
        <f>VLOOKUP(A:A,[1]TDSheet!$A:$N,14,0)</f>
        <v>600</v>
      </c>
      <c r="O10" s="13">
        <f>VLOOKUP(A:A,[1]TDSheet!$A:$X,24,0)</f>
        <v>300</v>
      </c>
      <c r="P10" s="13"/>
      <c r="Q10" s="13"/>
      <c r="R10" s="13"/>
      <c r="S10" s="13"/>
      <c r="T10" s="13"/>
      <c r="U10" s="13"/>
      <c r="V10" s="13"/>
      <c r="W10" s="13">
        <f t="shared" si="11"/>
        <v>423.2</v>
      </c>
      <c r="X10" s="15">
        <v>700</v>
      </c>
      <c r="Y10" s="16">
        <f t="shared" si="12"/>
        <v>8.1781663516068051</v>
      </c>
      <c r="Z10" s="13">
        <f t="shared" si="13"/>
        <v>1.5619092627599245</v>
      </c>
      <c r="AA10" s="13"/>
      <c r="AB10" s="13"/>
      <c r="AC10" s="13"/>
      <c r="AD10" s="13">
        <f>VLOOKUP(A:A,[1]TDSheet!$A:$AD,30,0)</f>
        <v>200</v>
      </c>
      <c r="AE10" s="13">
        <f>VLOOKUP(A:A,[1]TDSheet!$A:$AE,31,0)</f>
        <v>389.6</v>
      </c>
      <c r="AF10" s="13">
        <f>VLOOKUP(A:A,[1]TDSheet!$A:$AF,32,0)</f>
        <v>394.8</v>
      </c>
      <c r="AG10" s="13">
        <f>VLOOKUP(A:A,[1]TDSheet!$A:$AG,33,0)</f>
        <v>389.8</v>
      </c>
      <c r="AH10" s="13">
        <f>VLOOKUP(A:A,[3]TDSheet!$A:$D,4,0)</f>
        <v>523</v>
      </c>
      <c r="AI10" s="13" t="str">
        <f>VLOOKUP(A:A,[1]TDSheet!$A:$AI,35,0)</f>
        <v>продапр</v>
      </c>
      <c r="AJ10" s="13">
        <f t="shared" si="14"/>
        <v>280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2232</v>
      </c>
      <c r="D11" s="8">
        <v>4001</v>
      </c>
      <c r="E11" s="8">
        <v>4866</v>
      </c>
      <c r="F11" s="8">
        <v>1279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4932</v>
      </c>
      <c r="K11" s="13">
        <f t="shared" si="10"/>
        <v>-66</v>
      </c>
      <c r="L11" s="13">
        <f>VLOOKUP(A:A,[1]TDSheet!$A:$L,12,0)</f>
        <v>1300</v>
      </c>
      <c r="M11" s="13">
        <f>VLOOKUP(A:A,[1]TDSheet!$A:$M,13,0)</f>
        <v>500</v>
      </c>
      <c r="N11" s="13">
        <f>VLOOKUP(A:A,[1]TDSheet!$A:$N,14,0)</f>
        <v>900</v>
      </c>
      <c r="O11" s="13">
        <f>VLOOKUP(A:A,[1]TDSheet!$A:$X,24,0)</f>
        <v>800</v>
      </c>
      <c r="P11" s="13"/>
      <c r="Q11" s="13"/>
      <c r="R11" s="13"/>
      <c r="S11" s="13"/>
      <c r="T11" s="13"/>
      <c r="U11" s="13"/>
      <c r="V11" s="13"/>
      <c r="W11" s="13">
        <f t="shared" si="11"/>
        <v>853.2</v>
      </c>
      <c r="X11" s="15">
        <v>2100</v>
      </c>
      <c r="Y11" s="16">
        <f t="shared" si="12"/>
        <v>8.0625879043600559</v>
      </c>
      <c r="Z11" s="13">
        <f t="shared" si="13"/>
        <v>1.4990623534927332</v>
      </c>
      <c r="AA11" s="13"/>
      <c r="AB11" s="13"/>
      <c r="AC11" s="13"/>
      <c r="AD11" s="13">
        <f>VLOOKUP(A:A,[1]TDSheet!$A:$AD,30,0)</f>
        <v>600</v>
      </c>
      <c r="AE11" s="13">
        <f>VLOOKUP(A:A,[1]TDSheet!$A:$AE,31,0)</f>
        <v>579.20000000000005</v>
      </c>
      <c r="AF11" s="13">
        <f>VLOOKUP(A:A,[1]TDSheet!$A:$AF,32,0)</f>
        <v>665.4</v>
      </c>
      <c r="AG11" s="13">
        <f>VLOOKUP(A:A,[1]TDSheet!$A:$AG,33,0)</f>
        <v>683.8</v>
      </c>
      <c r="AH11" s="13">
        <f>VLOOKUP(A:A,[3]TDSheet!$A:$D,4,0)</f>
        <v>1133</v>
      </c>
      <c r="AI11" s="13" t="str">
        <f>VLOOKUP(A:A,[1]TDSheet!$A:$AI,35,0)</f>
        <v>апряб</v>
      </c>
      <c r="AJ11" s="13">
        <f t="shared" si="14"/>
        <v>945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3680</v>
      </c>
      <c r="D12" s="8">
        <v>3169</v>
      </c>
      <c r="E12" s="8">
        <v>5165</v>
      </c>
      <c r="F12" s="8">
        <v>1535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5249</v>
      </c>
      <c r="K12" s="13">
        <f t="shared" si="10"/>
        <v>-84</v>
      </c>
      <c r="L12" s="13">
        <f>VLOOKUP(A:A,[1]TDSheet!$A:$L,12,0)</f>
        <v>1200</v>
      </c>
      <c r="M12" s="13">
        <f>VLOOKUP(A:A,[1]TDSheet!$A:$M,13,0)</f>
        <v>800</v>
      </c>
      <c r="N12" s="13">
        <f>VLOOKUP(A:A,[1]TDSheet!$A:$N,14,0)</f>
        <v>1300</v>
      </c>
      <c r="O12" s="13">
        <f>VLOOKUP(A:A,[1]TDSheet!$A:$X,24,0)</f>
        <v>1000</v>
      </c>
      <c r="P12" s="13"/>
      <c r="Q12" s="13"/>
      <c r="R12" s="13"/>
      <c r="S12" s="13"/>
      <c r="T12" s="13"/>
      <c r="U12" s="13"/>
      <c r="V12" s="13"/>
      <c r="W12" s="13">
        <f t="shared" si="11"/>
        <v>913</v>
      </c>
      <c r="X12" s="15">
        <v>1200</v>
      </c>
      <c r="Y12" s="16">
        <f t="shared" si="12"/>
        <v>7.7053669222343917</v>
      </c>
      <c r="Z12" s="13">
        <f t="shared" si="13"/>
        <v>1.6812705366922234</v>
      </c>
      <c r="AA12" s="13"/>
      <c r="AB12" s="13"/>
      <c r="AC12" s="13"/>
      <c r="AD12" s="13">
        <f>VLOOKUP(A:A,[1]TDSheet!$A:$AD,30,0)</f>
        <v>600</v>
      </c>
      <c r="AE12" s="13">
        <f>VLOOKUP(A:A,[1]TDSheet!$A:$AE,31,0)</f>
        <v>731.6</v>
      </c>
      <c r="AF12" s="13">
        <f>VLOOKUP(A:A,[1]TDSheet!$A:$AF,32,0)</f>
        <v>932.6</v>
      </c>
      <c r="AG12" s="13">
        <f>VLOOKUP(A:A,[1]TDSheet!$A:$AG,33,0)</f>
        <v>899</v>
      </c>
      <c r="AH12" s="13">
        <f>VLOOKUP(A:A,[3]TDSheet!$A:$D,4,0)</f>
        <v>799</v>
      </c>
      <c r="AI12" s="13" t="str">
        <f>VLOOKUP(A:A,[1]TDSheet!$A:$AI,35,0)</f>
        <v>оконч</v>
      </c>
      <c r="AJ12" s="13">
        <f t="shared" si="14"/>
        <v>540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30</v>
      </c>
      <c r="D13" s="8">
        <v>42</v>
      </c>
      <c r="E13" s="8">
        <v>33</v>
      </c>
      <c r="F13" s="8">
        <v>36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55</v>
      </c>
      <c r="K13" s="13">
        <f t="shared" si="10"/>
        <v>-22</v>
      </c>
      <c r="L13" s="13">
        <f>VLOOKUP(A:A,[1]TDSheet!$A:$L,12,0)</f>
        <v>0</v>
      </c>
      <c r="M13" s="13">
        <f>VLOOKUP(A:A,[1]TDSheet!$A:$M,13,0)</f>
        <v>0</v>
      </c>
      <c r="N13" s="13">
        <f>VLOOKUP(A:A,[1]TDSheet!$A:$N,14,0)</f>
        <v>20</v>
      </c>
      <c r="O13" s="13">
        <f>VLOOKUP(A:A,[1]TDSheet!$A:$X,24,0)</f>
        <v>10</v>
      </c>
      <c r="P13" s="13"/>
      <c r="Q13" s="13"/>
      <c r="R13" s="13"/>
      <c r="S13" s="13"/>
      <c r="T13" s="13"/>
      <c r="U13" s="13"/>
      <c r="V13" s="13"/>
      <c r="W13" s="13">
        <f t="shared" si="11"/>
        <v>6.6</v>
      </c>
      <c r="X13" s="15"/>
      <c r="Y13" s="16">
        <f t="shared" si="12"/>
        <v>10</v>
      </c>
      <c r="Z13" s="13">
        <f t="shared" si="13"/>
        <v>5.454545454545455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4.8</v>
      </c>
      <c r="AF13" s="13">
        <f>VLOOKUP(A:A,[1]TDSheet!$A:$AF,32,0)</f>
        <v>7.4</v>
      </c>
      <c r="AG13" s="13">
        <f>VLOOKUP(A:A,[1]TDSheet!$A:$AG,33,0)</f>
        <v>7.2</v>
      </c>
      <c r="AH13" s="13">
        <f>VLOOKUP(A:A,[3]TDSheet!$A:$D,4,0)</f>
        <v>4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1</v>
      </c>
      <c r="D14" s="8">
        <v>210</v>
      </c>
      <c r="E14" s="8">
        <v>109</v>
      </c>
      <c r="F14" s="8">
        <v>97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234</v>
      </c>
      <c r="K14" s="13">
        <f t="shared" si="10"/>
        <v>-125</v>
      </c>
      <c r="L14" s="13">
        <f>VLOOKUP(A:A,[1]TDSheet!$A:$L,12,0)</f>
        <v>200</v>
      </c>
      <c r="M14" s="13">
        <f>VLOOKUP(A:A,[1]TDSheet!$A:$M,13,0)</f>
        <v>100</v>
      </c>
      <c r="N14" s="13">
        <f>VLOOKUP(A:A,[1]TDSheet!$A:$N,14,0)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21.8</v>
      </c>
      <c r="X14" s="15">
        <v>100</v>
      </c>
      <c r="Y14" s="16">
        <f t="shared" si="12"/>
        <v>22.798165137614678</v>
      </c>
      <c r="Z14" s="13">
        <f t="shared" si="13"/>
        <v>4.4495412844036695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30.4</v>
      </c>
      <c r="AF14" s="13">
        <f>VLOOKUP(A:A,[1]TDSheet!$A:$AF,32,0)</f>
        <v>18.600000000000001</v>
      </c>
      <c r="AG14" s="13">
        <f>VLOOKUP(A:A,[1]TDSheet!$A:$AG,33,0)</f>
        <v>13.8</v>
      </c>
      <c r="AH14" s="13">
        <f>VLOOKUP(A:A,[3]TDSheet!$A:$D,4,0)</f>
        <v>49</v>
      </c>
      <c r="AI14" s="18" t="str">
        <f>VLOOKUP(A:A,[1]TDSheet!$A:$AI,35,0)</f>
        <v>склад</v>
      </c>
      <c r="AJ14" s="13">
        <f t="shared" si="14"/>
        <v>17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152</v>
      </c>
      <c r="D15" s="8">
        <v>104</v>
      </c>
      <c r="E15" s="8">
        <v>146</v>
      </c>
      <c r="F15" s="8">
        <v>105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316</v>
      </c>
      <c r="K15" s="13">
        <f t="shared" si="10"/>
        <v>-170</v>
      </c>
      <c r="L15" s="13">
        <f>VLOOKUP(A:A,[1]TDSheet!$A:$L,12,0)</f>
        <v>130</v>
      </c>
      <c r="M15" s="13">
        <f>VLOOKUP(A:A,[1]TDSheet!$A:$M,13,0)</f>
        <v>0</v>
      </c>
      <c r="N15" s="13">
        <f>VLOOKUP(A:A,[1]TDSheet!$A:$N,14,0)</f>
        <v>40</v>
      </c>
      <c r="O15" s="13">
        <f>VLOOKUP(A:A,[1]TDSheet!$A:$X,24,0)</f>
        <v>0</v>
      </c>
      <c r="P15" s="13"/>
      <c r="Q15" s="13"/>
      <c r="R15" s="13"/>
      <c r="S15" s="13"/>
      <c r="T15" s="13"/>
      <c r="U15" s="13"/>
      <c r="V15" s="13"/>
      <c r="W15" s="13">
        <f t="shared" si="11"/>
        <v>29.2</v>
      </c>
      <c r="X15" s="15"/>
      <c r="Y15" s="16">
        <f t="shared" si="12"/>
        <v>9.4178082191780828</v>
      </c>
      <c r="Z15" s="13">
        <f t="shared" si="13"/>
        <v>3.595890410958904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38.200000000000003</v>
      </c>
      <c r="AF15" s="13">
        <f>VLOOKUP(A:A,[1]TDSheet!$A:$AF,32,0)</f>
        <v>41.6</v>
      </c>
      <c r="AG15" s="13">
        <f>VLOOKUP(A:A,[1]TDSheet!$A:$AG,33,0)</f>
        <v>42</v>
      </c>
      <c r="AH15" s="13">
        <f>VLOOKUP(A:A,[3]TDSheet!$A:$D,4,0)</f>
        <v>15</v>
      </c>
      <c r="AI15" s="13">
        <f>VLOOKUP(A:A,[1]TDSheet!$A:$AI,35,0)</f>
        <v>0</v>
      </c>
      <c r="AJ15" s="13">
        <f t="shared" si="14"/>
        <v>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-15</v>
      </c>
      <c r="D16" s="8">
        <v>15</v>
      </c>
      <c r="E16" s="8">
        <v>0</v>
      </c>
      <c r="F16" s="8">
        <v>-31</v>
      </c>
      <c r="G16" s="1" t="str">
        <f>VLOOKUP(A:A,[1]TDSheet!$A:$G,7,0)</f>
        <v>оконч</v>
      </c>
      <c r="H16" s="1">
        <f>VLOOKUP(A:A,[1]TDSheet!$A:$H,8,0)</f>
        <v>0</v>
      </c>
      <c r="I16" s="1" t="e">
        <f>VLOOKUP(A:A,[1]TDSheet!$A:$I,9,0)</f>
        <v>#N/A</v>
      </c>
      <c r="J16" s="13">
        <f>VLOOKUP(A:A,[2]TDSheet!$A:$F,6,0)</f>
        <v>1</v>
      </c>
      <c r="K16" s="13">
        <f t="shared" si="10"/>
        <v>-1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VLOOKUP(A:A,[1]TDSheet!$A:$N,14,0)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0</v>
      </c>
      <c r="X16" s="15"/>
      <c r="Y16" s="16" t="e">
        <f t="shared" si="12"/>
        <v>#DIV/0!</v>
      </c>
      <c r="Z16" s="13" t="e">
        <f t="shared" si="13"/>
        <v>#DIV/0!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47.6</v>
      </c>
      <c r="AF16" s="13">
        <f>VLOOKUP(A:A,[1]TDSheet!$A:$AF,32,0)</f>
        <v>85.4</v>
      </c>
      <c r="AG16" s="13">
        <f>VLOOKUP(A:A,[1]TDSheet!$A:$AG,33,0)</f>
        <v>0.2</v>
      </c>
      <c r="AH16" s="13">
        <f>VLOOKUP(A:A,[3]TDSheet!$A:$D,4,0)</f>
        <v>-1</v>
      </c>
      <c r="AI16" s="13" t="str">
        <f>VLOOKUP(A:A,[1]TDSheet!$A:$AI,35,0)</f>
        <v>увел</v>
      </c>
      <c r="AJ16" s="13">
        <f t="shared" si="14"/>
        <v>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1990</v>
      </c>
      <c r="D17" s="8">
        <v>270</v>
      </c>
      <c r="E17" s="8">
        <v>381</v>
      </c>
      <c r="F17" s="8">
        <v>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732</v>
      </c>
      <c r="K17" s="13">
        <f t="shared" si="10"/>
        <v>-351</v>
      </c>
      <c r="L17" s="13">
        <f>VLOOKUP(A:A,[1]TDSheet!$A:$L,12,0)</f>
        <v>0</v>
      </c>
      <c r="M17" s="13">
        <f>VLOOKUP(A:A,[1]TDSheet!$A:$M,13,0)</f>
        <v>600</v>
      </c>
      <c r="N17" s="13">
        <f>VLOOKUP(A:A,[1]TDSheet!$A:$N,14,0)</f>
        <v>500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76.2</v>
      </c>
      <c r="X17" s="15">
        <v>600</v>
      </c>
      <c r="Y17" s="16">
        <f t="shared" si="12"/>
        <v>22.349081364829395</v>
      </c>
      <c r="Z17" s="13">
        <f t="shared" si="13"/>
        <v>3.937007874015748E-2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164.6</v>
      </c>
      <c r="AF17" s="13">
        <f>VLOOKUP(A:A,[1]TDSheet!$A:$AF,32,0)</f>
        <v>187.4</v>
      </c>
      <c r="AG17" s="13">
        <f>VLOOKUP(A:A,[1]TDSheet!$A:$AG,33,0)</f>
        <v>110.2</v>
      </c>
      <c r="AH17" s="13">
        <f>VLOOKUP(A:A,[3]TDSheet!$A:$D,4,0)</f>
        <v>3</v>
      </c>
      <c r="AI17" s="13">
        <f>VLOOKUP(A:A,[1]TDSheet!$A:$AI,35,0)</f>
        <v>0</v>
      </c>
      <c r="AJ17" s="13">
        <f t="shared" si="14"/>
        <v>102.00000000000001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320</v>
      </c>
      <c r="D18" s="8">
        <v>276</v>
      </c>
      <c r="E18" s="8">
        <v>278</v>
      </c>
      <c r="F18" s="8">
        <v>307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904</v>
      </c>
      <c r="K18" s="13">
        <f t="shared" si="10"/>
        <v>-626</v>
      </c>
      <c r="L18" s="13">
        <f>VLOOKUP(A:A,[1]TDSheet!$A:$L,12,0)</f>
        <v>200</v>
      </c>
      <c r="M18" s="13">
        <f>VLOOKUP(A:A,[1]TDSheet!$A:$M,13,0)</f>
        <v>150</v>
      </c>
      <c r="N18" s="13">
        <f>VLOOKUP(A:A,[1]TDSheet!$A:$N,14,0)</f>
        <v>200</v>
      </c>
      <c r="O18" s="13">
        <f>VLOOKUP(A:A,[1]TDSheet!$A:$X,24,0)</f>
        <v>80</v>
      </c>
      <c r="P18" s="13"/>
      <c r="Q18" s="13"/>
      <c r="R18" s="13"/>
      <c r="S18" s="13"/>
      <c r="T18" s="13"/>
      <c r="U18" s="13"/>
      <c r="V18" s="13"/>
      <c r="W18" s="13">
        <f t="shared" si="11"/>
        <v>55.6</v>
      </c>
      <c r="X18" s="15">
        <v>200</v>
      </c>
      <c r="Y18" s="16">
        <f t="shared" si="12"/>
        <v>20.449640287769785</v>
      </c>
      <c r="Z18" s="13">
        <f t="shared" si="13"/>
        <v>5.5215827338129495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104</v>
      </c>
      <c r="AF18" s="13">
        <f>VLOOKUP(A:A,[1]TDSheet!$A:$AF,32,0)</f>
        <v>75.2</v>
      </c>
      <c r="AG18" s="13">
        <f>VLOOKUP(A:A,[1]TDSheet!$A:$AG,33,0)</f>
        <v>67.2</v>
      </c>
      <c r="AH18" s="13">
        <f>VLOOKUP(A:A,[3]TDSheet!$A:$D,4,0)</f>
        <v>-4</v>
      </c>
      <c r="AI18" s="13" t="str">
        <f>VLOOKUP(A:A,[1]TDSheet!$A:$AI,35,0)</f>
        <v>продапр</v>
      </c>
      <c r="AJ18" s="13">
        <f t="shared" si="14"/>
        <v>70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177</v>
      </c>
      <c r="D19" s="8">
        <v>556</v>
      </c>
      <c r="E19" s="8">
        <v>675</v>
      </c>
      <c r="F19" s="8">
        <v>53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691</v>
      </c>
      <c r="K19" s="13">
        <f t="shared" si="10"/>
        <v>-16</v>
      </c>
      <c r="L19" s="13">
        <f>VLOOKUP(A:A,[1]TDSheet!$A:$L,12,0)</f>
        <v>40</v>
      </c>
      <c r="M19" s="13">
        <f>VLOOKUP(A:A,[1]TDSheet!$A:$M,13,0)</f>
        <v>20</v>
      </c>
      <c r="N19" s="13">
        <f>VLOOKUP(A:A,[1]TDSheet!$A:$N,14,0)</f>
        <v>30</v>
      </c>
      <c r="O19" s="13">
        <f>VLOOKUP(A:A,[1]TDSheet!$A:$X,24,0)</f>
        <v>20</v>
      </c>
      <c r="P19" s="13"/>
      <c r="Q19" s="13"/>
      <c r="R19" s="13"/>
      <c r="S19" s="13"/>
      <c r="T19" s="13"/>
      <c r="U19" s="13"/>
      <c r="V19" s="13"/>
      <c r="W19" s="13">
        <f t="shared" si="11"/>
        <v>39</v>
      </c>
      <c r="X19" s="15">
        <v>50</v>
      </c>
      <c r="Y19" s="16">
        <f t="shared" si="12"/>
        <v>5.4615384615384617</v>
      </c>
      <c r="Z19" s="13">
        <f t="shared" si="13"/>
        <v>1.358974358974359</v>
      </c>
      <c r="AA19" s="13"/>
      <c r="AB19" s="13"/>
      <c r="AC19" s="13"/>
      <c r="AD19" s="13">
        <f>VLOOKUP(A:A,[1]TDSheet!$A:$AD,30,0)</f>
        <v>480</v>
      </c>
      <c r="AE19" s="13">
        <f>VLOOKUP(A:A,[1]TDSheet!$A:$AE,31,0)</f>
        <v>15</v>
      </c>
      <c r="AF19" s="13">
        <f>VLOOKUP(A:A,[1]TDSheet!$A:$AF,32,0)</f>
        <v>19.8</v>
      </c>
      <c r="AG19" s="13">
        <f>VLOOKUP(A:A,[1]TDSheet!$A:$AG,33,0)</f>
        <v>26.6</v>
      </c>
      <c r="AH19" s="13">
        <f>VLOOKUP(A:A,[3]TDSheet!$A:$D,4,0)</f>
        <v>36</v>
      </c>
      <c r="AI19" s="13" t="str">
        <f>VLOOKUP(A:A,[1]TDSheet!$A:$AI,35,0)</f>
        <v>300пуд</v>
      </c>
      <c r="AJ19" s="13">
        <f t="shared" si="14"/>
        <v>17.5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82</v>
      </c>
      <c r="D20" s="8">
        <v>89</v>
      </c>
      <c r="E20" s="8">
        <v>116</v>
      </c>
      <c r="F20" s="8">
        <v>43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262</v>
      </c>
      <c r="K20" s="13">
        <f t="shared" si="10"/>
        <v>-146</v>
      </c>
      <c r="L20" s="13">
        <f>VLOOKUP(A:A,[1]TDSheet!$A:$L,12,0)</f>
        <v>50</v>
      </c>
      <c r="M20" s="13">
        <f>VLOOKUP(A:A,[1]TDSheet!$A:$M,13,0)</f>
        <v>40</v>
      </c>
      <c r="N20" s="13">
        <f>VLOOKUP(A:A,[1]TDSheet!$A:$N,14,0)</f>
        <v>50</v>
      </c>
      <c r="O20" s="13">
        <f>VLOOKUP(A:A,[1]TDSheet!$A:$X,24,0)</f>
        <v>20</v>
      </c>
      <c r="P20" s="13"/>
      <c r="Q20" s="13"/>
      <c r="R20" s="13"/>
      <c r="S20" s="13"/>
      <c r="T20" s="13"/>
      <c r="U20" s="13"/>
      <c r="V20" s="13"/>
      <c r="W20" s="13">
        <f t="shared" si="11"/>
        <v>23.2</v>
      </c>
      <c r="X20" s="15">
        <v>30</v>
      </c>
      <c r="Y20" s="16">
        <f t="shared" si="12"/>
        <v>10.043103448275863</v>
      </c>
      <c r="Z20" s="13">
        <f t="shared" si="13"/>
        <v>1.853448275862069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29.6</v>
      </c>
      <c r="AF20" s="13">
        <f>VLOOKUP(A:A,[1]TDSheet!$A:$AF,32,0)</f>
        <v>24</v>
      </c>
      <c r="AG20" s="13">
        <f>VLOOKUP(A:A,[1]TDSheet!$A:$AG,33,0)</f>
        <v>22</v>
      </c>
      <c r="AH20" s="13">
        <f>VLOOKUP(A:A,[3]TDSheet!$A:$D,4,0)</f>
        <v>27</v>
      </c>
      <c r="AI20" s="13">
        <f>VLOOKUP(A:A,[1]TDSheet!$A:$AI,35,0)</f>
        <v>0</v>
      </c>
      <c r="AJ20" s="13">
        <f t="shared" si="14"/>
        <v>10.5</v>
      </c>
      <c r="AK20" s="13"/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255</v>
      </c>
      <c r="D21" s="8">
        <v>316</v>
      </c>
      <c r="E21" s="8">
        <v>433</v>
      </c>
      <c r="F21" s="8">
        <v>129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538</v>
      </c>
      <c r="K21" s="13">
        <f t="shared" si="10"/>
        <v>-105</v>
      </c>
      <c r="L21" s="13">
        <f>VLOOKUP(A:A,[1]TDSheet!$A:$L,12,0)</f>
        <v>50</v>
      </c>
      <c r="M21" s="13">
        <f>VLOOKUP(A:A,[1]TDSheet!$A:$M,13,0)</f>
        <v>100</v>
      </c>
      <c r="N21" s="13">
        <f>VLOOKUP(A:A,[1]TDSheet!$A:$N,14,0)</f>
        <v>150</v>
      </c>
      <c r="O21" s="13">
        <f>VLOOKUP(A:A,[1]TDSheet!$A:$X,24,0)</f>
        <v>70</v>
      </c>
      <c r="P21" s="13"/>
      <c r="Q21" s="13"/>
      <c r="R21" s="13"/>
      <c r="S21" s="13"/>
      <c r="T21" s="13"/>
      <c r="U21" s="13"/>
      <c r="V21" s="13"/>
      <c r="W21" s="13">
        <f t="shared" si="11"/>
        <v>86.6</v>
      </c>
      <c r="X21" s="15">
        <v>300</v>
      </c>
      <c r="Y21" s="16">
        <f t="shared" si="12"/>
        <v>9.2263279445727484</v>
      </c>
      <c r="Z21" s="13">
        <f t="shared" si="13"/>
        <v>1.4896073903002311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78.8</v>
      </c>
      <c r="AF21" s="13">
        <f>VLOOKUP(A:A,[1]TDSheet!$A:$AF,32,0)</f>
        <v>62.2</v>
      </c>
      <c r="AG21" s="13">
        <f>VLOOKUP(A:A,[1]TDSheet!$A:$AG,33,0)</f>
        <v>60.2</v>
      </c>
      <c r="AH21" s="13">
        <f>VLOOKUP(A:A,[3]TDSheet!$A:$D,4,0)</f>
        <v>143</v>
      </c>
      <c r="AI21" s="13" t="str">
        <f>VLOOKUP(A:A,[1]TDSheet!$A:$AI,35,0)</f>
        <v>апряб</v>
      </c>
      <c r="AJ21" s="13">
        <f t="shared" si="14"/>
        <v>105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342.97699999999998</v>
      </c>
      <c r="D22" s="8">
        <v>310.94099999999997</v>
      </c>
      <c r="E22" s="8">
        <v>476.85</v>
      </c>
      <c r="F22" s="8">
        <v>165.55199999999999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467.42099999999999</v>
      </c>
      <c r="K22" s="13">
        <f t="shared" si="10"/>
        <v>9.4290000000000305</v>
      </c>
      <c r="L22" s="13">
        <f>VLOOKUP(A:A,[1]TDSheet!$A:$L,12,0)</f>
        <v>100</v>
      </c>
      <c r="M22" s="13">
        <f>VLOOKUP(A:A,[1]TDSheet!$A:$M,13,0)</f>
        <v>150</v>
      </c>
      <c r="N22" s="13">
        <f>VLOOKUP(A:A,[1]TDSheet!$A:$N,14,0)</f>
        <v>150</v>
      </c>
      <c r="O22" s="13">
        <f>VLOOKUP(A:A,[1]TDSheet!$A:$X,24,0)</f>
        <v>0</v>
      </c>
      <c r="P22" s="13"/>
      <c r="Q22" s="13"/>
      <c r="R22" s="13"/>
      <c r="S22" s="13"/>
      <c r="T22" s="13"/>
      <c r="U22" s="13"/>
      <c r="V22" s="13"/>
      <c r="W22" s="13">
        <f t="shared" si="11"/>
        <v>95.37</v>
      </c>
      <c r="X22" s="15">
        <v>220</v>
      </c>
      <c r="Y22" s="16">
        <f t="shared" si="12"/>
        <v>8.2368879102443113</v>
      </c>
      <c r="Z22" s="13">
        <f t="shared" si="13"/>
        <v>1.7358917898710284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73.78</v>
      </c>
      <c r="AF22" s="13">
        <f>VLOOKUP(A:A,[1]TDSheet!$A:$AF,32,0)</f>
        <v>79.890799999999999</v>
      </c>
      <c r="AG22" s="13">
        <f>VLOOKUP(A:A,[1]TDSheet!$A:$AG,33,0)</f>
        <v>74.717799999999997</v>
      </c>
      <c r="AH22" s="13">
        <f>VLOOKUP(A:A,[3]TDSheet!$A:$D,4,0)</f>
        <v>105.78400000000001</v>
      </c>
      <c r="AI22" s="13">
        <f>VLOOKUP(A:A,[1]TDSheet!$A:$AI,35,0)</f>
        <v>0</v>
      </c>
      <c r="AJ22" s="13">
        <f t="shared" si="14"/>
        <v>220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3804.1370000000002</v>
      </c>
      <c r="D23" s="8">
        <v>4284.8050000000003</v>
      </c>
      <c r="E23" s="8">
        <v>4880.29</v>
      </c>
      <c r="F23" s="8">
        <v>3045.6030000000001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5014.259</v>
      </c>
      <c r="K23" s="13">
        <f t="shared" si="10"/>
        <v>-133.96900000000005</v>
      </c>
      <c r="L23" s="13">
        <f>VLOOKUP(A:A,[1]TDSheet!$A:$L,12,0)</f>
        <v>1000</v>
      </c>
      <c r="M23" s="13">
        <f>VLOOKUP(A:A,[1]TDSheet!$A:$M,13,0)</f>
        <v>500</v>
      </c>
      <c r="N23" s="13">
        <f>VLOOKUP(A:A,[1]TDSheet!$A:$N,14,0)</f>
        <v>1500</v>
      </c>
      <c r="O23" s="13">
        <f>VLOOKUP(A:A,[1]TDSheet!$A:$X,24,0)</f>
        <v>600</v>
      </c>
      <c r="P23" s="13"/>
      <c r="Q23" s="13"/>
      <c r="R23" s="13"/>
      <c r="S23" s="13"/>
      <c r="T23" s="13"/>
      <c r="U23" s="13"/>
      <c r="V23" s="13"/>
      <c r="W23" s="13">
        <f t="shared" si="11"/>
        <v>976.05799999999999</v>
      </c>
      <c r="X23" s="15">
        <v>1100</v>
      </c>
      <c r="Y23" s="16">
        <f t="shared" si="12"/>
        <v>7.935597064928519</v>
      </c>
      <c r="Z23" s="13">
        <f t="shared" si="13"/>
        <v>3.120309448823738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813.31540000000007</v>
      </c>
      <c r="AF23" s="13">
        <f>VLOOKUP(A:A,[1]TDSheet!$A:$AF,32,0)</f>
        <v>947.5236000000001</v>
      </c>
      <c r="AG23" s="13">
        <f>VLOOKUP(A:A,[1]TDSheet!$A:$AG,33,0)</f>
        <v>919.26939999999991</v>
      </c>
      <c r="AH23" s="13">
        <f>VLOOKUP(A:A,[3]TDSheet!$A:$D,4,0)</f>
        <v>926.06200000000001</v>
      </c>
      <c r="AI23" s="13" t="str">
        <f>VLOOKUP(A:A,[1]TDSheet!$A:$AI,35,0)</f>
        <v>оконч</v>
      </c>
      <c r="AJ23" s="13">
        <f t="shared" si="14"/>
        <v>1100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193.65600000000001</v>
      </c>
      <c r="D24" s="8">
        <v>345.274</v>
      </c>
      <c r="E24" s="8">
        <v>384.13099999999997</v>
      </c>
      <c r="F24" s="8">
        <v>142.952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376.28800000000001</v>
      </c>
      <c r="K24" s="13">
        <f t="shared" si="10"/>
        <v>7.8429999999999609</v>
      </c>
      <c r="L24" s="13">
        <f>VLOOKUP(A:A,[1]TDSheet!$A:$L,12,0)</f>
        <v>50</v>
      </c>
      <c r="M24" s="13">
        <f>VLOOKUP(A:A,[1]TDSheet!$A:$M,13,0)</f>
        <v>50</v>
      </c>
      <c r="N24" s="13">
        <f>VLOOKUP(A:A,[1]TDSheet!$A:$N,14,0)</f>
        <v>120</v>
      </c>
      <c r="O24" s="13">
        <f>VLOOKUP(A:A,[1]TDSheet!$A:$X,24,0)</f>
        <v>100</v>
      </c>
      <c r="P24" s="13"/>
      <c r="Q24" s="13"/>
      <c r="R24" s="13"/>
      <c r="S24" s="13"/>
      <c r="T24" s="13"/>
      <c r="U24" s="13"/>
      <c r="V24" s="13"/>
      <c r="W24" s="13">
        <f t="shared" si="11"/>
        <v>76.8262</v>
      </c>
      <c r="X24" s="15">
        <v>170</v>
      </c>
      <c r="Y24" s="16">
        <f t="shared" si="12"/>
        <v>8.2387518841228644</v>
      </c>
      <c r="Z24" s="13">
        <f t="shared" si="13"/>
        <v>1.8607193899997656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69.897400000000005</v>
      </c>
      <c r="AF24" s="13">
        <f>VLOOKUP(A:A,[1]TDSheet!$A:$AF,32,0)</f>
        <v>58.473400000000005</v>
      </c>
      <c r="AG24" s="13">
        <f>VLOOKUP(A:A,[1]TDSheet!$A:$AG,33,0)</f>
        <v>66.025400000000005</v>
      </c>
      <c r="AH24" s="13">
        <f>VLOOKUP(A:A,[3]TDSheet!$A:$D,4,0)</f>
        <v>67.391999999999996</v>
      </c>
      <c r="AI24" s="13">
        <f>VLOOKUP(A:A,[1]TDSheet!$A:$AI,35,0)</f>
        <v>0</v>
      </c>
      <c r="AJ24" s="13">
        <f t="shared" si="14"/>
        <v>170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551.49800000000005</v>
      </c>
      <c r="D25" s="8">
        <v>472.37799999999999</v>
      </c>
      <c r="E25" s="8">
        <v>640.74900000000002</v>
      </c>
      <c r="F25" s="8">
        <v>365.53100000000001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648.31399999999996</v>
      </c>
      <c r="K25" s="13">
        <f t="shared" si="10"/>
        <v>-7.5649999999999409</v>
      </c>
      <c r="L25" s="13">
        <f>VLOOKUP(A:A,[1]TDSheet!$A:$L,12,0)</f>
        <v>200</v>
      </c>
      <c r="M25" s="13">
        <f>VLOOKUP(A:A,[1]TDSheet!$A:$M,13,0)</f>
        <v>0</v>
      </c>
      <c r="N25" s="13">
        <f>VLOOKUP(A:A,[1]TDSheet!$A:$N,14,0)</f>
        <v>250</v>
      </c>
      <c r="O25" s="13">
        <f>VLOOKUP(A:A,[1]TDSheet!$A:$X,24,0)</f>
        <v>60</v>
      </c>
      <c r="P25" s="13"/>
      <c r="Q25" s="13"/>
      <c r="R25" s="13"/>
      <c r="S25" s="13"/>
      <c r="T25" s="13"/>
      <c r="U25" s="13"/>
      <c r="V25" s="13"/>
      <c r="W25" s="13">
        <f t="shared" si="11"/>
        <v>128.1498</v>
      </c>
      <c r="X25" s="15">
        <v>200</v>
      </c>
      <c r="Y25" s="16">
        <f t="shared" si="12"/>
        <v>8.3927637811373881</v>
      </c>
      <c r="Z25" s="13">
        <f t="shared" si="13"/>
        <v>2.852372769992618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111.6788</v>
      </c>
      <c r="AF25" s="13">
        <f>VLOOKUP(A:A,[1]TDSheet!$A:$AF,32,0)</f>
        <v>130.9298</v>
      </c>
      <c r="AG25" s="13">
        <f>VLOOKUP(A:A,[1]TDSheet!$A:$AG,33,0)</f>
        <v>121.2432</v>
      </c>
      <c r="AH25" s="13">
        <f>VLOOKUP(A:A,[3]TDSheet!$A:$D,4,0)</f>
        <v>94.049000000000007</v>
      </c>
      <c r="AI25" s="13">
        <f>VLOOKUP(A:A,[1]TDSheet!$A:$AI,35,0)</f>
        <v>0</v>
      </c>
      <c r="AJ25" s="13">
        <f t="shared" si="14"/>
        <v>200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419.21499999999997</v>
      </c>
      <c r="D26" s="8">
        <v>417.42500000000001</v>
      </c>
      <c r="E26" s="8">
        <v>596.73400000000004</v>
      </c>
      <c r="F26" s="8">
        <v>224.88399999999999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579.23400000000004</v>
      </c>
      <c r="K26" s="13">
        <f t="shared" si="10"/>
        <v>17.5</v>
      </c>
      <c r="L26" s="13">
        <f>VLOOKUP(A:A,[1]TDSheet!$A:$L,12,0)</f>
        <v>120</v>
      </c>
      <c r="M26" s="13">
        <f>VLOOKUP(A:A,[1]TDSheet!$A:$M,13,0)</f>
        <v>150</v>
      </c>
      <c r="N26" s="13">
        <f>VLOOKUP(A:A,[1]TDSheet!$A:$N,14,0)</f>
        <v>180</v>
      </c>
      <c r="O26" s="13">
        <f>VLOOKUP(A:A,[1]TDSheet!$A:$X,24,0)</f>
        <v>80</v>
      </c>
      <c r="P26" s="13"/>
      <c r="Q26" s="13"/>
      <c r="R26" s="13"/>
      <c r="S26" s="13"/>
      <c r="T26" s="13"/>
      <c r="U26" s="13"/>
      <c r="V26" s="13"/>
      <c r="W26" s="13">
        <f t="shared" si="11"/>
        <v>119.3468</v>
      </c>
      <c r="X26" s="15">
        <v>200</v>
      </c>
      <c r="Y26" s="16">
        <f t="shared" si="12"/>
        <v>8.000918332121179</v>
      </c>
      <c r="Z26" s="13">
        <f t="shared" si="13"/>
        <v>1.8842901527313676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96.39</v>
      </c>
      <c r="AF26" s="13">
        <f>VLOOKUP(A:A,[1]TDSheet!$A:$AF,32,0)</f>
        <v>102.18260000000001</v>
      </c>
      <c r="AG26" s="13">
        <f>VLOOKUP(A:A,[1]TDSheet!$A:$AG,33,0)</f>
        <v>98.832599999999999</v>
      </c>
      <c r="AH26" s="13">
        <f>VLOOKUP(A:A,[3]TDSheet!$A:$D,4,0)</f>
        <v>108.65600000000001</v>
      </c>
      <c r="AI26" s="13">
        <f>VLOOKUP(A:A,[1]TDSheet!$A:$AI,35,0)</f>
        <v>0</v>
      </c>
      <c r="AJ26" s="13">
        <f t="shared" si="14"/>
        <v>200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178.036</v>
      </c>
      <c r="D27" s="8">
        <v>111.30500000000001</v>
      </c>
      <c r="E27" s="8">
        <v>193.72</v>
      </c>
      <c r="F27" s="8">
        <v>89.774000000000001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220.005</v>
      </c>
      <c r="K27" s="13">
        <f t="shared" si="10"/>
        <v>-26.284999999999997</v>
      </c>
      <c r="L27" s="13">
        <f>VLOOKUP(A:A,[1]TDSheet!$A:$L,12,0)</f>
        <v>0</v>
      </c>
      <c r="M27" s="13">
        <f>VLOOKUP(A:A,[1]TDSheet!$A:$M,13,0)</f>
        <v>70</v>
      </c>
      <c r="N27" s="13">
        <f>VLOOKUP(A:A,[1]TDSheet!$A:$N,14,0)</f>
        <v>60</v>
      </c>
      <c r="O27" s="13">
        <f>VLOOKUP(A:A,[1]TDSheet!$A:$X,24,0)</f>
        <v>30</v>
      </c>
      <c r="P27" s="13"/>
      <c r="Q27" s="13"/>
      <c r="R27" s="13"/>
      <c r="S27" s="13"/>
      <c r="T27" s="13"/>
      <c r="U27" s="13"/>
      <c r="V27" s="13"/>
      <c r="W27" s="13">
        <f t="shared" si="11"/>
        <v>38.744</v>
      </c>
      <c r="X27" s="15">
        <v>60</v>
      </c>
      <c r="Y27" s="16">
        <f t="shared" si="12"/>
        <v>7.9954057402436511</v>
      </c>
      <c r="Z27" s="13">
        <f t="shared" si="13"/>
        <v>2.317107164980384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33.948999999999998</v>
      </c>
      <c r="AF27" s="13">
        <f>VLOOKUP(A:A,[1]TDSheet!$A:$AF,32,0)</f>
        <v>35.578199999999995</v>
      </c>
      <c r="AG27" s="13">
        <f>VLOOKUP(A:A,[1]TDSheet!$A:$AG,33,0)</f>
        <v>29.428199999999997</v>
      </c>
      <c r="AH27" s="13">
        <f>VLOOKUP(A:A,[3]TDSheet!$A:$D,4,0)</f>
        <v>27.574999999999999</v>
      </c>
      <c r="AI27" s="13">
        <f>VLOOKUP(A:A,[1]TDSheet!$A:$AI,35,0)</f>
        <v>0</v>
      </c>
      <c r="AJ27" s="13">
        <f t="shared" si="14"/>
        <v>60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208.66800000000001</v>
      </c>
      <c r="D28" s="8">
        <v>49.226999999999997</v>
      </c>
      <c r="E28" s="8">
        <v>201.37100000000001</v>
      </c>
      <c r="F28" s="8">
        <v>47.695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222.15</v>
      </c>
      <c r="K28" s="13">
        <f t="shared" si="10"/>
        <v>-20.778999999999996</v>
      </c>
      <c r="L28" s="13">
        <f>VLOOKUP(A:A,[1]TDSheet!$A:$L,12,0)</f>
        <v>50</v>
      </c>
      <c r="M28" s="13">
        <f>VLOOKUP(A:A,[1]TDSheet!$A:$M,13,0)</f>
        <v>60</v>
      </c>
      <c r="N28" s="13">
        <f>VLOOKUP(A:A,[1]TDSheet!$A:$N,14,0)</f>
        <v>60</v>
      </c>
      <c r="O28" s="13">
        <f>VLOOKUP(A:A,[1]TDSheet!$A:$X,24,0)</f>
        <v>50</v>
      </c>
      <c r="P28" s="13"/>
      <c r="Q28" s="13"/>
      <c r="R28" s="13"/>
      <c r="S28" s="13"/>
      <c r="T28" s="13"/>
      <c r="U28" s="13"/>
      <c r="V28" s="13"/>
      <c r="W28" s="13">
        <f t="shared" si="11"/>
        <v>40.2742</v>
      </c>
      <c r="X28" s="15">
        <v>60</v>
      </c>
      <c r="Y28" s="16">
        <f t="shared" si="12"/>
        <v>8.1365986164840027</v>
      </c>
      <c r="Z28" s="13">
        <f t="shared" si="13"/>
        <v>1.1842569188214787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32.113399999999999</v>
      </c>
      <c r="AF28" s="13">
        <f>VLOOKUP(A:A,[1]TDSheet!$A:$AF,32,0)</f>
        <v>30.923200000000001</v>
      </c>
      <c r="AG28" s="13">
        <f>VLOOKUP(A:A,[1]TDSheet!$A:$AG,33,0)</f>
        <v>27.014400000000002</v>
      </c>
      <c r="AH28" s="13">
        <f>VLOOKUP(A:A,[3]TDSheet!$A:$D,4,0)</f>
        <v>33.509</v>
      </c>
      <c r="AI28" s="13">
        <f>VLOOKUP(A:A,[1]TDSheet!$A:$AI,35,0)</f>
        <v>0</v>
      </c>
      <c r="AJ28" s="13">
        <f t="shared" si="14"/>
        <v>60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547.67899999999997</v>
      </c>
      <c r="D29" s="8">
        <v>248.45500000000001</v>
      </c>
      <c r="E29" s="8">
        <v>469.65199999999999</v>
      </c>
      <c r="F29" s="8">
        <v>313.41800000000001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458.52199999999999</v>
      </c>
      <c r="K29" s="13">
        <f t="shared" si="10"/>
        <v>11.129999999999995</v>
      </c>
      <c r="L29" s="13">
        <f>VLOOKUP(A:A,[1]TDSheet!$A:$L,12,0)</f>
        <v>50</v>
      </c>
      <c r="M29" s="13">
        <f>VLOOKUP(A:A,[1]TDSheet!$A:$M,13,0)</f>
        <v>0</v>
      </c>
      <c r="N29" s="13">
        <f>VLOOKUP(A:A,[1]TDSheet!$A:$N,14,0)</f>
        <v>120</v>
      </c>
      <c r="O29" s="13">
        <f>VLOOKUP(A:A,[1]TDSheet!$A:$X,24,0)</f>
        <v>70</v>
      </c>
      <c r="P29" s="13"/>
      <c r="Q29" s="13"/>
      <c r="R29" s="13"/>
      <c r="S29" s="13"/>
      <c r="T29" s="13"/>
      <c r="U29" s="13"/>
      <c r="V29" s="13"/>
      <c r="W29" s="13">
        <f t="shared" si="11"/>
        <v>93.930399999999992</v>
      </c>
      <c r="X29" s="15">
        <v>200</v>
      </c>
      <c r="Y29" s="16">
        <f t="shared" si="12"/>
        <v>8.0210240774019912</v>
      </c>
      <c r="Z29" s="13">
        <f t="shared" si="13"/>
        <v>3.3367046238491485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67.78</v>
      </c>
      <c r="AF29" s="13">
        <f>VLOOKUP(A:A,[1]TDSheet!$A:$AF,32,0)</f>
        <v>86.28479999999999</v>
      </c>
      <c r="AG29" s="13">
        <f>VLOOKUP(A:A,[1]TDSheet!$A:$AG,33,0)</f>
        <v>72.019199999999998</v>
      </c>
      <c r="AH29" s="13">
        <f>VLOOKUP(A:A,[3]TDSheet!$A:$D,4,0)</f>
        <v>101.654</v>
      </c>
      <c r="AI29" s="13">
        <f>VLOOKUP(A:A,[1]TDSheet!$A:$AI,35,0)</f>
        <v>0</v>
      </c>
      <c r="AJ29" s="13">
        <f t="shared" si="14"/>
        <v>200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75.442999999999998</v>
      </c>
      <c r="D30" s="8">
        <v>155.40299999999999</v>
      </c>
      <c r="E30" s="8">
        <v>171.80699999999999</v>
      </c>
      <c r="F30" s="8">
        <v>50.954000000000001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175.756</v>
      </c>
      <c r="K30" s="13">
        <f t="shared" si="10"/>
        <v>-3.9490000000000123</v>
      </c>
      <c r="L30" s="13">
        <f>VLOOKUP(A:A,[1]TDSheet!$A:$L,12,0)</f>
        <v>70</v>
      </c>
      <c r="M30" s="13">
        <f>VLOOKUP(A:A,[1]TDSheet!$A:$M,13,0)</f>
        <v>30</v>
      </c>
      <c r="N30" s="13">
        <f>VLOOKUP(A:A,[1]TDSheet!$A:$N,14,0)</f>
        <v>40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3"/>
      <c r="W30" s="13">
        <f t="shared" si="11"/>
        <v>34.361399999999996</v>
      </c>
      <c r="X30" s="15">
        <v>40</v>
      </c>
      <c r="Y30" s="16">
        <f t="shared" si="12"/>
        <v>7.5943937092202312</v>
      </c>
      <c r="Z30" s="13">
        <f t="shared" si="13"/>
        <v>1.4828848649938595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27.868400000000001</v>
      </c>
      <c r="AF30" s="13">
        <f>VLOOKUP(A:A,[1]TDSheet!$A:$AF,32,0)</f>
        <v>29.979000000000003</v>
      </c>
      <c r="AG30" s="13">
        <f>VLOOKUP(A:A,[1]TDSheet!$A:$AG,33,0)</f>
        <v>34.702199999999998</v>
      </c>
      <c r="AH30" s="13">
        <f>VLOOKUP(A:A,[3]TDSheet!$A:$D,4,0)</f>
        <v>21.062999999999999</v>
      </c>
      <c r="AI30" s="13">
        <f>VLOOKUP(A:A,[1]TDSheet!$A:$AI,35,0)</f>
        <v>0</v>
      </c>
      <c r="AJ30" s="13">
        <f t="shared" si="14"/>
        <v>40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140.28899999999999</v>
      </c>
      <c r="D31" s="8">
        <v>61.167000000000002</v>
      </c>
      <c r="E31" s="8">
        <v>166.64699999999999</v>
      </c>
      <c r="F31" s="8">
        <v>29.369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174.715</v>
      </c>
      <c r="K31" s="13">
        <f t="shared" si="10"/>
        <v>-8.0680000000000121</v>
      </c>
      <c r="L31" s="13">
        <f>VLOOKUP(A:A,[1]TDSheet!$A:$L,12,0)</f>
        <v>20</v>
      </c>
      <c r="M31" s="13">
        <f>VLOOKUP(A:A,[1]TDSheet!$A:$M,13,0)</f>
        <v>40</v>
      </c>
      <c r="N31" s="13">
        <f>VLOOKUP(A:A,[1]TDSheet!$A:$N,14,0)</f>
        <v>40</v>
      </c>
      <c r="O31" s="13">
        <f>VLOOKUP(A:A,[1]TDSheet!$A:$X,24,0)</f>
        <v>30</v>
      </c>
      <c r="P31" s="13"/>
      <c r="Q31" s="13"/>
      <c r="R31" s="13"/>
      <c r="S31" s="13"/>
      <c r="T31" s="13"/>
      <c r="U31" s="13"/>
      <c r="V31" s="13"/>
      <c r="W31" s="13">
        <f t="shared" si="11"/>
        <v>33.3294</v>
      </c>
      <c r="X31" s="15">
        <v>90</v>
      </c>
      <c r="Y31" s="16">
        <f t="shared" si="12"/>
        <v>7.4819528704387119</v>
      </c>
      <c r="Z31" s="13">
        <f t="shared" si="13"/>
        <v>0.88117397852946644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21.042999999999999</v>
      </c>
      <c r="AF31" s="13">
        <f>VLOOKUP(A:A,[1]TDSheet!$A:$AF,32,0)</f>
        <v>27.604000000000003</v>
      </c>
      <c r="AG31" s="13">
        <f>VLOOKUP(A:A,[1]TDSheet!$A:$AG,33,0)</f>
        <v>21.943000000000001</v>
      </c>
      <c r="AH31" s="13">
        <f>VLOOKUP(A:A,[3]TDSheet!$A:$D,4,0)</f>
        <v>45.359000000000002</v>
      </c>
      <c r="AI31" s="13">
        <f>VLOOKUP(A:A,[1]TDSheet!$A:$AI,35,0)</f>
        <v>0</v>
      </c>
      <c r="AJ31" s="13">
        <f t="shared" si="14"/>
        <v>90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477.613</v>
      </c>
      <c r="D32" s="8">
        <v>995.17600000000004</v>
      </c>
      <c r="E32" s="8">
        <v>1224.222</v>
      </c>
      <c r="F32" s="8">
        <v>218.97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1249.5530000000001</v>
      </c>
      <c r="K32" s="13">
        <f t="shared" si="10"/>
        <v>-25.331000000000131</v>
      </c>
      <c r="L32" s="13">
        <f>VLOOKUP(A:A,[1]TDSheet!$A:$L,12,0)</f>
        <v>270</v>
      </c>
      <c r="M32" s="13">
        <f>VLOOKUP(A:A,[1]TDSheet!$A:$M,13,0)</f>
        <v>400</v>
      </c>
      <c r="N32" s="13">
        <f>VLOOKUP(A:A,[1]TDSheet!$A:$N,14,0)</f>
        <v>370</v>
      </c>
      <c r="O32" s="13">
        <f>VLOOKUP(A:A,[1]TDSheet!$A:$X,24,0)</f>
        <v>150</v>
      </c>
      <c r="P32" s="13"/>
      <c r="Q32" s="13"/>
      <c r="R32" s="13"/>
      <c r="S32" s="13"/>
      <c r="T32" s="13"/>
      <c r="U32" s="13"/>
      <c r="V32" s="13"/>
      <c r="W32" s="13">
        <f t="shared" si="11"/>
        <v>244.84440000000001</v>
      </c>
      <c r="X32" s="15">
        <v>450</v>
      </c>
      <c r="Y32" s="16">
        <f t="shared" si="12"/>
        <v>7.5924546364956678</v>
      </c>
      <c r="Z32" s="13">
        <f t="shared" si="13"/>
        <v>0.89432308845944608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188.7466</v>
      </c>
      <c r="AF32" s="13">
        <f>VLOOKUP(A:A,[1]TDSheet!$A:$AF,32,0)</f>
        <v>204.7004</v>
      </c>
      <c r="AG32" s="13">
        <f>VLOOKUP(A:A,[1]TDSheet!$A:$AG,33,0)</f>
        <v>211.52579999999998</v>
      </c>
      <c r="AH32" s="13">
        <f>VLOOKUP(A:A,[3]TDSheet!$A:$D,4,0)</f>
        <v>249.09100000000001</v>
      </c>
      <c r="AI32" s="13">
        <f>VLOOKUP(A:A,[1]TDSheet!$A:$AI,35,0)</f>
        <v>0</v>
      </c>
      <c r="AJ32" s="13">
        <f t="shared" si="14"/>
        <v>450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56.798000000000002</v>
      </c>
      <c r="D33" s="8">
        <v>96.724000000000004</v>
      </c>
      <c r="E33" s="8">
        <v>58.686</v>
      </c>
      <c r="F33" s="8">
        <v>90.686999999999998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69.350999999999999</v>
      </c>
      <c r="K33" s="13">
        <f t="shared" si="10"/>
        <v>-10.664999999999999</v>
      </c>
      <c r="L33" s="13">
        <f>VLOOKUP(A:A,[1]TDSheet!$A:$L,12,0)</f>
        <v>20</v>
      </c>
      <c r="M33" s="13">
        <f>VLOOKUP(A:A,[1]TDSheet!$A:$M,13,0)</f>
        <v>0</v>
      </c>
      <c r="N33" s="13">
        <f>VLOOKUP(A:A,[1]TDSheet!$A:$N,14,0)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11.7372</v>
      </c>
      <c r="X33" s="15"/>
      <c r="Y33" s="16">
        <f t="shared" si="12"/>
        <v>9.4304433766145248</v>
      </c>
      <c r="Z33" s="13">
        <f t="shared" si="13"/>
        <v>7.7264594622226763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16.673999999999999</v>
      </c>
      <c r="AF33" s="13">
        <f>VLOOKUP(A:A,[1]TDSheet!$A:$AF,32,0)</f>
        <v>8.2584</v>
      </c>
      <c r="AG33" s="13">
        <f>VLOOKUP(A:A,[1]TDSheet!$A:$AG,33,0)</f>
        <v>14.171600000000002</v>
      </c>
      <c r="AH33" s="13">
        <f>VLOOKUP(A:A,[3]TDSheet!$A:$D,4,0)</f>
        <v>21.155000000000001</v>
      </c>
      <c r="AI33" s="13" t="str">
        <f>VLOOKUP(A:A,[1]TDSheet!$A:$AI,35,0)</f>
        <v>увел</v>
      </c>
      <c r="AJ33" s="13">
        <f t="shared" si="14"/>
        <v>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187.483</v>
      </c>
      <c r="D34" s="8">
        <v>104.102</v>
      </c>
      <c r="E34" s="8">
        <v>133.14500000000001</v>
      </c>
      <c r="F34" s="8">
        <v>153.244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128.80500000000001</v>
      </c>
      <c r="K34" s="13">
        <f t="shared" si="10"/>
        <v>4.3400000000000034</v>
      </c>
      <c r="L34" s="13">
        <f>VLOOKUP(A:A,[1]TDSheet!$A:$L,12,0)</f>
        <v>0</v>
      </c>
      <c r="M34" s="13">
        <f>VLOOKUP(A:A,[1]TDSheet!$A:$M,13,0)</f>
        <v>0</v>
      </c>
      <c r="N34" s="13">
        <f>VLOOKUP(A:A,[1]TDSheet!$A:$N,14,0)</f>
        <v>0</v>
      </c>
      <c r="O34" s="13">
        <f>VLOOKUP(A:A,[1]TDSheet!$A:$X,24,0)</f>
        <v>30</v>
      </c>
      <c r="P34" s="13"/>
      <c r="Q34" s="13"/>
      <c r="R34" s="13"/>
      <c r="S34" s="13"/>
      <c r="T34" s="13"/>
      <c r="U34" s="13"/>
      <c r="V34" s="13"/>
      <c r="W34" s="13">
        <f t="shared" si="11"/>
        <v>26.629000000000001</v>
      </c>
      <c r="X34" s="15">
        <v>30</v>
      </c>
      <c r="Y34" s="16">
        <f t="shared" si="12"/>
        <v>8.0079612452589277</v>
      </c>
      <c r="Z34" s="13">
        <f t="shared" si="13"/>
        <v>5.7547786248075408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21.155999999999999</v>
      </c>
      <c r="AF34" s="13">
        <f>VLOOKUP(A:A,[1]TDSheet!$A:$AF,32,0)</f>
        <v>35.743600000000001</v>
      </c>
      <c r="AG34" s="13">
        <f>VLOOKUP(A:A,[1]TDSheet!$A:$AG,33,0)</f>
        <v>24.026</v>
      </c>
      <c r="AH34" s="13">
        <f>VLOOKUP(A:A,[3]TDSheet!$A:$D,4,0)</f>
        <v>19.829000000000001</v>
      </c>
      <c r="AI34" s="13">
        <f>VLOOKUP(A:A,[1]TDSheet!$A:$AI,35,0)</f>
        <v>0</v>
      </c>
      <c r="AJ34" s="13">
        <f t="shared" si="14"/>
        <v>30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50.792999999999999</v>
      </c>
      <c r="D35" s="8">
        <v>59.451000000000001</v>
      </c>
      <c r="E35" s="8">
        <v>99.063000000000002</v>
      </c>
      <c r="F35" s="8">
        <v>4.4939999999999998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114.253</v>
      </c>
      <c r="K35" s="13">
        <f t="shared" si="10"/>
        <v>-15.189999999999998</v>
      </c>
      <c r="L35" s="13">
        <f>VLOOKUP(A:A,[1]TDSheet!$A:$L,12,0)</f>
        <v>20</v>
      </c>
      <c r="M35" s="13">
        <f>VLOOKUP(A:A,[1]TDSheet!$A:$M,13,0)</f>
        <v>20</v>
      </c>
      <c r="N35" s="13">
        <f>VLOOKUP(A:A,[1]TDSheet!$A:$N,14,0)</f>
        <v>30</v>
      </c>
      <c r="O35" s="13">
        <f>VLOOKUP(A:A,[1]TDSheet!$A:$X,24,0)</f>
        <v>20</v>
      </c>
      <c r="P35" s="13"/>
      <c r="Q35" s="13"/>
      <c r="R35" s="13"/>
      <c r="S35" s="13"/>
      <c r="T35" s="13"/>
      <c r="U35" s="13"/>
      <c r="V35" s="13"/>
      <c r="W35" s="13">
        <f t="shared" si="11"/>
        <v>19.8126</v>
      </c>
      <c r="X35" s="15">
        <v>40</v>
      </c>
      <c r="Y35" s="16">
        <f t="shared" si="12"/>
        <v>6.7883064312609145</v>
      </c>
      <c r="Z35" s="13">
        <f t="shared" si="13"/>
        <v>0.22682535356288422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9.5350000000000001</v>
      </c>
      <c r="AF35" s="13">
        <f>VLOOKUP(A:A,[1]TDSheet!$A:$AF,32,0)</f>
        <v>0</v>
      </c>
      <c r="AG35" s="13">
        <f>VLOOKUP(A:A,[1]TDSheet!$A:$AG,33,0)</f>
        <v>11.385</v>
      </c>
      <c r="AH35" s="13">
        <f>VLOOKUP(A:A,[3]TDSheet!$A:$D,4,0)</f>
        <v>16.437999999999999</v>
      </c>
      <c r="AI35" s="13" t="str">
        <f>VLOOKUP(A:A,[1]TDSheet!$A:$AI,35,0)</f>
        <v>склад</v>
      </c>
      <c r="AJ35" s="13">
        <f t="shared" si="14"/>
        <v>40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14.263</v>
      </c>
      <c r="D36" s="8">
        <v>14.457000000000001</v>
      </c>
      <c r="E36" s="8">
        <v>8.6379999999999999</v>
      </c>
      <c r="F36" s="8">
        <v>13.154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18.600000000000001</v>
      </c>
      <c r="K36" s="13">
        <f t="shared" si="10"/>
        <v>-9.9620000000000015</v>
      </c>
      <c r="L36" s="13">
        <f>VLOOKUP(A:A,[1]TDSheet!$A:$L,12,0)</f>
        <v>10</v>
      </c>
      <c r="M36" s="13">
        <f>VLOOKUP(A:A,[1]TDSheet!$A:$M,13,0)</f>
        <v>0</v>
      </c>
      <c r="N36" s="13">
        <f>VLOOKUP(A:A,[1]TDSheet!$A:$N,14,0)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1.7276</v>
      </c>
      <c r="X36" s="15">
        <v>10</v>
      </c>
      <c r="Y36" s="16">
        <f t="shared" si="12"/>
        <v>19.190784903912942</v>
      </c>
      <c r="Z36" s="13">
        <f t="shared" si="13"/>
        <v>7.6140310257003936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2.3555999999999999</v>
      </c>
      <c r="AF36" s="13">
        <f>VLOOKUP(A:A,[1]TDSheet!$A:$AF,32,0)</f>
        <v>2.0493999999999999</v>
      </c>
      <c r="AG36" s="13">
        <f>VLOOKUP(A:A,[1]TDSheet!$A:$AG,33,0)</f>
        <v>3.6795999999999998</v>
      </c>
      <c r="AH36" s="13">
        <f>VLOOKUP(A:A,[3]TDSheet!$A:$D,4,0)</f>
        <v>2.306</v>
      </c>
      <c r="AI36" s="18" t="str">
        <f>VLOOKUP(A:A,[1]TDSheet!$A:$AI,35,0)</f>
        <v>склад</v>
      </c>
      <c r="AJ36" s="13">
        <f t="shared" si="14"/>
        <v>10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22.623999999999999</v>
      </c>
      <c r="D37" s="8">
        <v>16.577999999999999</v>
      </c>
      <c r="E37" s="8">
        <v>13.212</v>
      </c>
      <c r="F37" s="8">
        <v>22.033999999999999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28.062000000000001</v>
      </c>
      <c r="K37" s="13">
        <f t="shared" si="10"/>
        <v>-14.850000000000001</v>
      </c>
      <c r="L37" s="13">
        <f>VLOOKUP(A:A,[1]TDSheet!$A:$L,12,0)</f>
        <v>10</v>
      </c>
      <c r="M37" s="13">
        <f>VLOOKUP(A:A,[1]TDSheet!$A:$M,13,0)</f>
        <v>0</v>
      </c>
      <c r="N37" s="13">
        <f>VLOOKUP(A:A,[1]TDSheet!$A:$N,14,0)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2.6423999999999999</v>
      </c>
      <c r="X37" s="15">
        <v>10</v>
      </c>
      <c r="Y37" s="16">
        <f t="shared" si="12"/>
        <v>15.907508325764457</v>
      </c>
      <c r="Z37" s="13">
        <f t="shared" si="13"/>
        <v>8.338631547078414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0.75759999999999994</v>
      </c>
      <c r="AF37" s="13">
        <f>VLOOKUP(A:A,[1]TDSheet!$A:$AF,32,0)</f>
        <v>1.8366</v>
      </c>
      <c r="AG37" s="13">
        <f>VLOOKUP(A:A,[1]TDSheet!$A:$AG,33,0)</f>
        <v>2.2738</v>
      </c>
      <c r="AH37" s="13">
        <f>VLOOKUP(A:A,[3]TDSheet!$A:$D,4,0)</f>
        <v>0.193</v>
      </c>
      <c r="AI37" s="18" t="str">
        <f>VLOOKUP(A:A,[1]TDSheet!$A:$AI,35,0)</f>
        <v>склад</v>
      </c>
      <c r="AJ37" s="13">
        <f t="shared" si="14"/>
        <v>10</v>
      </c>
      <c r="AK37" s="13"/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15.939</v>
      </c>
      <c r="D38" s="8">
        <v>19.158999999999999</v>
      </c>
      <c r="E38" s="8">
        <v>13.755000000000001</v>
      </c>
      <c r="F38" s="8">
        <v>10.173999999999999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29.530999999999999</v>
      </c>
      <c r="K38" s="13">
        <f t="shared" si="10"/>
        <v>-15.775999999999998</v>
      </c>
      <c r="L38" s="13">
        <f>VLOOKUP(A:A,[1]TDSheet!$A:$L,12,0)</f>
        <v>10</v>
      </c>
      <c r="M38" s="13">
        <f>VLOOKUP(A:A,[1]TDSheet!$A:$M,13,0)</f>
        <v>0</v>
      </c>
      <c r="N38" s="13">
        <f>VLOOKUP(A:A,[1]TDSheet!$A:$N,14,0)</f>
        <v>10</v>
      </c>
      <c r="O38" s="13">
        <f>VLOOKUP(A:A,[1]TDSheet!$A:$X,24,0)</f>
        <v>0</v>
      </c>
      <c r="P38" s="13"/>
      <c r="Q38" s="13"/>
      <c r="R38" s="13"/>
      <c r="S38" s="13"/>
      <c r="T38" s="13"/>
      <c r="U38" s="13"/>
      <c r="V38" s="13"/>
      <c r="W38" s="13">
        <f t="shared" si="11"/>
        <v>2.7510000000000003</v>
      </c>
      <c r="X38" s="15">
        <v>10</v>
      </c>
      <c r="Y38" s="16">
        <f t="shared" si="12"/>
        <v>14.603416939294799</v>
      </c>
      <c r="Z38" s="13">
        <f t="shared" si="13"/>
        <v>3.6982915303525985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2.7361999999999997</v>
      </c>
      <c r="AF38" s="13">
        <f>VLOOKUP(A:A,[1]TDSheet!$A:$AF,32,0)</f>
        <v>4.2792000000000003</v>
      </c>
      <c r="AG38" s="13">
        <f>VLOOKUP(A:A,[1]TDSheet!$A:$AG,33,0)</f>
        <v>3.8345999999999996</v>
      </c>
      <c r="AH38" s="13">
        <f>VLOOKUP(A:A,[3]TDSheet!$A:$D,4,0)</f>
        <v>1.115</v>
      </c>
      <c r="AI38" s="18" t="str">
        <f>VLOOKUP(A:A,[1]TDSheet!$A:$AI,35,0)</f>
        <v>склад</v>
      </c>
      <c r="AJ38" s="13">
        <f t="shared" si="14"/>
        <v>10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1233</v>
      </c>
      <c r="D39" s="8">
        <v>2920</v>
      </c>
      <c r="E39" s="17">
        <v>1852</v>
      </c>
      <c r="F39" s="17">
        <v>1474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1483</v>
      </c>
      <c r="K39" s="13">
        <f t="shared" si="10"/>
        <v>369</v>
      </c>
      <c r="L39" s="13">
        <f>VLOOKUP(A:A,[1]TDSheet!$A:$L,12,0)</f>
        <v>600</v>
      </c>
      <c r="M39" s="13">
        <f>VLOOKUP(A:A,[1]TDSheet!$A:$M,13,0)</f>
        <v>0</v>
      </c>
      <c r="N39" s="13">
        <f>VLOOKUP(A:A,[1]TDSheet!$A:$N,14,0)</f>
        <v>700</v>
      </c>
      <c r="O39" s="13">
        <f>VLOOKUP(A:A,[1]TDSheet!$A:$X,24,0)</f>
        <v>0</v>
      </c>
      <c r="P39" s="13"/>
      <c r="Q39" s="13"/>
      <c r="R39" s="13"/>
      <c r="S39" s="13"/>
      <c r="T39" s="13"/>
      <c r="U39" s="13"/>
      <c r="V39" s="13"/>
      <c r="W39" s="13">
        <f t="shared" si="11"/>
        <v>370.4</v>
      </c>
      <c r="X39" s="15">
        <v>300</v>
      </c>
      <c r="Y39" s="16">
        <f t="shared" si="12"/>
        <v>8.2991360691144713</v>
      </c>
      <c r="Z39" s="13">
        <f t="shared" si="13"/>
        <v>3.9794816414686829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343.4</v>
      </c>
      <c r="AF39" s="13">
        <f>VLOOKUP(A:A,[1]TDSheet!$A:$AF,32,0)</f>
        <v>416.2</v>
      </c>
      <c r="AG39" s="13">
        <f>VLOOKUP(A:A,[1]TDSheet!$A:$AG,33,0)</f>
        <v>462.8</v>
      </c>
      <c r="AH39" s="13">
        <f>VLOOKUP(A:A,[3]TDSheet!$A:$D,4,0)</f>
        <v>249</v>
      </c>
      <c r="AI39" s="13" t="str">
        <f>VLOOKUP(A:A,[1]TDSheet!$A:$AI,35,0)</f>
        <v>оконч</v>
      </c>
      <c r="AJ39" s="13">
        <f t="shared" si="14"/>
        <v>105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2377</v>
      </c>
      <c r="D40" s="8">
        <v>1806</v>
      </c>
      <c r="E40" s="8">
        <v>3212</v>
      </c>
      <c r="F40" s="8">
        <v>896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3275</v>
      </c>
      <c r="K40" s="13">
        <f t="shared" si="10"/>
        <v>-63</v>
      </c>
      <c r="L40" s="13">
        <f>VLOOKUP(A:A,[1]TDSheet!$A:$L,12,0)</f>
        <v>500</v>
      </c>
      <c r="M40" s="13">
        <f>VLOOKUP(A:A,[1]TDSheet!$A:$M,13,0)</f>
        <v>700</v>
      </c>
      <c r="N40" s="13">
        <f>VLOOKUP(A:A,[1]TDSheet!$A:$N,14,0)</f>
        <v>1100</v>
      </c>
      <c r="O40" s="13">
        <f>VLOOKUP(A:A,[1]TDSheet!$A:$X,24,0)</f>
        <v>500</v>
      </c>
      <c r="P40" s="13"/>
      <c r="Q40" s="13"/>
      <c r="R40" s="13"/>
      <c r="S40" s="13"/>
      <c r="T40" s="13"/>
      <c r="U40" s="13"/>
      <c r="V40" s="13"/>
      <c r="W40" s="13">
        <f t="shared" si="11"/>
        <v>594.4</v>
      </c>
      <c r="X40" s="15">
        <v>950</v>
      </c>
      <c r="Y40" s="16">
        <f t="shared" si="12"/>
        <v>7.8162853297442805</v>
      </c>
      <c r="Z40" s="13">
        <f t="shared" si="13"/>
        <v>1.5074024226110363</v>
      </c>
      <c r="AA40" s="13"/>
      <c r="AB40" s="13"/>
      <c r="AC40" s="13"/>
      <c r="AD40" s="13">
        <f>VLOOKUP(A:A,[1]TDSheet!$A:$AD,30,0)</f>
        <v>240</v>
      </c>
      <c r="AE40" s="13">
        <f>VLOOKUP(A:A,[1]TDSheet!$A:$AE,31,0)</f>
        <v>429.4</v>
      </c>
      <c r="AF40" s="13">
        <f>VLOOKUP(A:A,[1]TDSheet!$A:$AF,32,0)</f>
        <v>549.4</v>
      </c>
      <c r="AG40" s="13">
        <f>VLOOKUP(A:A,[1]TDSheet!$A:$AG,33,0)</f>
        <v>478.4</v>
      </c>
      <c r="AH40" s="13">
        <f>VLOOKUP(A:A,[3]TDSheet!$A:$D,4,0)</f>
        <v>563</v>
      </c>
      <c r="AI40" s="13">
        <f>VLOOKUP(A:A,[1]TDSheet!$A:$AI,35,0)</f>
        <v>0</v>
      </c>
      <c r="AJ40" s="13">
        <f t="shared" si="14"/>
        <v>380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2933</v>
      </c>
      <c r="D41" s="8">
        <v>4337</v>
      </c>
      <c r="E41" s="8">
        <v>4431</v>
      </c>
      <c r="F41" s="8">
        <v>2685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4569</v>
      </c>
      <c r="K41" s="13">
        <f t="shared" si="10"/>
        <v>-138</v>
      </c>
      <c r="L41" s="13">
        <f>VLOOKUP(A:A,[1]TDSheet!$A:$L,12,0)</f>
        <v>1800</v>
      </c>
      <c r="M41" s="13">
        <f>VLOOKUP(A:A,[1]TDSheet!$A:$M,13,0)</f>
        <v>0</v>
      </c>
      <c r="N41" s="13">
        <f>VLOOKUP(A:A,[1]TDSheet!$A:$N,14,0)</f>
        <v>1300</v>
      </c>
      <c r="O41" s="13">
        <f>VLOOKUP(A:A,[1]TDSheet!$A:$X,24,0)</f>
        <v>0</v>
      </c>
      <c r="P41" s="13"/>
      <c r="Q41" s="13"/>
      <c r="R41" s="13"/>
      <c r="S41" s="13"/>
      <c r="T41" s="13"/>
      <c r="U41" s="13"/>
      <c r="V41" s="13"/>
      <c r="W41" s="13">
        <f t="shared" si="11"/>
        <v>766.2</v>
      </c>
      <c r="X41" s="15">
        <v>600</v>
      </c>
      <c r="Y41" s="16">
        <f t="shared" si="12"/>
        <v>8.3333333333333321</v>
      </c>
      <c r="Z41" s="13">
        <f t="shared" si="13"/>
        <v>3.5043069694596709</v>
      </c>
      <c r="AA41" s="13"/>
      <c r="AB41" s="13"/>
      <c r="AC41" s="13"/>
      <c r="AD41" s="13">
        <f>VLOOKUP(A:A,[1]TDSheet!$A:$AD,30,0)</f>
        <v>600</v>
      </c>
      <c r="AE41" s="13">
        <f>VLOOKUP(A:A,[1]TDSheet!$A:$AE,31,0)</f>
        <v>879.2</v>
      </c>
      <c r="AF41" s="13">
        <f>VLOOKUP(A:A,[1]TDSheet!$A:$AF,32,0)</f>
        <v>848.8</v>
      </c>
      <c r="AG41" s="13">
        <f>VLOOKUP(A:A,[1]TDSheet!$A:$AG,33,0)</f>
        <v>881</v>
      </c>
      <c r="AH41" s="13">
        <f>VLOOKUP(A:A,[3]TDSheet!$A:$D,4,0)</f>
        <v>752</v>
      </c>
      <c r="AI41" s="13">
        <f>VLOOKUP(A:A,[1]TDSheet!$A:$AI,35,0)</f>
        <v>0</v>
      </c>
      <c r="AJ41" s="13">
        <f t="shared" si="14"/>
        <v>270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316.596</v>
      </c>
      <c r="D42" s="8">
        <v>483.25700000000001</v>
      </c>
      <c r="E42" s="8">
        <v>553.26</v>
      </c>
      <c r="F42" s="8">
        <v>226.85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523.005</v>
      </c>
      <c r="K42" s="13">
        <f t="shared" si="10"/>
        <v>30.254999999999995</v>
      </c>
      <c r="L42" s="13">
        <f>VLOOKUP(A:A,[1]TDSheet!$A:$L,12,0)</f>
        <v>200</v>
      </c>
      <c r="M42" s="13">
        <f>VLOOKUP(A:A,[1]TDSheet!$A:$M,13,0)</f>
        <v>60</v>
      </c>
      <c r="N42" s="13">
        <f>VLOOKUP(A:A,[1]TDSheet!$A:$N,14,0)</f>
        <v>200</v>
      </c>
      <c r="O42" s="13">
        <f>VLOOKUP(A:A,[1]TDSheet!$A:$X,24,0)</f>
        <v>60</v>
      </c>
      <c r="P42" s="13"/>
      <c r="Q42" s="13"/>
      <c r="R42" s="13"/>
      <c r="S42" s="13"/>
      <c r="T42" s="13"/>
      <c r="U42" s="13"/>
      <c r="V42" s="13"/>
      <c r="W42" s="13">
        <f t="shared" si="11"/>
        <v>110.652</v>
      </c>
      <c r="X42" s="15">
        <v>150</v>
      </c>
      <c r="Y42" s="16">
        <f t="shared" si="12"/>
        <v>8.1051404402993175</v>
      </c>
      <c r="Z42" s="13">
        <f t="shared" si="13"/>
        <v>2.0501211003867983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79.131600000000006</v>
      </c>
      <c r="AF42" s="13">
        <f>VLOOKUP(A:A,[1]TDSheet!$A:$AF,32,0)</f>
        <v>94.3994</v>
      </c>
      <c r="AG42" s="13">
        <f>VLOOKUP(A:A,[1]TDSheet!$A:$AG,33,0)</f>
        <v>101.27380000000001</v>
      </c>
      <c r="AH42" s="13">
        <f>VLOOKUP(A:A,[3]TDSheet!$A:$D,4,0)</f>
        <v>96.108999999999995</v>
      </c>
      <c r="AI42" s="13">
        <f>VLOOKUP(A:A,[1]TDSheet!$A:$AI,35,0)</f>
        <v>0</v>
      </c>
      <c r="AJ42" s="13">
        <f t="shared" si="14"/>
        <v>150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1299</v>
      </c>
      <c r="D43" s="8">
        <v>525</v>
      </c>
      <c r="E43" s="8">
        <v>729</v>
      </c>
      <c r="F43" s="8">
        <v>1077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746</v>
      </c>
      <c r="K43" s="13">
        <f t="shared" si="10"/>
        <v>-17</v>
      </c>
      <c r="L43" s="13">
        <f>VLOOKUP(A:A,[1]TDSheet!$A:$L,12,0)</f>
        <v>0</v>
      </c>
      <c r="M43" s="13">
        <f>VLOOKUP(A:A,[1]TDSheet!$A:$M,13,0)</f>
        <v>0</v>
      </c>
      <c r="N43" s="13">
        <f>VLOOKUP(A:A,[1]TDSheet!$A:$N,14,0)</f>
        <v>1000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1"/>
        <v>145.80000000000001</v>
      </c>
      <c r="X43" s="15"/>
      <c r="Y43" s="16">
        <f t="shared" si="12"/>
        <v>14.245541838134429</v>
      </c>
      <c r="Z43" s="13">
        <f t="shared" si="13"/>
        <v>7.386831275720164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105</v>
      </c>
      <c r="AF43" s="13">
        <f>VLOOKUP(A:A,[1]TDSheet!$A:$AF,32,0)</f>
        <v>124</v>
      </c>
      <c r="AG43" s="13">
        <f>VLOOKUP(A:A,[1]TDSheet!$A:$AG,33,0)</f>
        <v>96</v>
      </c>
      <c r="AH43" s="13">
        <f>VLOOKUP(A:A,[3]TDSheet!$A:$D,4,0)</f>
        <v>94</v>
      </c>
      <c r="AI43" s="13">
        <f>VLOOKUP(A:A,[1]TDSheet!$A:$AI,35,0)</f>
        <v>0</v>
      </c>
      <c r="AJ43" s="13">
        <f t="shared" si="14"/>
        <v>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1026</v>
      </c>
      <c r="D44" s="8">
        <v>737</v>
      </c>
      <c r="E44" s="8">
        <v>1239</v>
      </c>
      <c r="F44" s="8">
        <v>469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1352</v>
      </c>
      <c r="K44" s="13">
        <f t="shared" si="10"/>
        <v>-113</v>
      </c>
      <c r="L44" s="13">
        <f>VLOOKUP(A:A,[1]TDSheet!$A:$L,12,0)</f>
        <v>100</v>
      </c>
      <c r="M44" s="13">
        <f>VLOOKUP(A:A,[1]TDSheet!$A:$M,13,0)</f>
        <v>350</v>
      </c>
      <c r="N44" s="13">
        <f>VLOOKUP(A:A,[1]TDSheet!$A:$N,14,0)</f>
        <v>450</v>
      </c>
      <c r="O44" s="13">
        <f>VLOOKUP(A:A,[1]TDSheet!$A:$X,24,0)</f>
        <v>300</v>
      </c>
      <c r="P44" s="13"/>
      <c r="Q44" s="13"/>
      <c r="R44" s="13"/>
      <c r="S44" s="13"/>
      <c r="T44" s="13"/>
      <c r="U44" s="13"/>
      <c r="V44" s="13"/>
      <c r="W44" s="13">
        <f t="shared" si="11"/>
        <v>247.8</v>
      </c>
      <c r="X44" s="15">
        <v>300</v>
      </c>
      <c r="Y44" s="16">
        <f t="shared" si="12"/>
        <v>7.9459241323648095</v>
      </c>
      <c r="Z44" s="13">
        <f t="shared" si="13"/>
        <v>1.8926553672316384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186</v>
      </c>
      <c r="AF44" s="13">
        <f>VLOOKUP(A:A,[1]TDSheet!$A:$AF,32,0)</f>
        <v>226.4</v>
      </c>
      <c r="AG44" s="13">
        <f>VLOOKUP(A:A,[1]TDSheet!$A:$AG,33,0)</f>
        <v>196.6</v>
      </c>
      <c r="AH44" s="13">
        <f>VLOOKUP(A:A,[3]TDSheet!$A:$D,4,0)</f>
        <v>149</v>
      </c>
      <c r="AI44" s="13">
        <f>VLOOKUP(A:A,[1]TDSheet!$A:$AI,35,0)</f>
        <v>0</v>
      </c>
      <c r="AJ44" s="13">
        <f t="shared" si="14"/>
        <v>105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152.114</v>
      </c>
      <c r="D45" s="8">
        <v>190.816</v>
      </c>
      <c r="E45" s="8">
        <v>232.083</v>
      </c>
      <c r="F45" s="8">
        <v>106.495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237.62100000000001</v>
      </c>
      <c r="K45" s="13">
        <f t="shared" si="10"/>
        <v>-5.5380000000000109</v>
      </c>
      <c r="L45" s="13">
        <f>VLOOKUP(A:A,[1]TDSheet!$A:$L,12,0)</f>
        <v>60</v>
      </c>
      <c r="M45" s="13">
        <f>VLOOKUP(A:A,[1]TDSheet!$A:$M,13,0)</f>
        <v>50</v>
      </c>
      <c r="N45" s="13">
        <f>VLOOKUP(A:A,[1]TDSheet!$A:$N,14,0)</f>
        <v>80</v>
      </c>
      <c r="O45" s="13">
        <f>VLOOKUP(A:A,[1]TDSheet!$A:$X,24,0)</f>
        <v>0</v>
      </c>
      <c r="P45" s="13"/>
      <c r="Q45" s="13"/>
      <c r="R45" s="13"/>
      <c r="S45" s="13"/>
      <c r="T45" s="13"/>
      <c r="U45" s="13"/>
      <c r="V45" s="13"/>
      <c r="W45" s="13">
        <f t="shared" si="11"/>
        <v>46.416600000000003</v>
      </c>
      <c r="X45" s="15">
        <v>70</v>
      </c>
      <c r="Y45" s="16">
        <f t="shared" si="12"/>
        <v>7.8957743565879444</v>
      </c>
      <c r="Z45" s="13">
        <f t="shared" si="13"/>
        <v>2.2943300457164031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39.748800000000003</v>
      </c>
      <c r="AF45" s="13">
        <f>VLOOKUP(A:A,[1]TDSheet!$A:$AF,32,0)</f>
        <v>42.334400000000002</v>
      </c>
      <c r="AG45" s="13">
        <f>VLOOKUP(A:A,[1]TDSheet!$A:$AG,33,0)</f>
        <v>42.25</v>
      </c>
      <c r="AH45" s="13">
        <f>VLOOKUP(A:A,[3]TDSheet!$A:$D,4,0)</f>
        <v>40.07</v>
      </c>
      <c r="AI45" s="13" t="str">
        <f>VLOOKUP(A:A,[1]TDSheet!$A:$AI,35,0)</f>
        <v>увел</v>
      </c>
      <c r="AJ45" s="13">
        <f t="shared" si="14"/>
        <v>70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347</v>
      </c>
      <c r="D46" s="8">
        <v>1002</v>
      </c>
      <c r="E46" s="8">
        <v>1122</v>
      </c>
      <c r="F46" s="8">
        <v>188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1299</v>
      </c>
      <c r="K46" s="13">
        <f t="shared" si="10"/>
        <v>-177</v>
      </c>
      <c r="L46" s="13">
        <f>VLOOKUP(A:A,[1]TDSheet!$A:$L,12,0)</f>
        <v>300</v>
      </c>
      <c r="M46" s="13">
        <f>VLOOKUP(A:A,[1]TDSheet!$A:$M,13,0)</f>
        <v>400</v>
      </c>
      <c r="N46" s="13">
        <f>VLOOKUP(A:A,[1]TDSheet!$A:$N,14,0)</f>
        <v>400</v>
      </c>
      <c r="O46" s="13">
        <f>VLOOKUP(A:A,[1]TDSheet!$A:$X,24,0)</f>
        <v>250</v>
      </c>
      <c r="P46" s="13"/>
      <c r="Q46" s="13"/>
      <c r="R46" s="13"/>
      <c r="S46" s="13"/>
      <c r="T46" s="13"/>
      <c r="U46" s="13"/>
      <c r="V46" s="13"/>
      <c r="W46" s="13">
        <f t="shared" si="11"/>
        <v>224.4</v>
      </c>
      <c r="X46" s="15">
        <v>350</v>
      </c>
      <c r="Y46" s="16">
        <f t="shared" si="12"/>
        <v>8.4135472370766493</v>
      </c>
      <c r="Z46" s="13">
        <f t="shared" si="13"/>
        <v>0.83778966131907306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184.4</v>
      </c>
      <c r="AF46" s="13">
        <f>VLOOKUP(A:A,[1]TDSheet!$A:$AF,32,0)</f>
        <v>199.6</v>
      </c>
      <c r="AG46" s="13">
        <f>VLOOKUP(A:A,[1]TDSheet!$A:$AG,33,0)</f>
        <v>190.8</v>
      </c>
      <c r="AH46" s="13">
        <f>VLOOKUP(A:A,[3]TDSheet!$A:$D,4,0)</f>
        <v>168</v>
      </c>
      <c r="AI46" s="13">
        <f>VLOOKUP(A:A,[1]TDSheet!$A:$AI,35,0)</f>
        <v>0</v>
      </c>
      <c r="AJ46" s="13">
        <f t="shared" si="14"/>
        <v>140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1779</v>
      </c>
      <c r="D47" s="8">
        <v>1608</v>
      </c>
      <c r="E47" s="8">
        <v>2080</v>
      </c>
      <c r="F47" s="8">
        <v>837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2123</v>
      </c>
      <c r="K47" s="13">
        <f t="shared" si="10"/>
        <v>-43</v>
      </c>
      <c r="L47" s="13">
        <f>VLOOKUP(A:A,[1]TDSheet!$A:$L,12,0)</f>
        <v>700</v>
      </c>
      <c r="M47" s="13">
        <f>VLOOKUP(A:A,[1]TDSheet!$A:$M,13,0)</f>
        <v>200</v>
      </c>
      <c r="N47" s="13">
        <f>VLOOKUP(A:A,[1]TDSheet!$A:$N,14,0)</f>
        <v>700</v>
      </c>
      <c r="O47" s="13">
        <f>VLOOKUP(A:A,[1]TDSheet!$A:$X,24,0)</f>
        <v>350</v>
      </c>
      <c r="P47" s="13"/>
      <c r="Q47" s="13"/>
      <c r="R47" s="13"/>
      <c r="S47" s="13"/>
      <c r="T47" s="13"/>
      <c r="U47" s="13"/>
      <c r="V47" s="13"/>
      <c r="W47" s="13">
        <f t="shared" si="11"/>
        <v>416</v>
      </c>
      <c r="X47" s="15">
        <v>500</v>
      </c>
      <c r="Y47" s="16">
        <f t="shared" si="12"/>
        <v>7.9014423076923075</v>
      </c>
      <c r="Z47" s="13">
        <f t="shared" si="13"/>
        <v>2.0120192307692308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374.8</v>
      </c>
      <c r="AF47" s="13">
        <f>VLOOKUP(A:A,[1]TDSheet!$A:$AF,32,0)</f>
        <v>425.2</v>
      </c>
      <c r="AG47" s="13">
        <f>VLOOKUP(A:A,[1]TDSheet!$A:$AG,33,0)</f>
        <v>390</v>
      </c>
      <c r="AH47" s="13">
        <f>VLOOKUP(A:A,[3]TDSheet!$A:$D,4,0)</f>
        <v>393</v>
      </c>
      <c r="AI47" s="13">
        <f>VLOOKUP(A:A,[1]TDSheet!$A:$AI,35,0)</f>
        <v>0</v>
      </c>
      <c r="AJ47" s="13">
        <f t="shared" si="14"/>
        <v>200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95.814999999999998</v>
      </c>
      <c r="D48" s="8">
        <v>55.594000000000001</v>
      </c>
      <c r="E48" s="8">
        <v>80.656000000000006</v>
      </c>
      <c r="F48" s="8">
        <v>67.869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82.828999999999994</v>
      </c>
      <c r="K48" s="13">
        <f t="shared" si="10"/>
        <v>-2.1729999999999876</v>
      </c>
      <c r="L48" s="13">
        <f>VLOOKUP(A:A,[1]TDSheet!$A:$L,12,0)</f>
        <v>40</v>
      </c>
      <c r="M48" s="13">
        <f>VLOOKUP(A:A,[1]TDSheet!$A:$M,13,0)</f>
        <v>0</v>
      </c>
      <c r="N48" s="13">
        <f>VLOOKUP(A:A,[1]TDSheet!$A:$N,14,0)</f>
        <v>20</v>
      </c>
      <c r="O48" s="13">
        <f>VLOOKUP(A:A,[1]TDSheet!$A:$X,24,0)</f>
        <v>0</v>
      </c>
      <c r="P48" s="13"/>
      <c r="Q48" s="13"/>
      <c r="R48" s="13"/>
      <c r="S48" s="13"/>
      <c r="T48" s="13"/>
      <c r="U48" s="13"/>
      <c r="V48" s="13"/>
      <c r="W48" s="13">
        <f t="shared" si="11"/>
        <v>16.1312</v>
      </c>
      <c r="X48" s="15"/>
      <c r="Y48" s="16">
        <f t="shared" si="12"/>
        <v>7.92681263638167</v>
      </c>
      <c r="Z48" s="13">
        <f t="shared" si="13"/>
        <v>4.2073125371950013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18.484400000000001</v>
      </c>
      <c r="AF48" s="13">
        <f>VLOOKUP(A:A,[1]TDSheet!$A:$AF,32,0)</f>
        <v>20.4116</v>
      </c>
      <c r="AG48" s="13">
        <f>VLOOKUP(A:A,[1]TDSheet!$A:$AG,33,0)</f>
        <v>19.794800000000002</v>
      </c>
      <c r="AH48" s="13">
        <f>VLOOKUP(A:A,[3]TDSheet!$A:$D,4,0)</f>
        <v>18.626999999999999</v>
      </c>
      <c r="AI48" s="13">
        <f>VLOOKUP(A:A,[1]TDSheet!$A:$AI,35,0)</f>
        <v>0</v>
      </c>
      <c r="AJ48" s="13">
        <f t="shared" si="14"/>
        <v>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94.822000000000003</v>
      </c>
      <c r="D49" s="8">
        <v>453.07600000000002</v>
      </c>
      <c r="E49" s="8">
        <v>253.602</v>
      </c>
      <c r="F49" s="8">
        <v>284.05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266.09699999999998</v>
      </c>
      <c r="K49" s="13">
        <f t="shared" si="10"/>
        <v>-12.494999999999976</v>
      </c>
      <c r="L49" s="13">
        <f>VLOOKUP(A:A,[1]TDSheet!$A:$L,12,0)</f>
        <v>120</v>
      </c>
      <c r="M49" s="13">
        <f>VLOOKUP(A:A,[1]TDSheet!$A:$M,13,0)</f>
        <v>0</v>
      </c>
      <c r="N49" s="13">
        <f>VLOOKUP(A:A,[1]TDSheet!$A:$N,14,0)</f>
        <v>0</v>
      </c>
      <c r="O49" s="13">
        <f>VLOOKUP(A:A,[1]TDSheet!$A:$X,24,0)</f>
        <v>0</v>
      </c>
      <c r="P49" s="13"/>
      <c r="Q49" s="13"/>
      <c r="R49" s="13"/>
      <c r="S49" s="13"/>
      <c r="T49" s="13"/>
      <c r="U49" s="13"/>
      <c r="V49" s="13"/>
      <c r="W49" s="13">
        <f t="shared" si="11"/>
        <v>50.720399999999998</v>
      </c>
      <c r="X49" s="15"/>
      <c r="Y49" s="16">
        <f t="shared" si="12"/>
        <v>7.966222663859118</v>
      </c>
      <c r="Z49" s="13">
        <f t="shared" si="13"/>
        <v>5.6003107231015532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61.447799999999994</v>
      </c>
      <c r="AF49" s="13">
        <f>VLOOKUP(A:A,[1]TDSheet!$A:$AF,32,0)</f>
        <v>51.193799999999996</v>
      </c>
      <c r="AG49" s="13">
        <f>VLOOKUP(A:A,[1]TDSheet!$A:$AG,33,0)</f>
        <v>71.41040000000001</v>
      </c>
      <c r="AH49" s="13">
        <f>VLOOKUP(A:A,[3]TDSheet!$A:$D,4,0)</f>
        <v>73.391999999999996</v>
      </c>
      <c r="AI49" s="13">
        <f>VLOOKUP(A:A,[1]TDSheet!$A:$AI,35,0)</f>
        <v>0</v>
      </c>
      <c r="AJ49" s="13">
        <f t="shared" si="14"/>
        <v>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913</v>
      </c>
      <c r="D50" s="8">
        <v>852</v>
      </c>
      <c r="E50" s="8">
        <v>1352</v>
      </c>
      <c r="F50" s="8">
        <v>373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1387</v>
      </c>
      <c r="K50" s="13">
        <f t="shared" si="10"/>
        <v>-35</v>
      </c>
      <c r="L50" s="13">
        <f>VLOOKUP(A:A,[1]TDSheet!$A:$L,12,0)</f>
        <v>300</v>
      </c>
      <c r="M50" s="13">
        <f>VLOOKUP(A:A,[1]TDSheet!$A:$M,13,0)</f>
        <v>400</v>
      </c>
      <c r="N50" s="13">
        <f>VLOOKUP(A:A,[1]TDSheet!$A:$N,14,0)</f>
        <v>500</v>
      </c>
      <c r="O50" s="13">
        <f>VLOOKUP(A:A,[1]TDSheet!$A:$X,24,0)</f>
        <v>0</v>
      </c>
      <c r="P50" s="13"/>
      <c r="Q50" s="13"/>
      <c r="R50" s="13"/>
      <c r="S50" s="13"/>
      <c r="T50" s="13"/>
      <c r="U50" s="13"/>
      <c r="V50" s="13"/>
      <c r="W50" s="13">
        <f t="shared" si="11"/>
        <v>270.39999999999998</v>
      </c>
      <c r="X50" s="15">
        <v>550</v>
      </c>
      <c r="Y50" s="16">
        <f t="shared" si="12"/>
        <v>7.8513313609467463</v>
      </c>
      <c r="Z50" s="13">
        <f t="shared" si="13"/>
        <v>1.3794378698224854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221.2</v>
      </c>
      <c r="AF50" s="13">
        <f>VLOOKUP(A:A,[1]TDSheet!$A:$AF,32,0)</f>
        <v>230.4</v>
      </c>
      <c r="AG50" s="13">
        <f>VLOOKUP(A:A,[1]TDSheet!$A:$AG,33,0)</f>
        <v>220.6</v>
      </c>
      <c r="AH50" s="13">
        <f>VLOOKUP(A:A,[3]TDSheet!$A:$D,4,0)</f>
        <v>219</v>
      </c>
      <c r="AI50" s="13">
        <f>VLOOKUP(A:A,[1]TDSheet!$A:$AI,35,0)</f>
        <v>0</v>
      </c>
      <c r="AJ50" s="13">
        <f t="shared" si="14"/>
        <v>192.5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1295</v>
      </c>
      <c r="D51" s="8">
        <v>1276</v>
      </c>
      <c r="E51" s="8">
        <v>2065</v>
      </c>
      <c r="F51" s="8">
        <v>442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2139</v>
      </c>
      <c r="K51" s="13">
        <f t="shared" si="10"/>
        <v>-74</v>
      </c>
      <c r="L51" s="13">
        <f>VLOOKUP(A:A,[1]TDSheet!$A:$L,12,0)</f>
        <v>500</v>
      </c>
      <c r="M51" s="13">
        <f>VLOOKUP(A:A,[1]TDSheet!$A:$M,13,0)</f>
        <v>600</v>
      </c>
      <c r="N51" s="13">
        <f>VLOOKUP(A:A,[1]TDSheet!$A:$N,14,0)</f>
        <v>700</v>
      </c>
      <c r="O51" s="13">
        <f>VLOOKUP(A:A,[1]TDSheet!$A:$X,24,0)</f>
        <v>320</v>
      </c>
      <c r="P51" s="13"/>
      <c r="Q51" s="13"/>
      <c r="R51" s="13"/>
      <c r="S51" s="13"/>
      <c r="T51" s="13"/>
      <c r="U51" s="13"/>
      <c r="V51" s="13"/>
      <c r="W51" s="13">
        <f t="shared" si="11"/>
        <v>413</v>
      </c>
      <c r="X51" s="15">
        <v>700</v>
      </c>
      <c r="Y51" s="16">
        <f t="shared" si="12"/>
        <v>7.898305084745763</v>
      </c>
      <c r="Z51" s="13">
        <f t="shared" si="13"/>
        <v>1.0702179176755449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328.8</v>
      </c>
      <c r="AF51" s="13">
        <f>VLOOKUP(A:A,[1]TDSheet!$A:$AF,32,0)</f>
        <v>336.2</v>
      </c>
      <c r="AG51" s="13">
        <f>VLOOKUP(A:A,[1]TDSheet!$A:$AG,33,0)</f>
        <v>325.39999999999998</v>
      </c>
      <c r="AH51" s="13">
        <f>VLOOKUP(A:A,[3]TDSheet!$A:$D,4,0)</f>
        <v>402</v>
      </c>
      <c r="AI51" s="13">
        <f>VLOOKUP(A:A,[1]TDSheet!$A:$AI,35,0)</f>
        <v>0</v>
      </c>
      <c r="AJ51" s="13">
        <f t="shared" si="14"/>
        <v>244.99999999999997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83</v>
      </c>
      <c r="D52" s="8">
        <v>15</v>
      </c>
      <c r="E52" s="8">
        <v>29</v>
      </c>
      <c r="F52" s="8">
        <v>44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1162</v>
      </c>
      <c r="K52" s="13">
        <f t="shared" si="10"/>
        <v>-1133</v>
      </c>
      <c r="L52" s="13">
        <f>VLOOKUP(A:A,[1]TDSheet!$A:$L,12,0)</f>
        <v>500</v>
      </c>
      <c r="M52" s="13">
        <f>VLOOKUP(A:A,[1]TDSheet!$A:$M,13,0)</f>
        <v>200</v>
      </c>
      <c r="N52" s="13">
        <f>VLOOKUP(A:A,[1]TDSheet!$A:$N,14,0)</f>
        <v>300</v>
      </c>
      <c r="O52" s="13">
        <f>VLOOKUP(A:A,[1]TDSheet!$A:$X,24,0)</f>
        <v>100</v>
      </c>
      <c r="P52" s="13"/>
      <c r="Q52" s="13"/>
      <c r="R52" s="13"/>
      <c r="S52" s="13"/>
      <c r="T52" s="13"/>
      <c r="U52" s="13"/>
      <c r="V52" s="13"/>
      <c r="W52" s="13">
        <f t="shared" si="11"/>
        <v>5.8</v>
      </c>
      <c r="X52" s="15">
        <v>300</v>
      </c>
      <c r="Y52" s="16">
        <f t="shared" si="12"/>
        <v>248.96551724137933</v>
      </c>
      <c r="Z52" s="13">
        <f t="shared" si="13"/>
        <v>7.5862068965517242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163.80000000000001</v>
      </c>
      <c r="AF52" s="13">
        <f>VLOOKUP(A:A,[1]TDSheet!$A:$AF,32,0)</f>
        <v>188.8</v>
      </c>
      <c r="AG52" s="13">
        <f>VLOOKUP(A:A,[1]TDSheet!$A:$AG,33,0)</f>
        <v>170.2</v>
      </c>
      <c r="AH52" s="13">
        <f>VLOOKUP(A:A,[3]TDSheet!$A:$D,4,0)</f>
        <v>-10</v>
      </c>
      <c r="AI52" s="13" t="str">
        <f>VLOOKUP(A:A,[1]TDSheet!$A:$AI,35,0)</f>
        <v>складзавод</v>
      </c>
      <c r="AJ52" s="13">
        <f t="shared" si="14"/>
        <v>120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143.37799999999999</v>
      </c>
      <c r="D53" s="8">
        <v>292.64100000000002</v>
      </c>
      <c r="E53" s="8">
        <v>267.416</v>
      </c>
      <c r="F53" s="8">
        <v>159.22900000000001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294.26499999999999</v>
      </c>
      <c r="K53" s="13">
        <f t="shared" si="10"/>
        <v>-26.84899999999999</v>
      </c>
      <c r="L53" s="13">
        <f>VLOOKUP(A:A,[1]TDSheet!$A:$L,12,0)</f>
        <v>60</v>
      </c>
      <c r="M53" s="13">
        <f>VLOOKUP(A:A,[1]TDSheet!$A:$M,13,0)</f>
        <v>50</v>
      </c>
      <c r="N53" s="13">
        <f>VLOOKUP(A:A,[1]TDSheet!$A:$N,14,0)</f>
        <v>80</v>
      </c>
      <c r="O53" s="13">
        <f>VLOOKUP(A:A,[1]TDSheet!$A:$X,24,0)</f>
        <v>50</v>
      </c>
      <c r="P53" s="13"/>
      <c r="Q53" s="13"/>
      <c r="R53" s="13"/>
      <c r="S53" s="13"/>
      <c r="T53" s="13"/>
      <c r="U53" s="13"/>
      <c r="V53" s="13"/>
      <c r="W53" s="13">
        <f t="shared" si="11"/>
        <v>53.483199999999997</v>
      </c>
      <c r="X53" s="15">
        <v>50</v>
      </c>
      <c r="Y53" s="16">
        <f t="shared" si="12"/>
        <v>8.3994413198911069</v>
      </c>
      <c r="Z53" s="13">
        <f t="shared" si="13"/>
        <v>2.9771778801567601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41.537799999999997</v>
      </c>
      <c r="AF53" s="13">
        <f>VLOOKUP(A:A,[1]TDSheet!$A:$AF,32,0)</f>
        <v>41.279600000000002</v>
      </c>
      <c r="AG53" s="13">
        <f>VLOOKUP(A:A,[1]TDSheet!$A:$AG,33,0)</f>
        <v>47.263999999999996</v>
      </c>
      <c r="AH53" s="13">
        <f>VLOOKUP(A:A,[3]TDSheet!$A:$D,4,0)</f>
        <v>39.463000000000001</v>
      </c>
      <c r="AI53" s="13" t="str">
        <f>VLOOKUP(A:A,[1]TDSheet!$A:$AI,35,0)</f>
        <v>увел</v>
      </c>
      <c r="AJ53" s="13">
        <f t="shared" si="14"/>
        <v>50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550.10799999999995</v>
      </c>
      <c r="D54" s="8">
        <v>317.27499999999998</v>
      </c>
      <c r="E54" s="8">
        <v>684.25699999999995</v>
      </c>
      <c r="F54" s="8">
        <v>173.608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676.64599999999996</v>
      </c>
      <c r="K54" s="13">
        <f t="shared" si="10"/>
        <v>7.61099999999999</v>
      </c>
      <c r="L54" s="13">
        <f>VLOOKUP(A:A,[1]TDSheet!$A:$L,12,0)</f>
        <v>300</v>
      </c>
      <c r="M54" s="13">
        <f>VLOOKUP(A:A,[1]TDSheet!$A:$M,13,0)</f>
        <v>150</v>
      </c>
      <c r="N54" s="13">
        <f>VLOOKUP(A:A,[1]TDSheet!$A:$N,14,0)</f>
        <v>300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136.85139999999998</v>
      </c>
      <c r="X54" s="15">
        <v>170</v>
      </c>
      <c r="Y54" s="16">
        <f t="shared" si="12"/>
        <v>7.9912079817963138</v>
      </c>
      <c r="Z54" s="13">
        <f t="shared" si="13"/>
        <v>1.2685876797752893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101.2942</v>
      </c>
      <c r="AF54" s="13">
        <f>VLOOKUP(A:A,[1]TDSheet!$A:$AF,32,0)</f>
        <v>124.62339999999999</v>
      </c>
      <c r="AG54" s="13">
        <f>VLOOKUP(A:A,[1]TDSheet!$A:$AG,33,0)</f>
        <v>119.06559999999999</v>
      </c>
      <c r="AH54" s="13">
        <f>VLOOKUP(A:A,[3]TDSheet!$A:$D,4,0)</f>
        <v>133.58799999999999</v>
      </c>
      <c r="AI54" s="13">
        <f>VLOOKUP(A:A,[1]TDSheet!$A:$AI,35,0)</f>
        <v>0</v>
      </c>
      <c r="AJ54" s="13">
        <f t="shared" si="14"/>
        <v>170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30.693999999999999</v>
      </c>
      <c r="D55" s="8">
        <v>83.983999999999995</v>
      </c>
      <c r="E55" s="8">
        <v>49.517000000000003</v>
      </c>
      <c r="F55" s="8">
        <v>65.161000000000001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60.4</v>
      </c>
      <c r="K55" s="13">
        <f t="shared" si="10"/>
        <v>-10.882999999999996</v>
      </c>
      <c r="L55" s="13">
        <f>VLOOKUP(A:A,[1]TDSheet!$A:$L,12,0)</f>
        <v>50</v>
      </c>
      <c r="M55" s="13">
        <f>VLOOKUP(A:A,[1]TDSheet!$A:$M,13,0)</f>
        <v>0</v>
      </c>
      <c r="N55" s="13">
        <f>VLOOKUP(A:A,[1]TDSheet!$A:$N,14,0)</f>
        <v>0</v>
      </c>
      <c r="O55" s="13">
        <f>VLOOKUP(A:A,[1]TDSheet!$A:$X,24,0)</f>
        <v>0</v>
      </c>
      <c r="P55" s="13"/>
      <c r="Q55" s="13"/>
      <c r="R55" s="13"/>
      <c r="S55" s="13"/>
      <c r="T55" s="13"/>
      <c r="U55" s="13"/>
      <c r="V55" s="13"/>
      <c r="W55" s="13">
        <f t="shared" si="11"/>
        <v>9.9034000000000013</v>
      </c>
      <c r="X55" s="15"/>
      <c r="Y55" s="16">
        <f t="shared" si="12"/>
        <v>11.628430639982227</v>
      </c>
      <c r="Z55" s="13">
        <f t="shared" si="13"/>
        <v>6.579659510875052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5.9752000000000001</v>
      </c>
      <c r="AF55" s="13">
        <f>VLOOKUP(A:A,[1]TDSheet!$A:$AF,32,0)</f>
        <v>3.6356000000000002</v>
      </c>
      <c r="AG55" s="13">
        <f>VLOOKUP(A:A,[1]TDSheet!$A:$AG,33,0)</f>
        <v>15.9054</v>
      </c>
      <c r="AH55" s="13">
        <f>VLOOKUP(A:A,[3]TDSheet!$A:$D,4,0)</f>
        <v>13.488</v>
      </c>
      <c r="AI55" s="13" t="str">
        <f>VLOOKUP(A:A,[1]TDSheet!$A:$AI,35,0)</f>
        <v>склад</v>
      </c>
      <c r="AJ55" s="13">
        <f t="shared" si="14"/>
        <v>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1501.529</v>
      </c>
      <c r="D56" s="8">
        <v>3771.4540000000002</v>
      </c>
      <c r="E56" s="8">
        <v>3275.6219999999998</v>
      </c>
      <c r="F56" s="8">
        <v>1954.1489999999999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3179.2130000000002</v>
      </c>
      <c r="K56" s="13">
        <f t="shared" si="10"/>
        <v>96.408999999999651</v>
      </c>
      <c r="L56" s="13">
        <f>VLOOKUP(A:A,[1]TDSheet!$A:$L,12,0)</f>
        <v>1600</v>
      </c>
      <c r="M56" s="13">
        <f>VLOOKUP(A:A,[1]TDSheet!$A:$M,13,0)</f>
        <v>400</v>
      </c>
      <c r="N56" s="13">
        <f>VLOOKUP(A:A,[1]TDSheet!$A:$N,14,0)</f>
        <v>500</v>
      </c>
      <c r="O56" s="13">
        <f>VLOOKUP(A:A,[1]TDSheet!$A:$X,24,0)</f>
        <v>0</v>
      </c>
      <c r="P56" s="13"/>
      <c r="Q56" s="13"/>
      <c r="R56" s="13"/>
      <c r="S56" s="13"/>
      <c r="T56" s="13"/>
      <c r="U56" s="13"/>
      <c r="V56" s="13"/>
      <c r="W56" s="13">
        <f t="shared" si="11"/>
        <v>655.12439999999992</v>
      </c>
      <c r="X56" s="15">
        <v>750</v>
      </c>
      <c r="Y56" s="16">
        <f t="shared" si="12"/>
        <v>7.9437569414297498</v>
      </c>
      <c r="Z56" s="13">
        <f t="shared" si="13"/>
        <v>2.9828670707425951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547.71319999999992</v>
      </c>
      <c r="AF56" s="13">
        <f>VLOOKUP(A:A,[1]TDSheet!$A:$AF,32,0)</f>
        <v>612.56979999999999</v>
      </c>
      <c r="AG56" s="13">
        <f>VLOOKUP(A:A,[1]TDSheet!$A:$AG,33,0)</f>
        <v>748.14139999999998</v>
      </c>
      <c r="AH56" s="13">
        <f>VLOOKUP(A:A,[3]TDSheet!$A:$D,4,0)</f>
        <v>896.577</v>
      </c>
      <c r="AI56" s="13" t="str">
        <f>VLOOKUP(A:A,[1]TDSheet!$A:$AI,35,0)</f>
        <v>апряб</v>
      </c>
      <c r="AJ56" s="13">
        <f t="shared" si="14"/>
        <v>750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1715</v>
      </c>
      <c r="D57" s="8">
        <v>1941</v>
      </c>
      <c r="E57" s="8">
        <v>2734</v>
      </c>
      <c r="F57" s="8">
        <v>840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2973</v>
      </c>
      <c r="K57" s="13">
        <f t="shared" si="10"/>
        <v>-239</v>
      </c>
      <c r="L57" s="13">
        <f>VLOOKUP(A:A,[1]TDSheet!$A:$L,12,0)</f>
        <v>600</v>
      </c>
      <c r="M57" s="13">
        <f>VLOOKUP(A:A,[1]TDSheet!$A:$M,13,0)</f>
        <v>400</v>
      </c>
      <c r="N57" s="13">
        <f>VLOOKUP(A:A,[1]TDSheet!$A:$N,14,0)</f>
        <v>800</v>
      </c>
      <c r="O57" s="13">
        <f>VLOOKUP(A:A,[1]TDSheet!$A:$X,24,0)</f>
        <v>500</v>
      </c>
      <c r="P57" s="13"/>
      <c r="Q57" s="13"/>
      <c r="R57" s="13"/>
      <c r="S57" s="13"/>
      <c r="T57" s="13"/>
      <c r="U57" s="13"/>
      <c r="V57" s="13"/>
      <c r="W57" s="13">
        <f t="shared" si="11"/>
        <v>546.79999999999995</v>
      </c>
      <c r="X57" s="15">
        <v>1200</v>
      </c>
      <c r="Y57" s="16">
        <f t="shared" si="12"/>
        <v>7.9370885149963426</v>
      </c>
      <c r="Z57" s="13">
        <f t="shared" si="13"/>
        <v>1.5362106803218729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482</v>
      </c>
      <c r="AF57" s="13">
        <f>VLOOKUP(A:A,[1]TDSheet!$A:$AF,32,0)</f>
        <v>466.2</v>
      </c>
      <c r="AG57" s="13">
        <f>VLOOKUP(A:A,[1]TDSheet!$A:$AG,33,0)</f>
        <v>447.8</v>
      </c>
      <c r="AH57" s="13">
        <f>VLOOKUP(A:A,[3]TDSheet!$A:$D,4,0)</f>
        <v>660</v>
      </c>
      <c r="AI57" s="13">
        <f>VLOOKUP(A:A,[1]TDSheet!$A:$AI,35,0)</f>
        <v>0</v>
      </c>
      <c r="AJ57" s="13">
        <f t="shared" si="14"/>
        <v>540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2319</v>
      </c>
      <c r="D58" s="8">
        <v>3089</v>
      </c>
      <c r="E58" s="8">
        <v>4302</v>
      </c>
      <c r="F58" s="8">
        <v>1039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4502</v>
      </c>
      <c r="K58" s="13">
        <f t="shared" si="10"/>
        <v>-200</v>
      </c>
      <c r="L58" s="13">
        <f>VLOOKUP(A:A,[1]TDSheet!$A:$L,12,0)</f>
        <v>1000</v>
      </c>
      <c r="M58" s="13">
        <f>VLOOKUP(A:A,[1]TDSheet!$A:$M,13,0)</f>
        <v>1200</v>
      </c>
      <c r="N58" s="13">
        <f>VLOOKUP(A:A,[1]TDSheet!$A:$N,14,0)</f>
        <v>800</v>
      </c>
      <c r="O58" s="13">
        <f>VLOOKUP(A:A,[1]TDSheet!$A:$X,24,0)</f>
        <v>1000</v>
      </c>
      <c r="P58" s="13"/>
      <c r="Q58" s="13"/>
      <c r="R58" s="13"/>
      <c r="S58" s="13"/>
      <c r="T58" s="13"/>
      <c r="U58" s="13"/>
      <c r="V58" s="13"/>
      <c r="W58" s="13">
        <f t="shared" si="11"/>
        <v>740.4</v>
      </c>
      <c r="X58" s="15">
        <v>800</v>
      </c>
      <c r="Y58" s="16">
        <f t="shared" si="12"/>
        <v>7.8862776877363592</v>
      </c>
      <c r="Z58" s="13">
        <f t="shared" si="13"/>
        <v>1.4032955159373313</v>
      </c>
      <c r="AA58" s="13"/>
      <c r="AB58" s="13"/>
      <c r="AC58" s="13"/>
      <c r="AD58" s="13">
        <f>VLOOKUP(A:A,[1]TDSheet!$A:$AD,30,0)</f>
        <v>600</v>
      </c>
      <c r="AE58" s="13">
        <f>VLOOKUP(A:A,[1]TDSheet!$A:$AE,31,0)</f>
        <v>641.20000000000005</v>
      </c>
      <c r="AF58" s="13">
        <f>VLOOKUP(A:A,[1]TDSheet!$A:$AF,32,0)</f>
        <v>695.2</v>
      </c>
      <c r="AG58" s="13">
        <f>VLOOKUP(A:A,[1]TDSheet!$A:$AG,33,0)</f>
        <v>716.8</v>
      </c>
      <c r="AH58" s="13">
        <f>VLOOKUP(A:A,[3]TDSheet!$A:$D,4,0)</f>
        <v>665</v>
      </c>
      <c r="AI58" s="13" t="str">
        <f>VLOOKUP(A:A,[1]TDSheet!$A:$AI,35,0)</f>
        <v>оконч</v>
      </c>
      <c r="AJ58" s="13">
        <f t="shared" si="14"/>
        <v>360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781</v>
      </c>
      <c r="D59" s="8">
        <v>825</v>
      </c>
      <c r="E59" s="8">
        <v>1110</v>
      </c>
      <c r="F59" s="8">
        <v>478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1124</v>
      </c>
      <c r="K59" s="13">
        <f t="shared" si="10"/>
        <v>-14</v>
      </c>
      <c r="L59" s="13">
        <f>VLOOKUP(A:A,[1]TDSheet!$A:$L,12,0)</f>
        <v>300</v>
      </c>
      <c r="M59" s="13">
        <f>VLOOKUP(A:A,[1]TDSheet!$A:$M,13,0)</f>
        <v>200</v>
      </c>
      <c r="N59" s="13">
        <f>VLOOKUP(A:A,[1]TDSheet!$A:$N,14,0)</f>
        <v>500</v>
      </c>
      <c r="O59" s="13">
        <f>VLOOKUP(A:A,[1]TDSheet!$A:$X,24,0)</f>
        <v>100</v>
      </c>
      <c r="P59" s="13"/>
      <c r="Q59" s="13"/>
      <c r="R59" s="13"/>
      <c r="S59" s="13"/>
      <c r="T59" s="13"/>
      <c r="U59" s="13"/>
      <c r="V59" s="13"/>
      <c r="W59" s="13">
        <f t="shared" si="11"/>
        <v>222</v>
      </c>
      <c r="X59" s="15">
        <v>300</v>
      </c>
      <c r="Y59" s="16">
        <f t="shared" si="12"/>
        <v>8.4594594594594597</v>
      </c>
      <c r="Z59" s="13">
        <f t="shared" si="13"/>
        <v>2.1531531531531534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176</v>
      </c>
      <c r="AF59" s="13">
        <f>VLOOKUP(A:A,[1]TDSheet!$A:$AF,32,0)</f>
        <v>204.2</v>
      </c>
      <c r="AG59" s="13">
        <f>VLOOKUP(A:A,[1]TDSheet!$A:$AG,33,0)</f>
        <v>196.8</v>
      </c>
      <c r="AH59" s="13">
        <f>VLOOKUP(A:A,[3]TDSheet!$A:$D,4,0)</f>
        <v>277</v>
      </c>
      <c r="AI59" s="13" t="str">
        <f>VLOOKUP(A:A,[1]TDSheet!$A:$AI,35,0)</f>
        <v>апряб</v>
      </c>
      <c r="AJ59" s="13">
        <f t="shared" si="14"/>
        <v>135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173</v>
      </c>
      <c r="D60" s="8">
        <v>358</v>
      </c>
      <c r="E60" s="8">
        <v>493</v>
      </c>
      <c r="F60" s="8">
        <v>18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528</v>
      </c>
      <c r="K60" s="13">
        <f t="shared" si="10"/>
        <v>-35</v>
      </c>
      <c r="L60" s="13">
        <f>VLOOKUP(A:A,[1]TDSheet!$A:$L,12,0)</f>
        <v>150</v>
      </c>
      <c r="M60" s="13">
        <f>VLOOKUP(A:A,[1]TDSheet!$A:$M,13,0)</f>
        <v>200</v>
      </c>
      <c r="N60" s="13">
        <f>VLOOKUP(A:A,[1]TDSheet!$A:$N,14,0)</f>
        <v>130</v>
      </c>
      <c r="O60" s="13">
        <f>VLOOKUP(A:A,[1]TDSheet!$A:$X,24,0)</f>
        <v>220</v>
      </c>
      <c r="P60" s="13"/>
      <c r="Q60" s="13"/>
      <c r="R60" s="13"/>
      <c r="S60" s="13"/>
      <c r="T60" s="13"/>
      <c r="U60" s="13"/>
      <c r="V60" s="13"/>
      <c r="W60" s="13">
        <f t="shared" si="11"/>
        <v>98.6</v>
      </c>
      <c r="X60" s="15">
        <v>70</v>
      </c>
      <c r="Y60" s="16">
        <f t="shared" si="12"/>
        <v>7.9918864097363089</v>
      </c>
      <c r="Z60" s="13">
        <f t="shared" si="13"/>
        <v>0.18255578093306288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71.8</v>
      </c>
      <c r="AF60" s="13">
        <f>VLOOKUP(A:A,[1]TDSheet!$A:$AF,32,0)</f>
        <v>87.8</v>
      </c>
      <c r="AG60" s="13">
        <f>VLOOKUP(A:A,[1]TDSheet!$A:$AG,33,0)</f>
        <v>73.2</v>
      </c>
      <c r="AH60" s="13">
        <f>VLOOKUP(A:A,[3]TDSheet!$A:$D,4,0)</f>
        <v>62</v>
      </c>
      <c r="AI60" s="13" t="e">
        <f>VLOOKUP(A:A,[1]TDSheet!$A:$AI,35,0)</f>
        <v>#N/A</v>
      </c>
      <c r="AJ60" s="13">
        <f t="shared" si="14"/>
        <v>28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306</v>
      </c>
      <c r="D61" s="8">
        <v>223</v>
      </c>
      <c r="E61" s="8">
        <v>405</v>
      </c>
      <c r="F61" s="8">
        <v>111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422</v>
      </c>
      <c r="K61" s="13">
        <f t="shared" si="10"/>
        <v>-17</v>
      </c>
      <c r="L61" s="13">
        <f>VLOOKUP(A:A,[1]TDSheet!$A:$L,12,0)</f>
        <v>80</v>
      </c>
      <c r="M61" s="13">
        <f>VLOOKUP(A:A,[1]TDSheet!$A:$M,13,0)</f>
        <v>120</v>
      </c>
      <c r="N61" s="13">
        <f>VLOOKUP(A:A,[1]TDSheet!$A:$N,14,0)</f>
        <v>120</v>
      </c>
      <c r="O61" s="13">
        <f>VLOOKUP(A:A,[1]TDSheet!$A:$X,24,0)</f>
        <v>120</v>
      </c>
      <c r="P61" s="13"/>
      <c r="Q61" s="13"/>
      <c r="R61" s="13"/>
      <c r="S61" s="13"/>
      <c r="T61" s="13"/>
      <c r="U61" s="13"/>
      <c r="V61" s="13"/>
      <c r="W61" s="13">
        <f t="shared" si="11"/>
        <v>81</v>
      </c>
      <c r="X61" s="15">
        <v>90</v>
      </c>
      <c r="Y61" s="16">
        <f t="shared" si="12"/>
        <v>7.9135802469135799</v>
      </c>
      <c r="Z61" s="13">
        <f t="shared" si="13"/>
        <v>1.3703703703703705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53.4</v>
      </c>
      <c r="AF61" s="13">
        <f>VLOOKUP(A:A,[1]TDSheet!$A:$AF,32,0)</f>
        <v>72</v>
      </c>
      <c r="AG61" s="13">
        <f>VLOOKUP(A:A,[1]TDSheet!$A:$AG,33,0)</f>
        <v>65.400000000000006</v>
      </c>
      <c r="AH61" s="13">
        <f>VLOOKUP(A:A,[3]TDSheet!$A:$D,4,0)</f>
        <v>51</v>
      </c>
      <c r="AI61" s="13" t="e">
        <f>VLOOKUP(A:A,[1]TDSheet!$A:$AI,35,0)</f>
        <v>#N/A</v>
      </c>
      <c r="AJ61" s="13">
        <f t="shared" si="14"/>
        <v>36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670.66200000000003</v>
      </c>
      <c r="D62" s="8">
        <v>526.59100000000001</v>
      </c>
      <c r="E62" s="8">
        <v>837.8</v>
      </c>
      <c r="F62" s="8">
        <v>343.12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845.34900000000005</v>
      </c>
      <c r="K62" s="13">
        <f t="shared" si="10"/>
        <v>-7.5490000000000919</v>
      </c>
      <c r="L62" s="13">
        <f>VLOOKUP(A:A,[1]TDSheet!$A:$L,12,0)</f>
        <v>250</v>
      </c>
      <c r="M62" s="13">
        <f>VLOOKUP(A:A,[1]TDSheet!$A:$M,13,0)</f>
        <v>100</v>
      </c>
      <c r="N62" s="13">
        <f>VLOOKUP(A:A,[1]TDSheet!$A:$N,14,0)</f>
        <v>300</v>
      </c>
      <c r="O62" s="13">
        <f>VLOOKUP(A:A,[1]TDSheet!$A:$X,24,0)</f>
        <v>150</v>
      </c>
      <c r="P62" s="13"/>
      <c r="Q62" s="13"/>
      <c r="R62" s="13"/>
      <c r="S62" s="13"/>
      <c r="T62" s="13"/>
      <c r="U62" s="13"/>
      <c r="V62" s="13"/>
      <c r="W62" s="13">
        <f t="shared" si="11"/>
        <v>167.56</v>
      </c>
      <c r="X62" s="15">
        <v>200</v>
      </c>
      <c r="Y62" s="16">
        <f t="shared" si="12"/>
        <v>8.0157555502506561</v>
      </c>
      <c r="Z62" s="13">
        <f t="shared" si="13"/>
        <v>2.047744091668656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163.20959999999999</v>
      </c>
      <c r="AF62" s="13">
        <f>VLOOKUP(A:A,[1]TDSheet!$A:$AF,32,0)</f>
        <v>157.34120000000001</v>
      </c>
      <c r="AG62" s="13">
        <f>VLOOKUP(A:A,[1]TDSheet!$A:$AG,33,0)</f>
        <v>148.19999999999999</v>
      </c>
      <c r="AH62" s="13">
        <f>VLOOKUP(A:A,[3]TDSheet!$A:$D,4,0)</f>
        <v>185.09800000000001</v>
      </c>
      <c r="AI62" s="13">
        <f>VLOOKUP(A:A,[1]TDSheet!$A:$AI,35,0)</f>
        <v>0</v>
      </c>
      <c r="AJ62" s="13">
        <f t="shared" si="14"/>
        <v>200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956</v>
      </c>
      <c r="D63" s="8">
        <v>12</v>
      </c>
      <c r="E63" s="8">
        <v>443</v>
      </c>
      <c r="F63" s="8">
        <v>519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452</v>
      </c>
      <c r="K63" s="13">
        <f t="shared" si="10"/>
        <v>-9</v>
      </c>
      <c r="L63" s="13">
        <f>VLOOKUP(A:A,[1]TDSheet!$A:$L,12,0)</f>
        <v>0</v>
      </c>
      <c r="M63" s="13">
        <f>VLOOKUP(A:A,[1]TDSheet!$A:$M,13,0)</f>
        <v>0</v>
      </c>
      <c r="N63" s="13">
        <f>VLOOKUP(A:A,[1]TDSheet!$A:$N,14,0)</f>
        <v>1000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88.6</v>
      </c>
      <c r="X63" s="15"/>
      <c r="Y63" s="16">
        <f t="shared" si="12"/>
        <v>17.144469525959369</v>
      </c>
      <c r="Z63" s="13">
        <f t="shared" si="13"/>
        <v>5.8577878103837477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64.400000000000006</v>
      </c>
      <c r="AF63" s="13">
        <f>VLOOKUP(A:A,[1]TDSheet!$A:$AF,32,0)</f>
        <v>72</v>
      </c>
      <c r="AG63" s="13">
        <f>VLOOKUP(A:A,[1]TDSheet!$A:$AG,33,0)</f>
        <v>46.8</v>
      </c>
      <c r="AH63" s="13">
        <f>VLOOKUP(A:A,[3]TDSheet!$A:$D,4,0)</f>
        <v>47</v>
      </c>
      <c r="AI63" s="13" t="e">
        <f>VLOOKUP(A:A,[1]TDSheet!$A:$AI,35,0)</f>
        <v>#N/A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216.631</v>
      </c>
      <c r="D64" s="8">
        <v>71.019000000000005</v>
      </c>
      <c r="E64" s="8">
        <v>190.39699999999999</v>
      </c>
      <c r="F64" s="8">
        <v>93.17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270.81200000000001</v>
      </c>
      <c r="K64" s="13">
        <f t="shared" si="10"/>
        <v>-80.41500000000002</v>
      </c>
      <c r="L64" s="13">
        <f>VLOOKUP(A:A,[1]TDSheet!$A:$L,12,0)</f>
        <v>90</v>
      </c>
      <c r="M64" s="13">
        <f>VLOOKUP(A:A,[1]TDSheet!$A:$M,13,0)</f>
        <v>120</v>
      </c>
      <c r="N64" s="13">
        <f>VLOOKUP(A:A,[1]TDSheet!$A:$N,14,0)</f>
        <v>80</v>
      </c>
      <c r="O64" s="13">
        <f>VLOOKUP(A:A,[1]TDSheet!$A:$X,24,0)</f>
        <v>30</v>
      </c>
      <c r="P64" s="13"/>
      <c r="Q64" s="13"/>
      <c r="R64" s="13"/>
      <c r="S64" s="13"/>
      <c r="T64" s="13"/>
      <c r="U64" s="13"/>
      <c r="V64" s="13"/>
      <c r="W64" s="13">
        <f t="shared" si="11"/>
        <v>38.0794</v>
      </c>
      <c r="X64" s="15">
        <v>50</v>
      </c>
      <c r="Y64" s="16">
        <f t="shared" si="12"/>
        <v>12.163269379244422</v>
      </c>
      <c r="Z64" s="13">
        <f t="shared" si="13"/>
        <v>2.4467297278843678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39.780799999999999</v>
      </c>
      <c r="AF64" s="13">
        <f>VLOOKUP(A:A,[1]TDSheet!$A:$AF,32,0)</f>
        <v>47.3018</v>
      </c>
      <c r="AG64" s="13">
        <f>VLOOKUP(A:A,[1]TDSheet!$A:$AG,33,0)</f>
        <v>39.630200000000002</v>
      </c>
      <c r="AH64" s="13">
        <f>VLOOKUP(A:A,[3]TDSheet!$A:$D,4,0)</f>
        <v>0</v>
      </c>
      <c r="AI64" s="19" t="s">
        <v>145</v>
      </c>
      <c r="AJ64" s="13">
        <f t="shared" si="14"/>
        <v>50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20.038</v>
      </c>
      <c r="D65" s="8"/>
      <c r="E65" s="8">
        <v>0</v>
      </c>
      <c r="F65" s="8">
        <v>20.038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6.5</v>
      </c>
      <c r="K65" s="13">
        <f t="shared" si="10"/>
        <v>-6.5</v>
      </c>
      <c r="L65" s="13">
        <f>VLOOKUP(A:A,[1]TDSheet!$A:$L,12,0)</f>
        <v>0</v>
      </c>
      <c r="M65" s="13">
        <f>VLOOKUP(A:A,[1]TDSheet!$A:$M,13,0)</f>
        <v>0</v>
      </c>
      <c r="N65" s="13">
        <f>VLOOKUP(A:A,[1]TDSheet!$A:$N,14,0)</f>
        <v>0</v>
      </c>
      <c r="O65" s="13">
        <f>VLOOKUP(A:A,[1]TDSheet!$A:$X,24,0)</f>
        <v>0</v>
      </c>
      <c r="P65" s="13"/>
      <c r="Q65" s="13"/>
      <c r="R65" s="13"/>
      <c r="S65" s="13"/>
      <c r="T65" s="13"/>
      <c r="U65" s="13"/>
      <c r="V65" s="13"/>
      <c r="W65" s="13">
        <f t="shared" si="11"/>
        <v>0</v>
      </c>
      <c r="X65" s="15"/>
      <c r="Y65" s="16" t="e">
        <f t="shared" si="12"/>
        <v>#DIV/0!</v>
      </c>
      <c r="Z65" s="13" t="e">
        <f t="shared" si="13"/>
        <v>#DIV/0!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1.0933999999999999</v>
      </c>
      <c r="AF65" s="13">
        <f>VLOOKUP(A:A,[1]TDSheet!$A:$AF,32,0)</f>
        <v>0.2752</v>
      </c>
      <c r="AG65" s="13">
        <f>VLOOKUP(A:A,[1]TDSheet!$A:$AG,33,0)</f>
        <v>0</v>
      </c>
      <c r="AH65" s="13">
        <v>0</v>
      </c>
      <c r="AI65" s="13" t="str">
        <f>VLOOKUP(A:A,[1]TDSheet!$A:$AI,35,0)</f>
        <v>увел</v>
      </c>
      <c r="AJ65" s="13">
        <f t="shared" si="14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2039</v>
      </c>
      <c r="D66" s="8">
        <v>1918</v>
      </c>
      <c r="E66" s="8">
        <v>2888</v>
      </c>
      <c r="F66" s="8">
        <v>986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2936</v>
      </c>
      <c r="K66" s="13">
        <f t="shared" si="10"/>
        <v>-48</v>
      </c>
      <c r="L66" s="13">
        <f>VLOOKUP(A:A,[1]TDSheet!$A:$L,12,0)</f>
        <v>500</v>
      </c>
      <c r="M66" s="13">
        <f>VLOOKUP(A:A,[1]TDSheet!$A:$M,13,0)</f>
        <v>600</v>
      </c>
      <c r="N66" s="13">
        <f>VLOOKUP(A:A,[1]TDSheet!$A:$N,14,0)</f>
        <v>900</v>
      </c>
      <c r="O66" s="13">
        <f>VLOOKUP(A:A,[1]TDSheet!$A:$X,24,0)</f>
        <v>300</v>
      </c>
      <c r="P66" s="13"/>
      <c r="Q66" s="13"/>
      <c r="R66" s="13"/>
      <c r="S66" s="13"/>
      <c r="T66" s="13"/>
      <c r="U66" s="13"/>
      <c r="V66" s="13"/>
      <c r="W66" s="13">
        <f t="shared" si="11"/>
        <v>505.6</v>
      </c>
      <c r="X66" s="15">
        <v>700</v>
      </c>
      <c r="Y66" s="16">
        <f t="shared" si="12"/>
        <v>7.8837025316455689</v>
      </c>
      <c r="Z66" s="13">
        <f t="shared" si="13"/>
        <v>1.9501582278481011</v>
      </c>
      <c r="AA66" s="13"/>
      <c r="AB66" s="13"/>
      <c r="AC66" s="13"/>
      <c r="AD66" s="13">
        <f>VLOOKUP(A:A,[1]TDSheet!$A:$AD,30,0)</f>
        <v>360</v>
      </c>
      <c r="AE66" s="13">
        <f>VLOOKUP(A:A,[1]TDSheet!$A:$AE,31,0)</f>
        <v>414.2</v>
      </c>
      <c r="AF66" s="13">
        <f>VLOOKUP(A:A,[1]TDSheet!$A:$AF,32,0)</f>
        <v>484.8</v>
      </c>
      <c r="AG66" s="13">
        <f>VLOOKUP(A:A,[1]TDSheet!$A:$AG,33,0)</f>
        <v>441.6</v>
      </c>
      <c r="AH66" s="13">
        <f>VLOOKUP(A:A,[3]TDSheet!$A:$D,4,0)</f>
        <v>482</v>
      </c>
      <c r="AI66" s="13">
        <f>VLOOKUP(A:A,[1]TDSheet!$A:$AI,35,0)</f>
        <v>0</v>
      </c>
      <c r="AJ66" s="13">
        <f t="shared" si="14"/>
        <v>280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1573</v>
      </c>
      <c r="D67" s="8">
        <v>1367</v>
      </c>
      <c r="E67" s="8">
        <v>2140</v>
      </c>
      <c r="F67" s="8">
        <v>741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2183</v>
      </c>
      <c r="K67" s="13">
        <f t="shared" si="10"/>
        <v>-43</v>
      </c>
      <c r="L67" s="13">
        <f>VLOOKUP(A:A,[1]TDSheet!$A:$L,12,0)</f>
        <v>600</v>
      </c>
      <c r="M67" s="13">
        <f>VLOOKUP(A:A,[1]TDSheet!$A:$M,13,0)</f>
        <v>400</v>
      </c>
      <c r="N67" s="13">
        <f>VLOOKUP(A:A,[1]TDSheet!$A:$N,14,0)</f>
        <v>700</v>
      </c>
      <c r="O67" s="13">
        <f>VLOOKUP(A:A,[1]TDSheet!$A:$X,24,0)</f>
        <v>380</v>
      </c>
      <c r="P67" s="13"/>
      <c r="Q67" s="13"/>
      <c r="R67" s="13"/>
      <c r="S67" s="13"/>
      <c r="T67" s="13"/>
      <c r="U67" s="13"/>
      <c r="V67" s="13"/>
      <c r="W67" s="13">
        <f t="shared" si="11"/>
        <v>428</v>
      </c>
      <c r="X67" s="15">
        <v>550</v>
      </c>
      <c r="Y67" s="16">
        <f t="shared" si="12"/>
        <v>7.8761682242990654</v>
      </c>
      <c r="Z67" s="13">
        <f t="shared" si="13"/>
        <v>1.7313084112149533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376.4</v>
      </c>
      <c r="AF67" s="13">
        <f>VLOOKUP(A:A,[1]TDSheet!$A:$AF,32,0)</f>
        <v>396.8</v>
      </c>
      <c r="AG67" s="13">
        <f>VLOOKUP(A:A,[1]TDSheet!$A:$AG,33,0)</f>
        <v>380.2</v>
      </c>
      <c r="AH67" s="13">
        <f>VLOOKUP(A:A,[3]TDSheet!$A:$D,4,0)</f>
        <v>409</v>
      </c>
      <c r="AI67" s="13">
        <f>VLOOKUP(A:A,[1]TDSheet!$A:$AI,35,0)</f>
        <v>0</v>
      </c>
      <c r="AJ67" s="13">
        <f t="shared" si="14"/>
        <v>220</v>
      </c>
      <c r="AK67" s="13"/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434.95699999999999</v>
      </c>
      <c r="D68" s="8">
        <v>290.73399999999998</v>
      </c>
      <c r="E68" s="8">
        <v>582.11599999999999</v>
      </c>
      <c r="F68" s="8">
        <v>125.676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596.80499999999995</v>
      </c>
      <c r="K68" s="13">
        <f t="shared" si="10"/>
        <v>-14.688999999999965</v>
      </c>
      <c r="L68" s="13">
        <f>VLOOKUP(A:A,[1]TDSheet!$A:$L,12,0)</f>
        <v>150</v>
      </c>
      <c r="M68" s="13">
        <f>VLOOKUP(A:A,[1]TDSheet!$A:$M,13,0)</f>
        <v>200</v>
      </c>
      <c r="N68" s="13">
        <f>VLOOKUP(A:A,[1]TDSheet!$A:$N,14,0)</f>
        <v>200</v>
      </c>
      <c r="O68" s="13">
        <f>VLOOKUP(A:A,[1]TDSheet!$A:$X,24,0)</f>
        <v>100</v>
      </c>
      <c r="P68" s="13"/>
      <c r="Q68" s="13"/>
      <c r="R68" s="13"/>
      <c r="S68" s="13"/>
      <c r="T68" s="13"/>
      <c r="U68" s="13"/>
      <c r="V68" s="13"/>
      <c r="W68" s="13">
        <f t="shared" si="11"/>
        <v>116.42319999999999</v>
      </c>
      <c r="X68" s="15">
        <v>150</v>
      </c>
      <c r="Y68" s="16">
        <f t="shared" si="12"/>
        <v>7.9509582282569111</v>
      </c>
      <c r="Z68" s="13">
        <f t="shared" si="13"/>
        <v>1.0794755684434032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94.443600000000004</v>
      </c>
      <c r="AF68" s="13">
        <f>VLOOKUP(A:A,[1]TDSheet!$A:$AF,32,0)</f>
        <v>101.7504</v>
      </c>
      <c r="AG68" s="13">
        <f>VLOOKUP(A:A,[1]TDSheet!$A:$AG,33,0)</f>
        <v>92.891800000000003</v>
      </c>
      <c r="AH68" s="13">
        <f>VLOOKUP(A:A,[3]TDSheet!$A:$D,4,0)</f>
        <v>99.561999999999998</v>
      </c>
      <c r="AI68" s="13" t="e">
        <f>VLOOKUP(A:A,[1]TDSheet!$A:$AI,35,0)</f>
        <v>#N/A</v>
      </c>
      <c r="AJ68" s="13">
        <f t="shared" si="14"/>
        <v>150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174.68199999999999</v>
      </c>
      <c r="D69" s="8">
        <v>238.10599999999999</v>
      </c>
      <c r="E69" s="8">
        <v>308.71499999999997</v>
      </c>
      <c r="F69" s="8">
        <v>95.942999999999998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313.13200000000001</v>
      </c>
      <c r="K69" s="13">
        <f t="shared" si="10"/>
        <v>-4.41700000000003</v>
      </c>
      <c r="L69" s="13">
        <f>VLOOKUP(A:A,[1]TDSheet!$A:$L,12,0)</f>
        <v>120</v>
      </c>
      <c r="M69" s="13">
        <f>VLOOKUP(A:A,[1]TDSheet!$A:$M,13,0)</f>
        <v>100</v>
      </c>
      <c r="N69" s="13">
        <f>VLOOKUP(A:A,[1]TDSheet!$A:$N,14,0)</f>
        <v>110</v>
      </c>
      <c r="O69" s="13">
        <f>VLOOKUP(A:A,[1]TDSheet!$A:$X,24,0)</f>
        <v>20</v>
      </c>
      <c r="P69" s="13"/>
      <c r="Q69" s="13"/>
      <c r="R69" s="13"/>
      <c r="S69" s="13"/>
      <c r="T69" s="13"/>
      <c r="U69" s="13"/>
      <c r="V69" s="13"/>
      <c r="W69" s="13">
        <f t="shared" si="11"/>
        <v>61.742999999999995</v>
      </c>
      <c r="X69" s="15">
        <v>40</v>
      </c>
      <c r="Y69" s="16">
        <f t="shared" si="12"/>
        <v>7.8704144599387789</v>
      </c>
      <c r="Z69" s="13">
        <f t="shared" si="13"/>
        <v>1.553908945143579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47.778199999999998</v>
      </c>
      <c r="AF69" s="13">
        <f>VLOOKUP(A:A,[1]TDSheet!$A:$AF,32,0)</f>
        <v>49.955799999999996</v>
      </c>
      <c r="AG69" s="13">
        <f>VLOOKUP(A:A,[1]TDSheet!$A:$AG,33,0)</f>
        <v>55.431200000000004</v>
      </c>
      <c r="AH69" s="13">
        <f>VLOOKUP(A:A,[3]TDSheet!$A:$D,4,0)</f>
        <v>43.148000000000003</v>
      </c>
      <c r="AI69" s="13" t="e">
        <f>VLOOKUP(A:A,[1]TDSheet!$A:$AI,35,0)</f>
        <v>#N/A</v>
      </c>
      <c r="AJ69" s="13">
        <f t="shared" si="14"/>
        <v>40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427.92099999999999</v>
      </c>
      <c r="D70" s="8">
        <v>376.89600000000002</v>
      </c>
      <c r="E70" s="8">
        <v>726.83</v>
      </c>
      <c r="F70" s="8">
        <v>55.16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745.875</v>
      </c>
      <c r="K70" s="13">
        <f t="shared" si="10"/>
        <v>-19.044999999999959</v>
      </c>
      <c r="L70" s="13">
        <f>VLOOKUP(A:A,[1]TDSheet!$A:$L,12,0)</f>
        <v>220</v>
      </c>
      <c r="M70" s="13">
        <f>VLOOKUP(A:A,[1]TDSheet!$A:$M,13,0)</f>
        <v>250</v>
      </c>
      <c r="N70" s="13">
        <f>VLOOKUP(A:A,[1]TDSheet!$A:$N,14,0)</f>
        <v>220</v>
      </c>
      <c r="O70" s="13">
        <f>VLOOKUP(A:A,[1]TDSheet!$A:$X,24,0)</f>
        <v>70</v>
      </c>
      <c r="P70" s="13"/>
      <c r="Q70" s="13"/>
      <c r="R70" s="13"/>
      <c r="S70" s="13"/>
      <c r="T70" s="13"/>
      <c r="U70" s="13"/>
      <c r="V70" s="13"/>
      <c r="W70" s="13">
        <f t="shared" si="11"/>
        <v>145.36600000000001</v>
      </c>
      <c r="X70" s="15">
        <v>330</v>
      </c>
      <c r="Y70" s="16">
        <f t="shared" si="12"/>
        <v>7.8777705928483943</v>
      </c>
      <c r="Z70" s="13">
        <f t="shared" si="13"/>
        <v>0.37945599383624773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93.186599999999999</v>
      </c>
      <c r="AF70" s="13">
        <f>VLOOKUP(A:A,[1]TDSheet!$A:$AF,32,0)</f>
        <v>111.06440000000001</v>
      </c>
      <c r="AG70" s="13">
        <f>VLOOKUP(A:A,[1]TDSheet!$A:$AG,33,0)</f>
        <v>109.35740000000001</v>
      </c>
      <c r="AH70" s="13">
        <f>VLOOKUP(A:A,[3]TDSheet!$A:$D,4,0)</f>
        <v>194.33199999999999</v>
      </c>
      <c r="AI70" s="13" t="e">
        <f>VLOOKUP(A:A,[1]TDSheet!$A:$AI,35,0)</f>
        <v>#N/A</v>
      </c>
      <c r="AJ70" s="13">
        <f t="shared" si="14"/>
        <v>330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203.74100000000001</v>
      </c>
      <c r="D71" s="8">
        <v>418.78100000000001</v>
      </c>
      <c r="E71" s="8">
        <v>417.36700000000002</v>
      </c>
      <c r="F71" s="8">
        <v>195.35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421.30200000000002</v>
      </c>
      <c r="K71" s="13">
        <f t="shared" si="10"/>
        <v>-3.9350000000000023</v>
      </c>
      <c r="L71" s="13">
        <f>VLOOKUP(A:A,[1]TDSheet!$A:$L,12,0)</f>
        <v>170</v>
      </c>
      <c r="M71" s="13">
        <f>VLOOKUP(A:A,[1]TDSheet!$A:$M,13,0)</f>
        <v>50</v>
      </c>
      <c r="N71" s="13">
        <f>VLOOKUP(A:A,[1]TDSheet!$A:$N,14,0)</f>
        <v>140</v>
      </c>
      <c r="O71" s="13">
        <f>VLOOKUP(A:A,[1]TDSheet!$A:$X,24,0)</f>
        <v>40</v>
      </c>
      <c r="P71" s="13"/>
      <c r="Q71" s="13"/>
      <c r="R71" s="13"/>
      <c r="S71" s="13"/>
      <c r="T71" s="13"/>
      <c r="U71" s="13"/>
      <c r="V71" s="13"/>
      <c r="W71" s="13">
        <f t="shared" si="11"/>
        <v>83.473399999999998</v>
      </c>
      <c r="X71" s="15">
        <v>70</v>
      </c>
      <c r="Y71" s="16">
        <f t="shared" si="12"/>
        <v>7.970802674864089</v>
      </c>
      <c r="Z71" s="13">
        <f t="shared" si="13"/>
        <v>2.3402664801002473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70.131</v>
      </c>
      <c r="AF71" s="13">
        <f>VLOOKUP(A:A,[1]TDSheet!$A:$AF,32,0)</f>
        <v>70.787000000000006</v>
      </c>
      <c r="AG71" s="13">
        <f>VLOOKUP(A:A,[1]TDSheet!$A:$AG,33,0)</f>
        <v>83.256799999999998</v>
      </c>
      <c r="AH71" s="13">
        <f>VLOOKUP(A:A,[3]TDSheet!$A:$D,4,0)</f>
        <v>71.459999999999994</v>
      </c>
      <c r="AI71" s="13" t="e">
        <f>VLOOKUP(A:A,[1]TDSheet!$A:$AI,35,0)</f>
        <v>#N/A</v>
      </c>
      <c r="AJ71" s="13">
        <f t="shared" si="14"/>
        <v>70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99</v>
      </c>
      <c r="D72" s="8">
        <v>643</v>
      </c>
      <c r="E72" s="8">
        <v>33</v>
      </c>
      <c r="F72" s="8">
        <v>1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136</v>
      </c>
      <c r="K72" s="13">
        <f t="shared" ref="K72:K117" si="15">E72-J72</f>
        <v>-103</v>
      </c>
      <c r="L72" s="13">
        <f>VLOOKUP(A:A,[1]TDSheet!$A:$L,12,0)</f>
        <v>30</v>
      </c>
      <c r="M72" s="13">
        <f>VLOOKUP(A:A,[1]TDSheet!$A:$M,13,0)</f>
        <v>20</v>
      </c>
      <c r="N72" s="13">
        <f>VLOOKUP(A:A,[1]TDSheet!$A:$N,14,0)</f>
        <v>30</v>
      </c>
      <c r="O72" s="13">
        <f>VLOOKUP(A:A,[1]TDSheet!$A:$X,24,0)</f>
        <v>0</v>
      </c>
      <c r="P72" s="13"/>
      <c r="Q72" s="13"/>
      <c r="R72" s="13"/>
      <c r="S72" s="13"/>
      <c r="T72" s="13"/>
      <c r="U72" s="13"/>
      <c r="V72" s="13"/>
      <c r="W72" s="13">
        <f t="shared" ref="W72:W117" si="16">(E72-AD72)/5</f>
        <v>6.6</v>
      </c>
      <c r="X72" s="15">
        <v>60</v>
      </c>
      <c r="Y72" s="16">
        <f t="shared" ref="Y72:Y117" si="17">(F72+L72+M72+N72+O72+X72)/W72</f>
        <v>21.363636363636363</v>
      </c>
      <c r="Z72" s="13">
        <f t="shared" ref="Z72:Z117" si="18">F72/W72</f>
        <v>0.15151515151515152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20.399999999999999</v>
      </c>
      <c r="AF72" s="13">
        <f>VLOOKUP(A:A,[1]TDSheet!$A:$AF,32,0)</f>
        <v>19.8</v>
      </c>
      <c r="AG72" s="13">
        <f>VLOOKUP(A:A,[1]TDSheet!$A:$AG,33,0)</f>
        <v>19.399999999999999</v>
      </c>
      <c r="AH72" s="13">
        <v>0</v>
      </c>
      <c r="AI72" s="20" t="s">
        <v>145</v>
      </c>
      <c r="AJ72" s="13">
        <f t="shared" ref="AJ72:AJ117" si="19">X72*H72</f>
        <v>36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169</v>
      </c>
      <c r="D73" s="8">
        <v>1448</v>
      </c>
      <c r="E73" s="8">
        <v>262</v>
      </c>
      <c r="F73" s="8">
        <v>-1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331</v>
      </c>
      <c r="K73" s="13">
        <f t="shared" si="15"/>
        <v>-69</v>
      </c>
      <c r="L73" s="13">
        <f>VLOOKUP(A:A,[1]TDSheet!$A:$L,12,0)</f>
        <v>70</v>
      </c>
      <c r="M73" s="13">
        <f>VLOOKUP(A:A,[1]TDSheet!$A:$M,13,0)</f>
        <v>70</v>
      </c>
      <c r="N73" s="13">
        <f>VLOOKUP(A:A,[1]TDSheet!$A:$N,14,0)</f>
        <v>80</v>
      </c>
      <c r="O73" s="13">
        <f>VLOOKUP(A:A,[1]TDSheet!$A:$X,24,0)</f>
        <v>60</v>
      </c>
      <c r="P73" s="13"/>
      <c r="Q73" s="13"/>
      <c r="R73" s="13"/>
      <c r="S73" s="13"/>
      <c r="T73" s="13"/>
      <c r="U73" s="13"/>
      <c r="V73" s="13"/>
      <c r="W73" s="13">
        <f t="shared" si="16"/>
        <v>52.4</v>
      </c>
      <c r="X73" s="15">
        <v>140</v>
      </c>
      <c r="Y73" s="16">
        <f t="shared" si="17"/>
        <v>7.9961832061068705</v>
      </c>
      <c r="Z73" s="13">
        <f t="shared" si="18"/>
        <v>-1.9083969465648856E-2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50.4</v>
      </c>
      <c r="AF73" s="13">
        <f>VLOOKUP(A:A,[1]TDSheet!$A:$AF,32,0)</f>
        <v>44.4</v>
      </c>
      <c r="AG73" s="13">
        <f>VLOOKUP(A:A,[1]TDSheet!$A:$AG,33,0)</f>
        <v>44.4</v>
      </c>
      <c r="AH73" s="13">
        <f>VLOOKUP(A:A,[3]TDSheet!$A:$D,4,0)</f>
        <v>41</v>
      </c>
      <c r="AI73" s="13">
        <f>VLOOKUP(A:A,[1]TDSheet!$A:$AI,35,0)</f>
        <v>0</v>
      </c>
      <c r="AJ73" s="13">
        <f t="shared" si="19"/>
        <v>84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138</v>
      </c>
      <c r="D74" s="8">
        <v>2837</v>
      </c>
      <c r="E74" s="8">
        <v>575</v>
      </c>
      <c r="F74" s="8">
        <v>23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667</v>
      </c>
      <c r="K74" s="13">
        <f t="shared" si="15"/>
        <v>-92</v>
      </c>
      <c r="L74" s="13">
        <f>VLOOKUP(A:A,[1]TDSheet!$A:$L,12,0)</f>
        <v>170</v>
      </c>
      <c r="M74" s="13">
        <f>VLOOKUP(A:A,[1]TDSheet!$A:$M,13,0)</f>
        <v>350</v>
      </c>
      <c r="N74" s="13">
        <f>VLOOKUP(A:A,[1]TDSheet!$A:$N,14,0)</f>
        <v>200</v>
      </c>
      <c r="O74" s="13">
        <f>VLOOKUP(A:A,[1]TDSheet!$A:$X,24,0)</f>
        <v>160</v>
      </c>
      <c r="P74" s="13"/>
      <c r="Q74" s="13"/>
      <c r="R74" s="13"/>
      <c r="S74" s="13"/>
      <c r="T74" s="13"/>
      <c r="U74" s="13"/>
      <c r="V74" s="13"/>
      <c r="W74" s="13">
        <f t="shared" si="16"/>
        <v>115</v>
      </c>
      <c r="X74" s="15">
        <v>60</v>
      </c>
      <c r="Y74" s="16">
        <f t="shared" si="17"/>
        <v>8.3739130434782609</v>
      </c>
      <c r="Z74" s="13">
        <f t="shared" si="18"/>
        <v>0.2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95</v>
      </c>
      <c r="AF74" s="13">
        <f>VLOOKUP(A:A,[1]TDSheet!$A:$AF,32,0)</f>
        <v>99.4</v>
      </c>
      <c r="AG74" s="13">
        <f>VLOOKUP(A:A,[1]TDSheet!$A:$AG,33,0)</f>
        <v>99.8</v>
      </c>
      <c r="AH74" s="13">
        <f>VLOOKUP(A:A,[3]TDSheet!$A:$D,4,0)</f>
        <v>62</v>
      </c>
      <c r="AI74" s="13" t="str">
        <f>VLOOKUP(A:A,[1]TDSheet!$A:$AI,35,0)</f>
        <v>продапр</v>
      </c>
      <c r="AJ74" s="13">
        <f t="shared" si="19"/>
        <v>36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74.12</v>
      </c>
      <c r="D75" s="8">
        <v>135.23400000000001</v>
      </c>
      <c r="E75" s="8">
        <v>143.29599999999999</v>
      </c>
      <c r="F75" s="8">
        <v>48.405999999999999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165.559</v>
      </c>
      <c r="K75" s="13">
        <f t="shared" si="15"/>
        <v>-22.263000000000005</v>
      </c>
      <c r="L75" s="13">
        <f>VLOOKUP(A:A,[1]TDSheet!$A:$L,12,0)</f>
        <v>30</v>
      </c>
      <c r="M75" s="13">
        <f>VLOOKUP(A:A,[1]TDSheet!$A:$M,13,0)</f>
        <v>40</v>
      </c>
      <c r="N75" s="13">
        <f>VLOOKUP(A:A,[1]TDSheet!$A:$N,14,0)</f>
        <v>40</v>
      </c>
      <c r="O75" s="13">
        <f>VLOOKUP(A:A,[1]TDSheet!$A:$X,24,0)</f>
        <v>20</v>
      </c>
      <c r="P75" s="13"/>
      <c r="Q75" s="13"/>
      <c r="R75" s="13"/>
      <c r="S75" s="13"/>
      <c r="T75" s="13"/>
      <c r="U75" s="13"/>
      <c r="V75" s="13"/>
      <c r="W75" s="13">
        <f t="shared" si="16"/>
        <v>28.659199999999998</v>
      </c>
      <c r="X75" s="15">
        <v>50</v>
      </c>
      <c r="Y75" s="16">
        <f t="shared" si="17"/>
        <v>7.9697269986601169</v>
      </c>
      <c r="Z75" s="13">
        <f t="shared" si="18"/>
        <v>1.689021326485038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14.362200000000001</v>
      </c>
      <c r="AF75" s="13">
        <f>VLOOKUP(A:A,[1]TDSheet!$A:$AF,32,0)</f>
        <v>24.543799999999997</v>
      </c>
      <c r="AG75" s="13">
        <f>VLOOKUP(A:A,[1]TDSheet!$A:$AG,33,0)</f>
        <v>24.509399999999999</v>
      </c>
      <c r="AH75" s="13">
        <f>VLOOKUP(A:A,[3]TDSheet!$A:$D,4,0)</f>
        <v>23.228999999999999</v>
      </c>
      <c r="AI75" s="13">
        <f>VLOOKUP(A:A,[1]TDSheet!$A:$AI,35,0)</f>
        <v>0</v>
      </c>
      <c r="AJ75" s="13">
        <f t="shared" si="19"/>
        <v>50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386</v>
      </c>
      <c r="D76" s="8">
        <v>530</v>
      </c>
      <c r="E76" s="8">
        <v>619</v>
      </c>
      <c r="F76" s="8">
        <v>274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623</v>
      </c>
      <c r="K76" s="13">
        <f t="shared" si="15"/>
        <v>-4</v>
      </c>
      <c r="L76" s="13">
        <f>VLOOKUP(A:A,[1]TDSheet!$A:$L,12,0)</f>
        <v>100</v>
      </c>
      <c r="M76" s="13">
        <f>VLOOKUP(A:A,[1]TDSheet!$A:$M,13,0)</f>
        <v>200</v>
      </c>
      <c r="N76" s="13">
        <f>VLOOKUP(A:A,[1]TDSheet!$A:$N,14,0)</f>
        <v>200</v>
      </c>
      <c r="O76" s="13">
        <f>VLOOKUP(A:A,[1]TDSheet!$A:$X,24,0)</f>
        <v>20</v>
      </c>
      <c r="P76" s="13"/>
      <c r="Q76" s="13"/>
      <c r="R76" s="13"/>
      <c r="S76" s="13"/>
      <c r="T76" s="13"/>
      <c r="U76" s="13"/>
      <c r="V76" s="13"/>
      <c r="W76" s="13">
        <f t="shared" si="16"/>
        <v>123.8</v>
      </c>
      <c r="X76" s="15">
        <v>180</v>
      </c>
      <c r="Y76" s="16">
        <f t="shared" si="17"/>
        <v>7.8675282714054928</v>
      </c>
      <c r="Z76" s="13">
        <f t="shared" si="18"/>
        <v>2.2132471728594507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108.6</v>
      </c>
      <c r="AF76" s="13">
        <f>VLOOKUP(A:A,[1]TDSheet!$A:$AF,32,0)</f>
        <v>105.8</v>
      </c>
      <c r="AG76" s="13">
        <f>VLOOKUP(A:A,[1]TDSheet!$A:$AG,33,0)</f>
        <v>103.4</v>
      </c>
      <c r="AH76" s="13">
        <f>VLOOKUP(A:A,[3]TDSheet!$A:$D,4,0)</f>
        <v>133</v>
      </c>
      <c r="AI76" s="13" t="str">
        <f>VLOOKUP(A:A,[1]TDSheet!$A:$AI,35,0)</f>
        <v>апряб</v>
      </c>
      <c r="AJ76" s="13">
        <f t="shared" si="19"/>
        <v>108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494</v>
      </c>
      <c r="D77" s="8">
        <v>786</v>
      </c>
      <c r="E77" s="8">
        <v>882</v>
      </c>
      <c r="F77" s="8">
        <v>373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905</v>
      </c>
      <c r="K77" s="13">
        <f t="shared" si="15"/>
        <v>-23</v>
      </c>
      <c r="L77" s="13">
        <f>VLOOKUP(A:A,[1]TDSheet!$A:$L,12,0)</f>
        <v>220</v>
      </c>
      <c r="M77" s="13">
        <f>VLOOKUP(A:A,[1]TDSheet!$A:$M,13,0)</f>
        <v>250</v>
      </c>
      <c r="N77" s="13">
        <f>VLOOKUP(A:A,[1]TDSheet!$A:$N,14,0)</f>
        <v>280</v>
      </c>
      <c r="O77" s="13">
        <f>VLOOKUP(A:A,[1]TDSheet!$A:$X,24,0)</f>
        <v>50</v>
      </c>
      <c r="P77" s="13"/>
      <c r="Q77" s="13"/>
      <c r="R77" s="13"/>
      <c r="S77" s="13"/>
      <c r="T77" s="13"/>
      <c r="U77" s="13"/>
      <c r="V77" s="13"/>
      <c r="W77" s="13">
        <f t="shared" si="16"/>
        <v>176.4</v>
      </c>
      <c r="X77" s="15">
        <v>220</v>
      </c>
      <c r="Y77" s="16">
        <f t="shared" si="17"/>
        <v>7.8968253968253963</v>
      </c>
      <c r="Z77" s="13">
        <f t="shared" si="18"/>
        <v>2.1145124716553285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166</v>
      </c>
      <c r="AF77" s="13">
        <f>VLOOKUP(A:A,[1]TDSheet!$A:$AF,32,0)</f>
        <v>151.19999999999999</v>
      </c>
      <c r="AG77" s="13">
        <f>VLOOKUP(A:A,[1]TDSheet!$A:$AG,33,0)</f>
        <v>159.6</v>
      </c>
      <c r="AH77" s="13">
        <f>VLOOKUP(A:A,[3]TDSheet!$A:$D,4,0)</f>
        <v>185</v>
      </c>
      <c r="AI77" s="13" t="str">
        <f>VLOOKUP(A:A,[1]TDSheet!$A:$AI,35,0)</f>
        <v>апряб</v>
      </c>
      <c r="AJ77" s="13">
        <f t="shared" si="19"/>
        <v>132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482</v>
      </c>
      <c r="D78" s="8">
        <v>464</v>
      </c>
      <c r="E78" s="8">
        <v>675</v>
      </c>
      <c r="F78" s="8">
        <v>263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683</v>
      </c>
      <c r="K78" s="13">
        <f t="shared" si="15"/>
        <v>-8</v>
      </c>
      <c r="L78" s="13">
        <f>VLOOKUP(A:A,[1]TDSheet!$A:$L,12,0)</f>
        <v>270</v>
      </c>
      <c r="M78" s="13">
        <f>VLOOKUP(A:A,[1]TDSheet!$A:$M,13,0)</f>
        <v>100</v>
      </c>
      <c r="N78" s="13">
        <f>VLOOKUP(A:A,[1]TDSheet!$A:$N,14,0)</f>
        <v>200</v>
      </c>
      <c r="O78" s="13">
        <f>VLOOKUP(A:A,[1]TDSheet!$A:$X,24,0)</f>
        <v>90</v>
      </c>
      <c r="P78" s="13"/>
      <c r="Q78" s="13"/>
      <c r="R78" s="13"/>
      <c r="S78" s="13"/>
      <c r="T78" s="13"/>
      <c r="U78" s="13"/>
      <c r="V78" s="13"/>
      <c r="W78" s="13">
        <f t="shared" si="16"/>
        <v>135</v>
      </c>
      <c r="X78" s="15">
        <v>140</v>
      </c>
      <c r="Y78" s="16">
        <f t="shared" si="17"/>
        <v>7.8740740740740742</v>
      </c>
      <c r="Z78" s="13">
        <f t="shared" si="18"/>
        <v>1.9481481481481482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130</v>
      </c>
      <c r="AF78" s="13">
        <f>VLOOKUP(A:A,[1]TDSheet!$A:$AF,32,0)</f>
        <v>131.4</v>
      </c>
      <c r="AG78" s="13">
        <f>VLOOKUP(A:A,[1]TDSheet!$A:$AG,33,0)</f>
        <v>132</v>
      </c>
      <c r="AH78" s="13">
        <f>VLOOKUP(A:A,[3]TDSheet!$A:$D,4,0)</f>
        <v>137</v>
      </c>
      <c r="AI78" s="13">
        <f>VLOOKUP(A:A,[1]TDSheet!$A:$AI,35,0)</f>
        <v>0</v>
      </c>
      <c r="AJ78" s="13">
        <f t="shared" si="19"/>
        <v>56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465</v>
      </c>
      <c r="D79" s="8">
        <v>700</v>
      </c>
      <c r="E79" s="8">
        <v>694</v>
      </c>
      <c r="F79" s="8">
        <v>461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704</v>
      </c>
      <c r="K79" s="13">
        <f t="shared" si="15"/>
        <v>-10</v>
      </c>
      <c r="L79" s="13">
        <f>VLOOKUP(A:A,[1]TDSheet!$A:$L,12,0)</f>
        <v>250</v>
      </c>
      <c r="M79" s="13">
        <f>VLOOKUP(A:A,[1]TDSheet!$A:$M,13,0)</f>
        <v>0</v>
      </c>
      <c r="N79" s="13">
        <f>VLOOKUP(A:A,[1]TDSheet!$A:$N,14,0)</f>
        <v>120</v>
      </c>
      <c r="O79" s="13">
        <f>VLOOKUP(A:A,[1]TDSheet!$A:$X,24,0)</f>
        <v>150</v>
      </c>
      <c r="P79" s="13"/>
      <c r="Q79" s="13"/>
      <c r="R79" s="13"/>
      <c r="S79" s="13"/>
      <c r="T79" s="13"/>
      <c r="U79" s="13"/>
      <c r="V79" s="13"/>
      <c r="W79" s="13">
        <f t="shared" si="16"/>
        <v>138.80000000000001</v>
      </c>
      <c r="X79" s="15">
        <v>110</v>
      </c>
      <c r="Y79" s="16">
        <f t="shared" si="17"/>
        <v>7.8602305475504313</v>
      </c>
      <c r="Z79" s="13">
        <f t="shared" si="18"/>
        <v>3.3213256484149851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130.80000000000001</v>
      </c>
      <c r="AF79" s="13">
        <f>VLOOKUP(A:A,[1]TDSheet!$A:$AF,32,0)</f>
        <v>150</v>
      </c>
      <c r="AG79" s="13">
        <f>VLOOKUP(A:A,[1]TDSheet!$A:$AG,33,0)</f>
        <v>156</v>
      </c>
      <c r="AH79" s="13">
        <f>VLOOKUP(A:A,[3]TDSheet!$A:$D,4,0)</f>
        <v>123</v>
      </c>
      <c r="AI79" s="13">
        <f>VLOOKUP(A:A,[1]TDSheet!$A:$AI,35,0)</f>
        <v>0</v>
      </c>
      <c r="AJ79" s="13">
        <f t="shared" si="19"/>
        <v>36.300000000000004</v>
      </c>
      <c r="AK79" s="13"/>
      <c r="AL79" s="13"/>
      <c r="AM79" s="13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414</v>
      </c>
      <c r="D80" s="8">
        <v>196</v>
      </c>
      <c r="E80" s="8">
        <v>476</v>
      </c>
      <c r="F80" s="8">
        <v>117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493</v>
      </c>
      <c r="K80" s="13">
        <f t="shared" si="15"/>
        <v>-17</v>
      </c>
      <c r="L80" s="13">
        <f>VLOOKUP(A:A,[1]TDSheet!$A:$L,12,0)</f>
        <v>200</v>
      </c>
      <c r="M80" s="13">
        <f>VLOOKUP(A:A,[1]TDSheet!$A:$M,13,0)</f>
        <v>120</v>
      </c>
      <c r="N80" s="13">
        <f>VLOOKUP(A:A,[1]TDSheet!$A:$N,14,0)</f>
        <v>150</v>
      </c>
      <c r="O80" s="13">
        <f>VLOOKUP(A:A,[1]TDSheet!$A:$X,24,0)</f>
        <v>150</v>
      </c>
      <c r="P80" s="13"/>
      <c r="Q80" s="13"/>
      <c r="R80" s="13"/>
      <c r="S80" s="13"/>
      <c r="T80" s="13"/>
      <c r="U80" s="13"/>
      <c r="V80" s="13"/>
      <c r="W80" s="13">
        <f t="shared" si="16"/>
        <v>95.2</v>
      </c>
      <c r="X80" s="15"/>
      <c r="Y80" s="16">
        <f t="shared" si="17"/>
        <v>7.7415966386554622</v>
      </c>
      <c r="Z80" s="13">
        <f t="shared" si="18"/>
        <v>1.2289915966386553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76.8</v>
      </c>
      <c r="AF80" s="13">
        <f>VLOOKUP(A:A,[1]TDSheet!$A:$AF,32,0)</f>
        <v>104</v>
      </c>
      <c r="AG80" s="13">
        <f>VLOOKUP(A:A,[1]TDSheet!$A:$AG,33,0)</f>
        <v>92.4</v>
      </c>
      <c r="AH80" s="13">
        <f>VLOOKUP(A:A,[3]TDSheet!$A:$D,4,0)</f>
        <v>71</v>
      </c>
      <c r="AI80" s="13">
        <f>VLOOKUP(A:A,[1]TDSheet!$A:$AI,35,0)</f>
        <v>0</v>
      </c>
      <c r="AJ80" s="13">
        <f t="shared" si="19"/>
        <v>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343</v>
      </c>
      <c r="D81" s="8">
        <v>57</v>
      </c>
      <c r="E81" s="8">
        <v>377</v>
      </c>
      <c r="F81" s="8">
        <v>20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379</v>
      </c>
      <c r="K81" s="13">
        <f t="shared" si="15"/>
        <v>-2</v>
      </c>
      <c r="L81" s="13">
        <f>VLOOKUP(A:A,[1]TDSheet!$A:$L,12,0)</f>
        <v>130</v>
      </c>
      <c r="M81" s="13">
        <f>VLOOKUP(A:A,[1]TDSheet!$A:$M,13,0)</f>
        <v>120</v>
      </c>
      <c r="N81" s="13">
        <f>VLOOKUP(A:A,[1]TDSheet!$A:$N,14,0)</f>
        <v>100</v>
      </c>
      <c r="O81" s="13">
        <f>VLOOKUP(A:A,[1]TDSheet!$A:$X,24,0)</f>
        <v>50</v>
      </c>
      <c r="P81" s="13"/>
      <c r="Q81" s="13"/>
      <c r="R81" s="13"/>
      <c r="S81" s="13"/>
      <c r="T81" s="13"/>
      <c r="U81" s="13"/>
      <c r="V81" s="13"/>
      <c r="W81" s="13">
        <f t="shared" si="16"/>
        <v>75.400000000000006</v>
      </c>
      <c r="X81" s="15">
        <v>150</v>
      </c>
      <c r="Y81" s="16">
        <f t="shared" si="17"/>
        <v>7.5596816976127315</v>
      </c>
      <c r="Z81" s="13">
        <f t="shared" si="18"/>
        <v>0.2652519893899204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53.6</v>
      </c>
      <c r="AF81" s="13">
        <f>VLOOKUP(A:A,[1]TDSheet!$A:$AF,32,0)</f>
        <v>82.4</v>
      </c>
      <c r="AG81" s="13">
        <f>VLOOKUP(A:A,[1]TDSheet!$A:$AG,33,0)</f>
        <v>74</v>
      </c>
      <c r="AH81" s="13">
        <f>VLOOKUP(A:A,[3]TDSheet!$A:$D,4,0)</f>
        <v>115</v>
      </c>
      <c r="AI81" s="13" t="str">
        <f>VLOOKUP(A:A,[1]TDSheet!$A:$AI,35,0)</f>
        <v>оконч</v>
      </c>
      <c r="AJ81" s="13">
        <f t="shared" si="19"/>
        <v>49.5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1793</v>
      </c>
      <c r="D82" s="8">
        <v>1415</v>
      </c>
      <c r="E82" s="8">
        <v>2550</v>
      </c>
      <c r="F82" s="8">
        <v>569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3951</v>
      </c>
      <c r="K82" s="13">
        <f t="shared" si="15"/>
        <v>-1401</v>
      </c>
      <c r="L82" s="13">
        <f>VLOOKUP(A:A,[1]TDSheet!$A:$L,12,0)</f>
        <v>800</v>
      </c>
      <c r="M82" s="13">
        <f>VLOOKUP(A:A,[1]TDSheet!$A:$M,13,0)</f>
        <v>1600</v>
      </c>
      <c r="N82" s="13">
        <f>VLOOKUP(A:A,[1]TDSheet!$A:$N,14,0)</f>
        <v>1400</v>
      </c>
      <c r="O82" s="13">
        <f>VLOOKUP(A:A,[1]TDSheet!$A:$X,24,0)</f>
        <v>600</v>
      </c>
      <c r="P82" s="13"/>
      <c r="Q82" s="13"/>
      <c r="R82" s="13"/>
      <c r="S82" s="13"/>
      <c r="T82" s="13"/>
      <c r="U82" s="13"/>
      <c r="V82" s="13"/>
      <c r="W82" s="13">
        <f t="shared" si="16"/>
        <v>510</v>
      </c>
      <c r="X82" s="15">
        <v>1000</v>
      </c>
      <c r="Y82" s="16">
        <f t="shared" si="17"/>
        <v>11.70392156862745</v>
      </c>
      <c r="Z82" s="13">
        <f t="shared" si="18"/>
        <v>1.115686274509804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444</v>
      </c>
      <c r="AF82" s="13">
        <f>VLOOKUP(A:A,[1]TDSheet!$A:$AF,32,0)</f>
        <v>508</v>
      </c>
      <c r="AG82" s="13">
        <f>VLOOKUP(A:A,[1]TDSheet!$A:$AG,33,0)</f>
        <v>517.4</v>
      </c>
      <c r="AH82" s="13">
        <f>VLOOKUP(A:A,[3]TDSheet!$A:$D,4,0)</f>
        <v>329</v>
      </c>
      <c r="AI82" s="13" t="str">
        <f>VLOOKUP(A:A,[1]TDSheet!$A:$AI,35,0)</f>
        <v>апряб</v>
      </c>
      <c r="AJ82" s="13">
        <f t="shared" si="19"/>
        <v>350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3832</v>
      </c>
      <c r="D83" s="8">
        <v>8066</v>
      </c>
      <c r="E83" s="17">
        <v>8962</v>
      </c>
      <c r="F83" s="17">
        <v>5112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7763</v>
      </c>
      <c r="K83" s="13">
        <f t="shared" si="15"/>
        <v>1199</v>
      </c>
      <c r="L83" s="13">
        <f>VLOOKUP(A:A,[1]TDSheet!$A:$L,12,0)</f>
        <v>2600</v>
      </c>
      <c r="M83" s="13">
        <f>VLOOKUP(A:A,[1]TDSheet!$A:$M,13,0)</f>
        <v>600</v>
      </c>
      <c r="N83" s="13">
        <f>VLOOKUP(A:A,[1]TDSheet!$A:$N,14,0)</f>
        <v>2000</v>
      </c>
      <c r="O83" s="13">
        <f>VLOOKUP(A:A,[1]TDSheet!$A:$X,24,0)</f>
        <v>1750</v>
      </c>
      <c r="P83" s="13"/>
      <c r="Q83" s="13"/>
      <c r="R83" s="13"/>
      <c r="S83" s="13"/>
      <c r="T83" s="13"/>
      <c r="U83" s="13"/>
      <c r="V83" s="13"/>
      <c r="W83" s="13">
        <f t="shared" si="16"/>
        <v>1594.4</v>
      </c>
      <c r="X83" s="15">
        <v>300</v>
      </c>
      <c r="Y83" s="16">
        <f t="shared" si="17"/>
        <v>7.7533868539889612</v>
      </c>
      <c r="Z83" s="13">
        <f t="shared" si="18"/>
        <v>3.2062217762167586</v>
      </c>
      <c r="AA83" s="13"/>
      <c r="AB83" s="13"/>
      <c r="AC83" s="13"/>
      <c r="AD83" s="13">
        <f>VLOOKUP(A:A,[1]TDSheet!$A:$AD,30,0)</f>
        <v>990</v>
      </c>
      <c r="AE83" s="13">
        <f>VLOOKUP(A:A,[1]TDSheet!$A:$AE,31,0)</f>
        <v>1418</v>
      </c>
      <c r="AF83" s="13">
        <f>VLOOKUP(A:A,[1]TDSheet!$A:$AF,32,0)</f>
        <v>1774.4</v>
      </c>
      <c r="AG83" s="13">
        <f>VLOOKUP(A:A,[1]TDSheet!$A:$AG,33,0)</f>
        <v>1832</v>
      </c>
      <c r="AH83" s="13">
        <f>VLOOKUP(A:A,[3]TDSheet!$A:$D,4,0)</f>
        <v>946</v>
      </c>
      <c r="AI83" s="13" t="str">
        <f>VLOOKUP(A:A,[1]TDSheet!$A:$AI,35,0)</f>
        <v>оконч</v>
      </c>
      <c r="AJ83" s="13">
        <f t="shared" si="19"/>
        <v>105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7</v>
      </c>
      <c r="D84" s="8"/>
      <c r="E84" s="8">
        <v>7</v>
      </c>
      <c r="F84" s="8"/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7</v>
      </c>
      <c r="K84" s="13">
        <f t="shared" si="15"/>
        <v>0</v>
      </c>
      <c r="L84" s="13">
        <f>VLOOKUP(A:A,[1]TDSheet!$A:$L,12,0)</f>
        <v>0</v>
      </c>
      <c r="M84" s="13">
        <f>VLOOKUP(A:A,[1]TDSheet!$A:$M,13,0)</f>
        <v>0</v>
      </c>
      <c r="N84" s="13">
        <f>VLOOKUP(A:A,[1]TDSheet!$A:$N,14,0)</f>
        <v>10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1.4</v>
      </c>
      <c r="X84" s="15"/>
      <c r="Y84" s="16">
        <f t="shared" si="17"/>
        <v>7.1428571428571432</v>
      </c>
      <c r="Z84" s="13">
        <f t="shared" si="18"/>
        <v>0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1.4</v>
      </c>
      <c r="AF84" s="13">
        <f>VLOOKUP(A:A,[1]TDSheet!$A:$AF,32,0)</f>
        <v>1.4</v>
      </c>
      <c r="AG84" s="13">
        <f>VLOOKUP(A:A,[1]TDSheet!$A:$AG,33,0)</f>
        <v>1.8</v>
      </c>
      <c r="AH84" s="13">
        <v>0</v>
      </c>
      <c r="AI84" s="13" t="str">
        <f>VLOOKUP(A:A,[1]TDSheet!$A:$AI,35,0)</f>
        <v>склад</v>
      </c>
      <c r="AJ84" s="13">
        <f t="shared" si="19"/>
        <v>0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313</v>
      </c>
      <c r="D85" s="8">
        <v>175</v>
      </c>
      <c r="E85" s="8">
        <v>423</v>
      </c>
      <c r="F85" s="8">
        <v>48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478</v>
      </c>
      <c r="K85" s="13">
        <f t="shared" si="15"/>
        <v>-55</v>
      </c>
      <c r="L85" s="13">
        <f>VLOOKUP(A:A,[1]TDSheet!$A:$L,12,0)</f>
        <v>170</v>
      </c>
      <c r="M85" s="13">
        <f>VLOOKUP(A:A,[1]TDSheet!$A:$M,13,0)</f>
        <v>190</v>
      </c>
      <c r="N85" s="13">
        <f>VLOOKUP(A:A,[1]TDSheet!$A:$N,14,0)</f>
        <v>150</v>
      </c>
      <c r="O85" s="13">
        <f>VLOOKUP(A:A,[1]TDSheet!$A:$X,24,0)</f>
        <v>60</v>
      </c>
      <c r="P85" s="13"/>
      <c r="Q85" s="13"/>
      <c r="R85" s="13"/>
      <c r="S85" s="13"/>
      <c r="T85" s="13"/>
      <c r="U85" s="13"/>
      <c r="V85" s="13"/>
      <c r="W85" s="13">
        <f t="shared" si="16"/>
        <v>84.6</v>
      </c>
      <c r="X85" s="15">
        <v>100</v>
      </c>
      <c r="Y85" s="16">
        <f t="shared" si="17"/>
        <v>8.4869976359338075</v>
      </c>
      <c r="Z85" s="13">
        <f t="shared" si="18"/>
        <v>0.56737588652482274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82</v>
      </c>
      <c r="AF85" s="13">
        <f>VLOOKUP(A:A,[1]TDSheet!$A:$AF,32,0)</f>
        <v>77.8</v>
      </c>
      <c r="AG85" s="13">
        <f>VLOOKUP(A:A,[1]TDSheet!$A:$AG,33,0)</f>
        <v>70.400000000000006</v>
      </c>
      <c r="AH85" s="13">
        <f>VLOOKUP(A:A,[3]TDSheet!$A:$D,4,0)</f>
        <v>52</v>
      </c>
      <c r="AI85" s="13">
        <f>VLOOKUP(A:A,[1]TDSheet!$A:$AI,35,0)</f>
        <v>0</v>
      </c>
      <c r="AJ85" s="13">
        <f t="shared" si="19"/>
        <v>40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213.31800000000001</v>
      </c>
      <c r="D86" s="8">
        <v>15.84</v>
      </c>
      <c r="E86" s="8">
        <v>212.98400000000001</v>
      </c>
      <c r="F86" s="8">
        <v>3.2050000000000001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218.51599999999999</v>
      </c>
      <c r="K86" s="13">
        <f t="shared" si="15"/>
        <v>-5.5319999999999823</v>
      </c>
      <c r="L86" s="13">
        <f>VLOOKUP(A:A,[1]TDSheet!$A:$L,12,0)</f>
        <v>40</v>
      </c>
      <c r="M86" s="13">
        <f>VLOOKUP(A:A,[1]TDSheet!$A:$M,13,0)</f>
        <v>110</v>
      </c>
      <c r="N86" s="13">
        <f>VLOOKUP(A:A,[1]TDSheet!$A:$N,14,0)</f>
        <v>60</v>
      </c>
      <c r="O86" s="13">
        <f>VLOOKUP(A:A,[1]TDSheet!$A:$X,24,0)</f>
        <v>40</v>
      </c>
      <c r="P86" s="13"/>
      <c r="Q86" s="13"/>
      <c r="R86" s="13"/>
      <c r="S86" s="13"/>
      <c r="T86" s="13"/>
      <c r="U86" s="13"/>
      <c r="V86" s="13"/>
      <c r="W86" s="13">
        <f t="shared" si="16"/>
        <v>42.596800000000002</v>
      </c>
      <c r="X86" s="15">
        <v>80</v>
      </c>
      <c r="Y86" s="16">
        <f t="shared" si="17"/>
        <v>7.822301205724373</v>
      </c>
      <c r="Z86" s="13">
        <f t="shared" si="18"/>
        <v>7.524039364459302E-2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38.499000000000002</v>
      </c>
      <c r="AF86" s="13">
        <f>VLOOKUP(A:A,[1]TDSheet!$A:$AF,32,0)</f>
        <v>34.360199999999999</v>
      </c>
      <c r="AG86" s="13">
        <f>VLOOKUP(A:A,[1]TDSheet!$A:$AG,33,0)</f>
        <v>28.042399999999997</v>
      </c>
      <c r="AH86" s="13">
        <f>VLOOKUP(A:A,[3]TDSheet!$A:$D,4,0)</f>
        <v>34.223999999999997</v>
      </c>
      <c r="AI86" s="13" t="str">
        <f>VLOOKUP(A:A,[1]TDSheet!$A:$AI,35,0)</f>
        <v>Паша50%</v>
      </c>
      <c r="AJ86" s="13">
        <f t="shared" si="19"/>
        <v>80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12.535</v>
      </c>
      <c r="D87" s="8"/>
      <c r="E87" s="8">
        <v>13.026</v>
      </c>
      <c r="F87" s="8">
        <v>-0.49099999999999999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12</v>
      </c>
      <c r="K87" s="13">
        <f t="shared" si="15"/>
        <v>1.0259999999999998</v>
      </c>
      <c r="L87" s="13">
        <f>VLOOKUP(A:A,[1]TDSheet!$A:$L,12,0)</f>
        <v>0</v>
      </c>
      <c r="M87" s="13">
        <f>VLOOKUP(A:A,[1]TDSheet!$A:$M,13,0)</f>
        <v>10</v>
      </c>
      <c r="N87" s="13">
        <f>VLOOKUP(A:A,[1]TDSheet!$A:$N,14,0)</f>
        <v>0</v>
      </c>
      <c r="O87" s="13">
        <f>VLOOKUP(A:A,[1]TDSheet!$A:$X,24,0)</f>
        <v>10</v>
      </c>
      <c r="P87" s="13"/>
      <c r="Q87" s="13"/>
      <c r="R87" s="13"/>
      <c r="S87" s="13"/>
      <c r="T87" s="13"/>
      <c r="U87" s="13"/>
      <c r="V87" s="13"/>
      <c r="W87" s="13">
        <f t="shared" si="16"/>
        <v>2.6052</v>
      </c>
      <c r="X87" s="15"/>
      <c r="Y87" s="16">
        <f t="shared" si="17"/>
        <v>7.4884845693228925</v>
      </c>
      <c r="Z87" s="13">
        <f t="shared" si="18"/>
        <v>-0.18846921541532319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3.1865999999999999</v>
      </c>
      <c r="AF87" s="13">
        <f>VLOOKUP(A:A,[1]TDSheet!$A:$AF,32,0)</f>
        <v>2.3115999999999999</v>
      </c>
      <c r="AG87" s="13">
        <f>VLOOKUP(A:A,[1]TDSheet!$A:$AG,33,0)</f>
        <v>1.7478000000000002</v>
      </c>
      <c r="AH87" s="13">
        <f>VLOOKUP(A:A,[3]TDSheet!$A:$D,4,0)</f>
        <v>2.927</v>
      </c>
      <c r="AI87" s="13" t="str">
        <f>VLOOKUP(A:A,[1]TDSheet!$A:$AI,35,0)</f>
        <v>увел</v>
      </c>
      <c r="AJ87" s="13">
        <f t="shared" si="19"/>
        <v>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115</v>
      </c>
      <c r="D88" s="8">
        <v>221</v>
      </c>
      <c r="E88" s="8">
        <v>247</v>
      </c>
      <c r="F88" s="8">
        <v>76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279</v>
      </c>
      <c r="K88" s="13">
        <f t="shared" si="15"/>
        <v>-32</v>
      </c>
      <c r="L88" s="13">
        <f>VLOOKUP(A:A,[1]TDSheet!$A:$L,12,0)</f>
        <v>60</v>
      </c>
      <c r="M88" s="13">
        <f>VLOOKUP(A:A,[1]TDSheet!$A:$M,13,0)</f>
        <v>20</v>
      </c>
      <c r="N88" s="13">
        <f>VLOOKUP(A:A,[1]TDSheet!$A:$N,14,0)</f>
        <v>80</v>
      </c>
      <c r="O88" s="13">
        <f>VLOOKUP(A:A,[1]TDSheet!$A:$X,24,0)</f>
        <v>10</v>
      </c>
      <c r="P88" s="13"/>
      <c r="Q88" s="13"/>
      <c r="R88" s="13"/>
      <c r="S88" s="13"/>
      <c r="T88" s="13"/>
      <c r="U88" s="13"/>
      <c r="V88" s="13"/>
      <c r="W88" s="13">
        <f t="shared" si="16"/>
        <v>49.4</v>
      </c>
      <c r="X88" s="15">
        <v>140</v>
      </c>
      <c r="Y88" s="16">
        <f t="shared" si="17"/>
        <v>7.8137651821862351</v>
      </c>
      <c r="Z88" s="13">
        <f t="shared" si="18"/>
        <v>1.5384615384615385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46.8</v>
      </c>
      <c r="AF88" s="13">
        <f>VLOOKUP(A:A,[1]TDSheet!$A:$AF,32,0)</f>
        <v>37.6</v>
      </c>
      <c r="AG88" s="13">
        <f>VLOOKUP(A:A,[1]TDSheet!$A:$AG,33,0)</f>
        <v>40.4</v>
      </c>
      <c r="AH88" s="13">
        <f>VLOOKUP(A:A,[3]TDSheet!$A:$D,4,0)</f>
        <v>71</v>
      </c>
      <c r="AI88" s="13">
        <f>VLOOKUP(A:A,[1]TDSheet!$A:$AI,35,0)</f>
        <v>0</v>
      </c>
      <c r="AJ88" s="13">
        <f t="shared" si="19"/>
        <v>56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86.227000000000004</v>
      </c>
      <c r="D89" s="8">
        <v>36.186</v>
      </c>
      <c r="E89" s="8">
        <v>102.614</v>
      </c>
      <c r="F89" s="8">
        <v>6.8810000000000002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110.36</v>
      </c>
      <c r="K89" s="13">
        <f t="shared" si="15"/>
        <v>-7.7459999999999951</v>
      </c>
      <c r="L89" s="13">
        <f>VLOOKUP(A:A,[1]TDSheet!$A:$L,12,0)</f>
        <v>10</v>
      </c>
      <c r="M89" s="13">
        <f>VLOOKUP(A:A,[1]TDSheet!$A:$M,13,0)</f>
        <v>30</v>
      </c>
      <c r="N89" s="13">
        <f>VLOOKUP(A:A,[1]TDSheet!$A:$N,14,0)</f>
        <v>30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6"/>
        <v>20.5228</v>
      </c>
      <c r="X89" s="15">
        <v>90</v>
      </c>
      <c r="Y89" s="16">
        <f t="shared" si="17"/>
        <v>8.1314927787631319</v>
      </c>
      <c r="Z89" s="13">
        <f t="shared" si="18"/>
        <v>0.33528563353928315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18.203200000000002</v>
      </c>
      <c r="AF89" s="13">
        <f>VLOOKUP(A:A,[1]TDSheet!$A:$AF,32,0)</f>
        <v>17.609400000000001</v>
      </c>
      <c r="AG89" s="13">
        <f>VLOOKUP(A:A,[1]TDSheet!$A:$AG,33,0)</f>
        <v>13.8934</v>
      </c>
      <c r="AH89" s="13">
        <f>VLOOKUP(A:A,[3]TDSheet!$A:$D,4,0)</f>
        <v>34.603000000000002</v>
      </c>
      <c r="AI89" s="13" t="str">
        <f>VLOOKUP(A:A,[1]TDSheet!$A:$AI,35,0)</f>
        <v>Паша50%</v>
      </c>
      <c r="AJ89" s="13">
        <f t="shared" si="19"/>
        <v>90</v>
      </c>
      <c r="AK89" s="13"/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26</v>
      </c>
      <c r="D90" s="8">
        <v>80</v>
      </c>
      <c r="E90" s="8">
        <v>30</v>
      </c>
      <c r="F90" s="8">
        <v>71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53</v>
      </c>
      <c r="K90" s="13">
        <f t="shared" si="15"/>
        <v>-23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VLOOKUP(A:A,[1]TDSheet!$A:$N,14,0)</f>
        <v>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3"/>
      <c r="W90" s="13">
        <f t="shared" si="16"/>
        <v>6</v>
      </c>
      <c r="X90" s="15"/>
      <c r="Y90" s="16">
        <f t="shared" si="17"/>
        <v>11.833333333333334</v>
      </c>
      <c r="Z90" s="13">
        <f t="shared" si="18"/>
        <v>11.833333333333334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3.6</v>
      </c>
      <c r="AF90" s="13">
        <f>VLOOKUP(A:A,[1]TDSheet!$A:$AF,32,0)</f>
        <v>4.4000000000000004</v>
      </c>
      <c r="AG90" s="13">
        <f>VLOOKUP(A:A,[1]TDSheet!$A:$AG,33,0)</f>
        <v>4.5999999999999996</v>
      </c>
      <c r="AH90" s="13">
        <f>VLOOKUP(A:A,[3]TDSheet!$A:$D,4,0)</f>
        <v>10</v>
      </c>
      <c r="AI90" s="13" t="str">
        <f>VLOOKUP(A:A,[1]TDSheet!$A:$AI,35,0)</f>
        <v>увел</v>
      </c>
      <c r="AJ90" s="13">
        <f t="shared" si="19"/>
        <v>0</v>
      </c>
      <c r="AK90" s="13"/>
      <c r="AL90" s="13"/>
      <c r="AM90" s="13"/>
    </row>
    <row r="91" spans="1:39" s="1" customFormat="1" ht="21.95" customHeight="1" outlineLevel="1" x14ac:dyDescent="0.2">
      <c r="A91" s="7" t="s">
        <v>94</v>
      </c>
      <c r="B91" s="7" t="s">
        <v>12</v>
      </c>
      <c r="C91" s="8">
        <v>49</v>
      </c>
      <c r="D91" s="8">
        <v>85</v>
      </c>
      <c r="E91" s="8">
        <v>65</v>
      </c>
      <c r="F91" s="8">
        <v>60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114</v>
      </c>
      <c r="K91" s="13">
        <f t="shared" si="15"/>
        <v>-49</v>
      </c>
      <c r="L91" s="13">
        <f>VLOOKUP(A:A,[1]TDSheet!$A:$L,12,0)</f>
        <v>50</v>
      </c>
      <c r="M91" s="13">
        <f>VLOOKUP(A:A,[1]TDSheet!$A:$M,13,0)</f>
        <v>0</v>
      </c>
      <c r="N91" s="13">
        <f>VLOOKUP(A:A,[1]TDSheet!$A:$N,14,0)</f>
        <v>30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3"/>
      <c r="W91" s="13">
        <f t="shared" si="16"/>
        <v>13</v>
      </c>
      <c r="X91" s="15"/>
      <c r="Y91" s="16">
        <f t="shared" si="17"/>
        <v>10.76923076923077</v>
      </c>
      <c r="Z91" s="13">
        <f t="shared" si="18"/>
        <v>4.615384615384615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8.1999999999999993</v>
      </c>
      <c r="AF91" s="13">
        <f>VLOOKUP(A:A,[1]TDSheet!$A:$AF,32,0)</f>
        <v>11</v>
      </c>
      <c r="AG91" s="13">
        <f>VLOOKUP(A:A,[1]TDSheet!$A:$AG,33,0)</f>
        <v>14</v>
      </c>
      <c r="AH91" s="13">
        <f>VLOOKUP(A:A,[3]TDSheet!$A:$D,4,0)</f>
        <v>14</v>
      </c>
      <c r="AI91" s="13" t="str">
        <f>VLOOKUP(A:A,[1]TDSheet!$A:$AI,35,0)</f>
        <v>склад</v>
      </c>
      <c r="AJ91" s="13">
        <f t="shared" si="19"/>
        <v>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12</v>
      </c>
      <c r="C92" s="8">
        <v>541</v>
      </c>
      <c r="D92" s="8">
        <v>37</v>
      </c>
      <c r="E92" s="8">
        <v>397</v>
      </c>
      <c r="F92" s="8">
        <v>138</v>
      </c>
      <c r="G92" s="1">
        <f>VLOOKUP(A:A,[1]TDSheet!$A:$G,7,0)</f>
        <v>0</v>
      </c>
      <c r="H92" s="1">
        <f>VLOOKUP(A:A,[1]TDSheet!$A:$H,8,0)</f>
        <v>0.3</v>
      </c>
      <c r="I92" s="1" t="e">
        <f>VLOOKUP(A:A,[1]TDSheet!$A:$I,9,0)</f>
        <v>#N/A</v>
      </c>
      <c r="J92" s="13">
        <f>VLOOKUP(A:A,[2]TDSheet!$A:$F,6,0)</f>
        <v>399</v>
      </c>
      <c r="K92" s="13">
        <f t="shared" si="15"/>
        <v>-2</v>
      </c>
      <c r="L92" s="13">
        <f>VLOOKUP(A:A,[1]TDSheet!$A:$L,12,0)</f>
        <v>80</v>
      </c>
      <c r="M92" s="13">
        <f>VLOOKUP(A:A,[1]TDSheet!$A:$M,13,0)</f>
        <v>100</v>
      </c>
      <c r="N92" s="13">
        <f>VLOOKUP(A:A,[1]TDSheet!$A:$N,14,0)</f>
        <v>100</v>
      </c>
      <c r="O92" s="13">
        <f>VLOOKUP(A:A,[1]TDSheet!$A:$X,24,0)</f>
        <v>80</v>
      </c>
      <c r="P92" s="13"/>
      <c r="Q92" s="13"/>
      <c r="R92" s="13"/>
      <c r="S92" s="13"/>
      <c r="T92" s="13"/>
      <c r="U92" s="13"/>
      <c r="V92" s="13"/>
      <c r="W92" s="13">
        <f t="shared" si="16"/>
        <v>79.400000000000006</v>
      </c>
      <c r="X92" s="15">
        <v>110</v>
      </c>
      <c r="Y92" s="16">
        <f t="shared" si="17"/>
        <v>7.6574307304785885</v>
      </c>
      <c r="Z92" s="13">
        <f t="shared" si="18"/>
        <v>1.738035264483627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98.4</v>
      </c>
      <c r="AF92" s="13">
        <f>VLOOKUP(A:A,[1]TDSheet!$A:$AF,32,0)</f>
        <v>109</v>
      </c>
      <c r="AG92" s="13">
        <f>VLOOKUP(A:A,[1]TDSheet!$A:$AG,33,0)</f>
        <v>81</v>
      </c>
      <c r="AH92" s="13">
        <f>VLOOKUP(A:A,[3]TDSheet!$A:$D,4,0)</f>
        <v>73</v>
      </c>
      <c r="AI92" s="13" t="str">
        <f>VLOOKUP(A:A,[1]TDSheet!$A:$AI,35,0)</f>
        <v>оконч</v>
      </c>
      <c r="AJ92" s="13">
        <f t="shared" si="19"/>
        <v>33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292.75</v>
      </c>
      <c r="D93" s="8">
        <v>180.245</v>
      </c>
      <c r="E93" s="8">
        <v>365.18200000000002</v>
      </c>
      <c r="F93" s="8">
        <v>106.117</v>
      </c>
      <c r="G93" s="1" t="str">
        <f>VLOOKUP(A:A,[1]TDSheet!$A:$G,7,0)</f>
        <v>рот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359.98700000000002</v>
      </c>
      <c r="K93" s="13">
        <f t="shared" si="15"/>
        <v>5.1949999999999932</v>
      </c>
      <c r="L93" s="13">
        <f>VLOOKUP(A:A,[1]TDSheet!$A:$L,12,0)</f>
        <v>100</v>
      </c>
      <c r="M93" s="13">
        <f>VLOOKUP(A:A,[1]TDSheet!$A:$M,13,0)</f>
        <v>150</v>
      </c>
      <c r="N93" s="13">
        <f>VLOOKUP(A:A,[1]TDSheet!$A:$N,14,0)</f>
        <v>150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3"/>
      <c r="W93" s="13">
        <f t="shared" si="16"/>
        <v>73.0364</v>
      </c>
      <c r="X93" s="15">
        <v>70</v>
      </c>
      <c r="Y93" s="16">
        <f t="shared" si="17"/>
        <v>7.8880804639878193</v>
      </c>
      <c r="Z93" s="13">
        <f t="shared" si="18"/>
        <v>1.4529330580368145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63.882600000000004</v>
      </c>
      <c r="AF93" s="13">
        <f>VLOOKUP(A:A,[1]TDSheet!$A:$AF,32,0)</f>
        <v>66.479399999999998</v>
      </c>
      <c r="AG93" s="13">
        <f>VLOOKUP(A:A,[1]TDSheet!$A:$AG,33,0)</f>
        <v>56.546799999999998</v>
      </c>
      <c r="AH93" s="13">
        <f>VLOOKUP(A:A,[3]TDSheet!$A:$D,4,0)</f>
        <v>63.777000000000001</v>
      </c>
      <c r="AI93" s="13" t="e">
        <f>VLOOKUP(A:A,[1]TDSheet!$A:$AI,35,0)</f>
        <v>#N/A</v>
      </c>
      <c r="AJ93" s="13">
        <f t="shared" si="19"/>
        <v>70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2025.289</v>
      </c>
      <c r="D94" s="8">
        <v>3479.607</v>
      </c>
      <c r="E94" s="8">
        <v>3571.4229999999998</v>
      </c>
      <c r="F94" s="8">
        <v>1821.9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3679.0859999999998</v>
      </c>
      <c r="K94" s="13">
        <f t="shared" si="15"/>
        <v>-107.66300000000001</v>
      </c>
      <c r="L94" s="13">
        <f>VLOOKUP(A:A,[1]TDSheet!$A:$L,12,0)</f>
        <v>700</v>
      </c>
      <c r="M94" s="13">
        <f>VLOOKUP(A:A,[1]TDSheet!$A:$M,13,0)</f>
        <v>500</v>
      </c>
      <c r="N94" s="13">
        <f>VLOOKUP(A:A,[1]TDSheet!$A:$N,14,0)</f>
        <v>800</v>
      </c>
      <c r="O94" s="13">
        <f>VLOOKUP(A:A,[1]TDSheet!$A:$X,24,0)</f>
        <v>500</v>
      </c>
      <c r="P94" s="13"/>
      <c r="Q94" s="13"/>
      <c r="R94" s="13"/>
      <c r="S94" s="13"/>
      <c r="T94" s="13"/>
      <c r="U94" s="13"/>
      <c r="V94" s="13"/>
      <c r="W94" s="13">
        <f t="shared" si="16"/>
        <v>714.28459999999995</v>
      </c>
      <c r="X94" s="15">
        <v>1200</v>
      </c>
      <c r="Y94" s="16">
        <f t="shared" si="17"/>
        <v>7.7306720598484135</v>
      </c>
      <c r="Z94" s="13">
        <f t="shared" si="18"/>
        <v>2.5506639790358077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576.40620000000001</v>
      </c>
      <c r="AF94" s="13">
        <f>VLOOKUP(A:A,[1]TDSheet!$A:$AF,32,0)</f>
        <v>584.87659999999994</v>
      </c>
      <c r="AG94" s="13">
        <f>VLOOKUP(A:A,[1]TDSheet!$A:$AG,33,0)</f>
        <v>630.44839999999999</v>
      </c>
      <c r="AH94" s="13">
        <f>VLOOKUP(A:A,[3]TDSheet!$A:$D,4,0)</f>
        <v>958.23900000000003</v>
      </c>
      <c r="AI94" s="13">
        <f>VLOOKUP(A:A,[1]TDSheet!$A:$AI,35,0)</f>
        <v>0</v>
      </c>
      <c r="AJ94" s="13">
        <f t="shared" si="19"/>
        <v>1200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3913.125</v>
      </c>
      <c r="D95" s="8">
        <v>6679.4759999999997</v>
      </c>
      <c r="E95" s="17">
        <v>6714</v>
      </c>
      <c r="F95" s="17">
        <v>5673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5385.6289999999999</v>
      </c>
      <c r="K95" s="13">
        <f t="shared" si="15"/>
        <v>1328.3710000000001</v>
      </c>
      <c r="L95" s="13">
        <f>VLOOKUP(A:A,[1]TDSheet!$A:$L,12,0)</f>
        <v>1500</v>
      </c>
      <c r="M95" s="13">
        <f>VLOOKUP(A:A,[1]TDSheet!$A:$M,13,0)</f>
        <v>500</v>
      </c>
      <c r="N95" s="13">
        <f>VLOOKUP(A:A,[1]TDSheet!$A:$N,14,0)</f>
        <v>1000</v>
      </c>
      <c r="O95" s="13">
        <f>VLOOKUP(A:A,[1]TDSheet!$A:$X,24,0)</f>
        <v>1000</v>
      </c>
      <c r="P95" s="13"/>
      <c r="Q95" s="13"/>
      <c r="R95" s="13"/>
      <c r="S95" s="13"/>
      <c r="T95" s="13"/>
      <c r="U95" s="13"/>
      <c r="V95" s="13"/>
      <c r="W95" s="13">
        <f t="shared" si="16"/>
        <v>1342.8</v>
      </c>
      <c r="X95" s="15">
        <v>1000</v>
      </c>
      <c r="Y95" s="16">
        <f t="shared" si="17"/>
        <v>7.9483169496574329</v>
      </c>
      <c r="Z95" s="13">
        <f t="shared" si="18"/>
        <v>4.2247542448614839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1238.2</v>
      </c>
      <c r="AF95" s="13">
        <f>VLOOKUP(A:A,[1]TDSheet!$A:$AF,32,0)</f>
        <v>1474.4</v>
      </c>
      <c r="AG95" s="13">
        <f>VLOOKUP(A:A,[1]TDSheet!$A:$AG,33,0)</f>
        <v>1456.2</v>
      </c>
      <c r="AH95" s="13">
        <f>VLOOKUP(A:A,[3]TDSheet!$A:$D,4,0)</f>
        <v>911.27499999999998</v>
      </c>
      <c r="AI95" s="13">
        <f>VLOOKUP(A:A,[1]TDSheet!$A:$AI,35,0)</f>
        <v>0</v>
      </c>
      <c r="AJ95" s="13">
        <f t="shared" si="19"/>
        <v>1000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2291.576</v>
      </c>
      <c r="D96" s="8">
        <v>4333.8980000000001</v>
      </c>
      <c r="E96" s="8">
        <v>4425.4679999999998</v>
      </c>
      <c r="F96" s="8">
        <v>2136.9949999999999</v>
      </c>
      <c r="G96" s="1" t="str">
        <f>VLOOKUP(A:A,[1]TDSheet!$A:$G,7,0)</f>
        <v>оконч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4498.6869999999999</v>
      </c>
      <c r="K96" s="13">
        <f t="shared" si="15"/>
        <v>-73.219000000000051</v>
      </c>
      <c r="L96" s="13">
        <f>VLOOKUP(A:A,[1]TDSheet!$A:$L,12,0)</f>
        <v>700</v>
      </c>
      <c r="M96" s="13">
        <f>VLOOKUP(A:A,[1]TDSheet!$A:$M,13,0)</f>
        <v>700</v>
      </c>
      <c r="N96" s="13">
        <f>VLOOKUP(A:A,[1]TDSheet!$A:$N,14,0)</f>
        <v>900</v>
      </c>
      <c r="O96" s="13">
        <f>VLOOKUP(A:A,[1]TDSheet!$A:$X,24,0)</f>
        <v>900</v>
      </c>
      <c r="P96" s="13"/>
      <c r="Q96" s="13"/>
      <c r="R96" s="13"/>
      <c r="S96" s="13"/>
      <c r="T96" s="13"/>
      <c r="U96" s="13"/>
      <c r="V96" s="13"/>
      <c r="W96" s="13">
        <f t="shared" si="16"/>
        <v>885.09359999999992</v>
      </c>
      <c r="X96" s="15">
        <v>1900</v>
      </c>
      <c r="Y96" s="16">
        <f t="shared" si="17"/>
        <v>8.1765307081646519</v>
      </c>
      <c r="Z96" s="13">
        <f t="shared" si="18"/>
        <v>2.4144282593388993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578.86040000000003</v>
      </c>
      <c r="AF96" s="13">
        <f>VLOOKUP(A:A,[1]TDSheet!$A:$AF,32,0)</f>
        <v>623.7586</v>
      </c>
      <c r="AG96" s="13">
        <f>VLOOKUP(A:A,[1]TDSheet!$A:$AG,33,0)</f>
        <v>653.50600000000009</v>
      </c>
      <c r="AH96" s="13">
        <f>VLOOKUP(A:A,[3]TDSheet!$A:$D,4,0)</f>
        <v>1057.5329999999999</v>
      </c>
      <c r="AI96" s="13" t="str">
        <f>VLOOKUP(A:A,[1]TDSheet!$A:$AI,35,0)</f>
        <v>апряб</v>
      </c>
      <c r="AJ96" s="13">
        <f t="shared" si="19"/>
        <v>1900</v>
      </c>
      <c r="AK96" s="13"/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8</v>
      </c>
      <c r="C97" s="8">
        <v>11.103</v>
      </c>
      <c r="D97" s="8"/>
      <c r="E97" s="8">
        <v>5.3259999999999996</v>
      </c>
      <c r="F97" s="8">
        <v>5.7770000000000001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7.8</v>
      </c>
      <c r="K97" s="13">
        <f t="shared" si="15"/>
        <v>-2.4740000000000002</v>
      </c>
      <c r="L97" s="13">
        <f>VLOOKUP(A:A,[1]TDSheet!$A:$L,12,0)</f>
        <v>0</v>
      </c>
      <c r="M97" s="13">
        <f>VLOOKUP(A:A,[1]TDSheet!$A:$M,13,0)</f>
        <v>10</v>
      </c>
      <c r="N97" s="13">
        <f>VLOOKUP(A:A,[1]TDSheet!$A:$N,14,0)</f>
        <v>0</v>
      </c>
      <c r="O97" s="13">
        <f>VLOOKUP(A:A,[1]TDSheet!$A:$X,24,0)</f>
        <v>0</v>
      </c>
      <c r="P97" s="13"/>
      <c r="Q97" s="13"/>
      <c r="R97" s="13"/>
      <c r="S97" s="13"/>
      <c r="T97" s="13"/>
      <c r="U97" s="13"/>
      <c r="V97" s="13"/>
      <c r="W97" s="13">
        <f t="shared" si="16"/>
        <v>1.0651999999999999</v>
      </c>
      <c r="X97" s="15"/>
      <c r="Y97" s="16">
        <f t="shared" si="17"/>
        <v>14.811303041682315</v>
      </c>
      <c r="Z97" s="13">
        <f t="shared" si="18"/>
        <v>5.4233946676680445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0.53680000000000005</v>
      </c>
      <c r="AF97" s="13">
        <f>VLOOKUP(A:A,[1]TDSheet!$A:$AF,32,0)</f>
        <v>1.8812000000000002</v>
      </c>
      <c r="AG97" s="13">
        <f>VLOOKUP(A:A,[1]TDSheet!$A:$AG,33,0)</f>
        <v>0.80519999999999992</v>
      </c>
      <c r="AH97" s="13">
        <v>0</v>
      </c>
      <c r="AI97" s="13" t="str">
        <f>VLOOKUP(A:A,[1]TDSheet!$A:$AI,35,0)</f>
        <v>увел</v>
      </c>
      <c r="AJ97" s="13">
        <f t="shared" si="19"/>
        <v>0</v>
      </c>
      <c r="AK97" s="13"/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8</v>
      </c>
      <c r="C98" s="8">
        <v>245.37</v>
      </c>
      <c r="D98" s="8">
        <v>146.12200000000001</v>
      </c>
      <c r="E98" s="8">
        <v>234.79599999999999</v>
      </c>
      <c r="F98" s="8">
        <v>153.43799999999999</v>
      </c>
      <c r="G98" s="1" t="str">
        <f>VLOOKUP(A:A,[1]TDSheet!$A:$G,7,0)</f>
        <v>г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236.06299999999999</v>
      </c>
      <c r="K98" s="13">
        <f t="shared" si="15"/>
        <v>-1.2669999999999959</v>
      </c>
      <c r="L98" s="13">
        <f>VLOOKUP(A:A,[1]TDSheet!$A:$L,12,0)</f>
        <v>60</v>
      </c>
      <c r="M98" s="13">
        <f>VLOOKUP(A:A,[1]TDSheet!$A:$M,13,0)</f>
        <v>30</v>
      </c>
      <c r="N98" s="13">
        <f>VLOOKUP(A:A,[1]TDSheet!$A:$N,14,0)</f>
        <v>90</v>
      </c>
      <c r="O98" s="13">
        <f>VLOOKUP(A:A,[1]TDSheet!$A:$X,24,0)</f>
        <v>20</v>
      </c>
      <c r="P98" s="13"/>
      <c r="Q98" s="13"/>
      <c r="R98" s="13"/>
      <c r="S98" s="13"/>
      <c r="T98" s="13"/>
      <c r="U98" s="13"/>
      <c r="V98" s="13"/>
      <c r="W98" s="13">
        <f t="shared" si="16"/>
        <v>46.959199999999996</v>
      </c>
      <c r="X98" s="15">
        <v>40</v>
      </c>
      <c r="Y98" s="16">
        <f t="shared" si="17"/>
        <v>8.3782943491371231</v>
      </c>
      <c r="Z98" s="13">
        <f t="shared" si="18"/>
        <v>3.2674747440331182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54.500399999999999</v>
      </c>
      <c r="AF98" s="13">
        <f>VLOOKUP(A:A,[1]TDSheet!$A:$AF,32,0)</f>
        <v>51.910199999999996</v>
      </c>
      <c r="AG98" s="13">
        <f>VLOOKUP(A:A,[1]TDSheet!$A:$AG,33,0)</f>
        <v>46.438400000000001</v>
      </c>
      <c r="AH98" s="13">
        <f>VLOOKUP(A:A,[3]TDSheet!$A:$D,4,0)</f>
        <v>34.795999999999999</v>
      </c>
      <c r="AI98" s="13">
        <f>VLOOKUP(A:A,[1]TDSheet!$A:$AI,35,0)</f>
        <v>0</v>
      </c>
      <c r="AJ98" s="13">
        <f t="shared" si="19"/>
        <v>40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12</v>
      </c>
      <c r="C99" s="8">
        <v>102</v>
      </c>
      <c r="D99" s="8">
        <v>83</v>
      </c>
      <c r="E99" s="8">
        <v>102</v>
      </c>
      <c r="F99" s="8">
        <v>79</v>
      </c>
      <c r="G99" s="1">
        <f>VLOOKUP(A:A,[1]TDSheet!$A:$G,7,0)</f>
        <v>0</v>
      </c>
      <c r="H99" s="1">
        <f>VLOOKUP(A:A,[1]TDSheet!$A:$H,8,0)</f>
        <v>0.5</v>
      </c>
      <c r="I99" s="1" t="e">
        <f>VLOOKUP(A:A,[1]TDSheet!$A:$I,9,0)</f>
        <v>#N/A</v>
      </c>
      <c r="J99" s="13">
        <f>VLOOKUP(A:A,[2]TDSheet!$A:$F,6,0)</f>
        <v>134</v>
      </c>
      <c r="K99" s="13">
        <f t="shared" si="15"/>
        <v>-32</v>
      </c>
      <c r="L99" s="13">
        <f>VLOOKUP(A:A,[1]TDSheet!$A:$L,12,0)</f>
        <v>20</v>
      </c>
      <c r="M99" s="13">
        <f>VLOOKUP(A:A,[1]TDSheet!$A:$M,13,0)</f>
        <v>0</v>
      </c>
      <c r="N99" s="13">
        <f>VLOOKUP(A:A,[1]TDSheet!$A:$N,14,0)</f>
        <v>20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20.399999999999999</v>
      </c>
      <c r="X99" s="15">
        <v>60</v>
      </c>
      <c r="Y99" s="16">
        <f t="shared" si="17"/>
        <v>8.7745098039215694</v>
      </c>
      <c r="Z99" s="13">
        <f t="shared" si="18"/>
        <v>3.8725490196078436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22.4</v>
      </c>
      <c r="AF99" s="13">
        <f>VLOOKUP(A:A,[1]TDSheet!$A:$AF,32,0)</f>
        <v>22.4</v>
      </c>
      <c r="AG99" s="13">
        <f>VLOOKUP(A:A,[1]TDSheet!$A:$AG,33,0)</f>
        <v>20.399999999999999</v>
      </c>
      <c r="AH99" s="13">
        <f>VLOOKUP(A:A,[3]TDSheet!$A:$D,4,0)</f>
        <v>24</v>
      </c>
      <c r="AI99" s="13" t="e">
        <f>VLOOKUP(A:A,[1]TDSheet!$A:$AI,35,0)</f>
        <v>#N/A</v>
      </c>
      <c r="AJ99" s="13">
        <f t="shared" si="19"/>
        <v>30</v>
      </c>
      <c r="AK99" s="13"/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12</v>
      </c>
      <c r="C100" s="8">
        <v>7</v>
      </c>
      <c r="D100" s="8"/>
      <c r="E100" s="8">
        <v>0</v>
      </c>
      <c r="F100" s="8">
        <v>7</v>
      </c>
      <c r="G100" s="1">
        <f>VLOOKUP(A:A,[1]TDSheet!$A:$G,7,0)</f>
        <v>0</v>
      </c>
      <c r="H100" s="1">
        <f>VLOOKUP(A:A,[1]TDSheet!$A:$H,8,0)</f>
        <v>0.4</v>
      </c>
      <c r="I100" s="1">
        <f>VLOOKUP(A:A,[1]TDSheet!$A:$I,9,0)</f>
        <v>0</v>
      </c>
      <c r="J100" s="13">
        <f>VLOOKUP(A:A,[2]TDSheet!$A:$F,6,0)</f>
        <v>2</v>
      </c>
      <c r="K100" s="13">
        <f t="shared" si="15"/>
        <v>-2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VLOOKUP(A:A,[1]TDSheet!$A:$N,14,0)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0</v>
      </c>
      <c r="X100" s="15"/>
      <c r="Y100" s="16" t="e">
        <f t="shared" si="17"/>
        <v>#DIV/0!</v>
      </c>
      <c r="Z100" s="13" t="e">
        <f t="shared" si="18"/>
        <v>#DIV/0!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0.6</v>
      </c>
      <c r="AF100" s="13">
        <f>VLOOKUP(A:A,[1]TDSheet!$A:$AF,32,0)</f>
        <v>0</v>
      </c>
      <c r="AG100" s="13">
        <f>VLOOKUP(A:A,[1]TDSheet!$A:$AG,33,0)</f>
        <v>0.6</v>
      </c>
      <c r="AH100" s="13">
        <v>0</v>
      </c>
      <c r="AI100" s="13" t="str">
        <f>VLOOKUP(A:A,[1]TDSheet!$A:$AI,35,0)</f>
        <v>зв 2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30.1</v>
      </c>
      <c r="D101" s="8">
        <v>39.909999999999997</v>
      </c>
      <c r="E101" s="8">
        <v>35.664000000000001</v>
      </c>
      <c r="F101" s="8">
        <v>34.345999999999997</v>
      </c>
      <c r="G101" s="1" t="str">
        <f>VLOOKUP(A:A,[1]TDSheet!$A:$G,7,0)</f>
        <v>нов1202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93.61</v>
      </c>
      <c r="K101" s="13">
        <f t="shared" si="15"/>
        <v>-57.945999999999998</v>
      </c>
      <c r="L101" s="13">
        <f>VLOOKUP(A:A,[1]TDSheet!$A:$L,12,0)</f>
        <v>50</v>
      </c>
      <c r="M101" s="13">
        <f>VLOOKUP(A:A,[1]TDSheet!$A:$M,13,0)</f>
        <v>0</v>
      </c>
      <c r="N101" s="13">
        <f>VLOOKUP(A:A,[1]TDSheet!$A:$N,14,0)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7.1328000000000005</v>
      </c>
      <c r="X101" s="15">
        <v>30</v>
      </c>
      <c r="Y101" s="16">
        <f t="shared" si="17"/>
        <v>16.031011664423509</v>
      </c>
      <c r="Z101" s="13">
        <f t="shared" si="18"/>
        <v>4.8152198295199637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20.961400000000001</v>
      </c>
      <c r="AF101" s="13">
        <f>VLOOKUP(A:A,[1]TDSheet!$A:$AF,32,0)</f>
        <v>15.5458</v>
      </c>
      <c r="AG101" s="13">
        <f>VLOOKUP(A:A,[1]TDSheet!$A:$AG,33,0)</f>
        <v>20.179200000000002</v>
      </c>
      <c r="AH101" s="13">
        <f>VLOOKUP(A:A,[3]TDSheet!$A:$D,4,0)</f>
        <v>14.222</v>
      </c>
      <c r="AI101" s="20" t="s">
        <v>145</v>
      </c>
      <c r="AJ101" s="13">
        <f t="shared" si="19"/>
        <v>30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12</v>
      </c>
      <c r="C102" s="8">
        <v>1</v>
      </c>
      <c r="D102" s="8"/>
      <c r="E102" s="8">
        <v>0</v>
      </c>
      <c r="F102" s="8">
        <v>-1</v>
      </c>
      <c r="G102" s="1" t="str">
        <f>VLOOKUP(A:A,[1]TDSheet!$A:$G,7,0)</f>
        <v>выв2703</v>
      </c>
      <c r="H102" s="1">
        <f>VLOOKUP(A:A,[1]TDSheet!$A:$H,8,0)</f>
        <v>0</v>
      </c>
      <c r="I102" s="1" t="e">
        <f>VLOOKUP(A:A,[1]TDSheet!$A:$I,9,0)</f>
        <v>#N/A</v>
      </c>
      <c r="J102" s="13">
        <f>VLOOKUP(A:A,[2]TDSheet!$A:$F,6,0)</f>
        <v>6</v>
      </c>
      <c r="K102" s="13">
        <f t="shared" si="15"/>
        <v>-6</v>
      </c>
      <c r="L102" s="13">
        <f>VLOOKUP(A:A,[1]TDSheet!$A:$L,12,0)</f>
        <v>0</v>
      </c>
      <c r="M102" s="13">
        <f>VLOOKUP(A:A,[1]TDSheet!$A:$M,13,0)</f>
        <v>0</v>
      </c>
      <c r="N102" s="13">
        <f>VLOOKUP(A:A,[1]TDSheet!$A:$N,14,0)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3"/>
      <c r="W102" s="13">
        <f t="shared" si="16"/>
        <v>0</v>
      </c>
      <c r="X102" s="15"/>
      <c r="Y102" s="16" t="e">
        <f t="shared" si="17"/>
        <v>#DIV/0!</v>
      </c>
      <c r="Z102" s="13" t="e">
        <f t="shared" si="18"/>
        <v>#DIV/0!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2.8</v>
      </c>
      <c r="AF102" s="13">
        <f>VLOOKUP(A:A,[1]TDSheet!$A:$AF,32,0)</f>
        <v>2.8</v>
      </c>
      <c r="AG102" s="13">
        <f>VLOOKUP(A:A,[1]TDSheet!$A:$AG,33,0)</f>
        <v>1.6</v>
      </c>
      <c r="AH102" s="13">
        <v>0</v>
      </c>
      <c r="AI102" s="13" t="str">
        <f>VLOOKUP(A:A,[1]TDSheet!$A:$AI,35,0)</f>
        <v>вывод</v>
      </c>
      <c r="AJ102" s="13">
        <f t="shared" si="19"/>
        <v>0</v>
      </c>
      <c r="AK102" s="13"/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16</v>
      </c>
      <c r="D103" s="8"/>
      <c r="E103" s="8">
        <v>1</v>
      </c>
      <c r="F103" s="8">
        <v>15</v>
      </c>
      <c r="G103" s="1" t="str">
        <f>VLOOKUP(A:A,[1]TDSheet!$A:$G,7,0)</f>
        <v>выв2703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22</v>
      </c>
      <c r="K103" s="13">
        <f t="shared" si="15"/>
        <v>-21</v>
      </c>
      <c r="L103" s="13">
        <f>VLOOKUP(A:A,[1]TDSheet!$A:$L,12,0)</f>
        <v>0</v>
      </c>
      <c r="M103" s="13">
        <f>VLOOKUP(A:A,[1]TDSheet!$A:$M,13,0)</f>
        <v>0</v>
      </c>
      <c r="N103" s="13">
        <f>VLOOKUP(A:A,[1]TDSheet!$A:$N,14,0)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0.2</v>
      </c>
      <c r="X103" s="15"/>
      <c r="Y103" s="16">
        <f t="shared" si="17"/>
        <v>75</v>
      </c>
      <c r="Z103" s="13">
        <f t="shared" si="18"/>
        <v>75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5.6</v>
      </c>
      <c r="AF103" s="13">
        <f>VLOOKUP(A:A,[1]TDSheet!$A:$AF,32,0)</f>
        <v>0.6</v>
      </c>
      <c r="AG103" s="13">
        <f>VLOOKUP(A:A,[1]TDSheet!$A:$AG,33,0)</f>
        <v>0</v>
      </c>
      <c r="AH103" s="13">
        <f>VLOOKUP(A:A,[3]TDSheet!$A:$D,4,0)</f>
        <v>1</v>
      </c>
      <c r="AI103" s="13" t="str">
        <f>VLOOKUP(A:A,[1]TDSheet!$A:$AI,35,0)</f>
        <v>вывод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8</v>
      </c>
      <c r="D104" s="8"/>
      <c r="E104" s="8">
        <v>0</v>
      </c>
      <c r="F104" s="8">
        <v>3</v>
      </c>
      <c r="G104" s="1" t="str">
        <f>VLOOKUP(A:A,[1]TDSheet!$A:$G,7,0)</f>
        <v>выв2703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12</v>
      </c>
      <c r="K104" s="13">
        <f t="shared" si="15"/>
        <v>-12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VLOOKUP(A:A,[1]TDSheet!$A:$N,14,0)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0</v>
      </c>
      <c r="X104" s="15"/>
      <c r="Y104" s="16" t="e">
        <f t="shared" si="17"/>
        <v>#DIV/0!</v>
      </c>
      <c r="Z104" s="13" t="e">
        <f t="shared" si="18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</v>
      </c>
      <c r="AF104" s="13">
        <f>VLOOKUP(A:A,[1]TDSheet!$A:$AF,32,0)</f>
        <v>1</v>
      </c>
      <c r="AG104" s="13">
        <f>VLOOKUP(A:A,[1]TDSheet!$A:$AG,33,0)</f>
        <v>0.4</v>
      </c>
      <c r="AH104" s="13">
        <v>0</v>
      </c>
      <c r="AI104" s="13" t="str">
        <f>VLOOKUP(A:A,[1]TDSheet!$A:$AI,35,0)</f>
        <v>вывод</v>
      </c>
      <c r="AJ104" s="13">
        <f t="shared" si="19"/>
        <v>0</v>
      </c>
      <c r="AK104" s="13"/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853</v>
      </c>
      <c r="D105" s="8">
        <v>31</v>
      </c>
      <c r="E105" s="8">
        <v>580</v>
      </c>
      <c r="F105" s="8">
        <v>266</v>
      </c>
      <c r="G105" s="1" t="str">
        <f>VLOOKUP(A:A,[1]TDSheet!$A:$G,7,0)</f>
        <v>нов041,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1318</v>
      </c>
      <c r="K105" s="13">
        <f t="shared" si="15"/>
        <v>-738</v>
      </c>
      <c r="L105" s="13">
        <f>VLOOKUP(A:A,[1]TDSheet!$A:$L,12,0)</f>
        <v>100</v>
      </c>
      <c r="M105" s="13">
        <f>VLOOKUP(A:A,[1]TDSheet!$A:$M,13,0)</f>
        <v>350</v>
      </c>
      <c r="N105" s="13">
        <f>VLOOKUP(A:A,[1]TDSheet!$A:$N,14,0)</f>
        <v>300</v>
      </c>
      <c r="O105" s="13">
        <f>VLOOKUP(A:A,[1]TDSheet!$A:$X,24,0)</f>
        <v>150</v>
      </c>
      <c r="P105" s="13"/>
      <c r="Q105" s="13"/>
      <c r="R105" s="13"/>
      <c r="S105" s="13"/>
      <c r="T105" s="13"/>
      <c r="U105" s="13"/>
      <c r="V105" s="13"/>
      <c r="W105" s="13">
        <f t="shared" si="16"/>
        <v>116</v>
      </c>
      <c r="X105" s="15">
        <v>400</v>
      </c>
      <c r="Y105" s="16">
        <f t="shared" si="17"/>
        <v>13.5</v>
      </c>
      <c r="Z105" s="13">
        <f t="shared" si="18"/>
        <v>2.2931034482758621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190</v>
      </c>
      <c r="AF105" s="13">
        <f>VLOOKUP(A:A,[1]TDSheet!$A:$AF,32,0)</f>
        <v>192.2</v>
      </c>
      <c r="AG105" s="13">
        <f>VLOOKUP(A:A,[1]TDSheet!$A:$AG,33,0)</f>
        <v>166</v>
      </c>
      <c r="AH105" s="13">
        <f>VLOOKUP(A:A,[3]TDSheet!$A:$D,4,0)</f>
        <v>7</v>
      </c>
      <c r="AI105" s="13" t="e">
        <f>VLOOKUP(A:A,[1]TDSheet!$A:$AI,35,0)</f>
        <v>#N/A</v>
      </c>
      <c r="AJ105" s="13">
        <f t="shared" si="19"/>
        <v>120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359</v>
      </c>
      <c r="D106" s="8">
        <v>397</v>
      </c>
      <c r="E106" s="8">
        <v>621</v>
      </c>
      <c r="F106" s="8">
        <v>104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738</v>
      </c>
      <c r="K106" s="13">
        <f t="shared" si="15"/>
        <v>-117</v>
      </c>
      <c r="L106" s="13">
        <f>VLOOKUP(A:A,[1]TDSheet!$A:$L,12,0)</f>
        <v>150</v>
      </c>
      <c r="M106" s="13">
        <f>VLOOKUP(A:A,[1]TDSheet!$A:$M,13,0)</f>
        <v>250</v>
      </c>
      <c r="N106" s="13">
        <f>VLOOKUP(A:A,[1]TDSheet!$A:$N,14,0)</f>
        <v>200</v>
      </c>
      <c r="O106" s="13">
        <f>VLOOKUP(A:A,[1]TDSheet!$A:$X,24,0)</f>
        <v>250</v>
      </c>
      <c r="P106" s="13"/>
      <c r="Q106" s="13"/>
      <c r="R106" s="13"/>
      <c r="S106" s="13"/>
      <c r="T106" s="13"/>
      <c r="U106" s="13"/>
      <c r="V106" s="13"/>
      <c r="W106" s="13">
        <f t="shared" si="16"/>
        <v>124.2</v>
      </c>
      <c r="X106" s="15">
        <v>150</v>
      </c>
      <c r="Y106" s="16">
        <f t="shared" si="17"/>
        <v>8.8888888888888893</v>
      </c>
      <c r="Z106" s="13">
        <f t="shared" si="18"/>
        <v>0.83735909822866339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96.2</v>
      </c>
      <c r="AF106" s="13">
        <f>VLOOKUP(A:A,[1]TDSheet!$A:$AF,32,0)</f>
        <v>94</v>
      </c>
      <c r="AG106" s="13">
        <f>VLOOKUP(A:A,[1]TDSheet!$A:$AG,33,0)</f>
        <v>94.4</v>
      </c>
      <c r="AH106" s="13">
        <f>VLOOKUP(A:A,[3]TDSheet!$A:$D,4,0)</f>
        <v>44</v>
      </c>
      <c r="AI106" s="13" t="e">
        <f>VLOOKUP(A:A,[1]TDSheet!$A:$AI,35,0)</f>
        <v>#N/A</v>
      </c>
      <c r="AJ106" s="13">
        <f t="shared" si="19"/>
        <v>45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190</v>
      </c>
      <c r="D107" s="8">
        <v>539</v>
      </c>
      <c r="E107" s="8">
        <v>659</v>
      </c>
      <c r="F107" s="8">
        <v>36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805</v>
      </c>
      <c r="K107" s="13">
        <f t="shared" si="15"/>
        <v>-146</v>
      </c>
      <c r="L107" s="13">
        <f>VLOOKUP(A:A,[1]TDSheet!$A:$L,12,0)</f>
        <v>350</v>
      </c>
      <c r="M107" s="13">
        <f>VLOOKUP(A:A,[1]TDSheet!$A:$M,13,0)</f>
        <v>200</v>
      </c>
      <c r="N107" s="13">
        <f>VLOOKUP(A:A,[1]TDSheet!$A:$N,14,0)</f>
        <v>220</v>
      </c>
      <c r="O107" s="13">
        <f>VLOOKUP(A:A,[1]TDSheet!$A:$X,24,0)</f>
        <v>160</v>
      </c>
      <c r="P107" s="13"/>
      <c r="Q107" s="13"/>
      <c r="R107" s="13"/>
      <c r="S107" s="13"/>
      <c r="T107" s="13"/>
      <c r="U107" s="13"/>
      <c r="V107" s="13"/>
      <c r="W107" s="13">
        <f t="shared" si="16"/>
        <v>131.80000000000001</v>
      </c>
      <c r="X107" s="15">
        <v>180</v>
      </c>
      <c r="Y107" s="16">
        <f t="shared" si="17"/>
        <v>8.6949924127465845</v>
      </c>
      <c r="Z107" s="13">
        <f t="shared" si="18"/>
        <v>0.27314112291350529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103</v>
      </c>
      <c r="AF107" s="13">
        <f>VLOOKUP(A:A,[1]TDSheet!$A:$AF,32,0)</f>
        <v>113.4</v>
      </c>
      <c r="AG107" s="13">
        <f>VLOOKUP(A:A,[1]TDSheet!$A:$AG,33,0)</f>
        <v>121</v>
      </c>
      <c r="AH107" s="13">
        <f>VLOOKUP(A:A,[3]TDSheet!$A:$D,4,0)</f>
        <v>72</v>
      </c>
      <c r="AI107" s="13" t="e">
        <f>VLOOKUP(A:A,[1]TDSheet!$A:$AI,35,0)</f>
        <v>#N/A</v>
      </c>
      <c r="AJ107" s="13">
        <f t="shared" si="19"/>
        <v>54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129</v>
      </c>
      <c r="D108" s="8">
        <v>426</v>
      </c>
      <c r="E108" s="8">
        <v>439</v>
      </c>
      <c r="F108" s="8">
        <v>97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576</v>
      </c>
      <c r="K108" s="13">
        <f t="shared" si="15"/>
        <v>-137</v>
      </c>
      <c r="L108" s="13">
        <f>VLOOKUP(A:A,[1]TDSheet!$A:$L,12,0)</f>
        <v>220</v>
      </c>
      <c r="M108" s="13">
        <f>VLOOKUP(A:A,[1]TDSheet!$A:$M,13,0)</f>
        <v>50</v>
      </c>
      <c r="N108" s="13">
        <f>VLOOKUP(A:A,[1]TDSheet!$A:$N,14,0)</f>
        <v>150</v>
      </c>
      <c r="O108" s="13">
        <f>VLOOKUP(A:A,[1]TDSheet!$A:$X,24,0)</f>
        <v>150</v>
      </c>
      <c r="P108" s="13"/>
      <c r="Q108" s="13"/>
      <c r="R108" s="13"/>
      <c r="S108" s="13"/>
      <c r="T108" s="13"/>
      <c r="U108" s="13"/>
      <c r="V108" s="13"/>
      <c r="W108" s="13">
        <f t="shared" si="16"/>
        <v>87.8</v>
      </c>
      <c r="X108" s="15">
        <v>100</v>
      </c>
      <c r="Y108" s="16">
        <f t="shared" si="17"/>
        <v>8.7357630979498868</v>
      </c>
      <c r="Z108" s="13">
        <f t="shared" si="18"/>
        <v>1.1047835990888384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77.400000000000006</v>
      </c>
      <c r="AF108" s="13">
        <f>VLOOKUP(A:A,[1]TDSheet!$A:$AF,32,0)</f>
        <v>78.599999999999994</v>
      </c>
      <c r="AG108" s="13">
        <f>VLOOKUP(A:A,[1]TDSheet!$A:$AG,33,0)</f>
        <v>88.8</v>
      </c>
      <c r="AH108" s="13">
        <f>VLOOKUP(A:A,[3]TDSheet!$A:$D,4,0)</f>
        <v>50</v>
      </c>
      <c r="AI108" s="13" t="e">
        <f>VLOOKUP(A:A,[1]TDSheet!$A:$AI,35,0)</f>
        <v>#N/A</v>
      </c>
      <c r="AJ108" s="13">
        <f t="shared" si="19"/>
        <v>30</v>
      </c>
      <c r="AK108" s="13"/>
      <c r="AL108" s="13"/>
      <c r="AM108" s="13"/>
    </row>
    <row r="109" spans="1:39" s="1" customFormat="1" ht="21.95" customHeight="1" outlineLevel="1" x14ac:dyDescent="0.2">
      <c r="A109" s="7" t="s">
        <v>112</v>
      </c>
      <c r="B109" s="7" t="s">
        <v>8</v>
      </c>
      <c r="C109" s="8">
        <v>12.286</v>
      </c>
      <c r="D109" s="8">
        <v>16.195</v>
      </c>
      <c r="E109" s="8">
        <v>15.154999999999999</v>
      </c>
      <c r="F109" s="8">
        <v>5.4279999999999999</v>
      </c>
      <c r="G109" s="1" t="str">
        <f>VLOOKUP(A:A,[1]TDSheet!$A:$G,7,0)</f>
        <v>нов041,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15.3</v>
      </c>
      <c r="K109" s="13">
        <f t="shared" si="15"/>
        <v>-0.14500000000000135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VLOOKUP(A:A,[1]TDSheet!$A:$N,14,0)</f>
        <v>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3"/>
      <c r="W109" s="13">
        <f t="shared" si="16"/>
        <v>3.0309999999999997</v>
      </c>
      <c r="X109" s="15">
        <v>20</v>
      </c>
      <c r="Y109" s="16">
        <f t="shared" si="17"/>
        <v>8.3893104585945242</v>
      </c>
      <c r="Z109" s="13">
        <f t="shared" si="18"/>
        <v>1.7908281095348071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3.0278</v>
      </c>
      <c r="AF109" s="13">
        <f>VLOOKUP(A:A,[1]TDSheet!$A:$AF,32,0)</f>
        <v>2.1943999999999999</v>
      </c>
      <c r="AG109" s="13">
        <f>VLOOKUP(A:A,[1]TDSheet!$A:$AG,33,0)</f>
        <v>2.1800000000000002</v>
      </c>
      <c r="AH109" s="13">
        <f>VLOOKUP(A:A,[3]TDSheet!$A:$D,4,0)</f>
        <v>4.3390000000000004</v>
      </c>
      <c r="AI109" s="13" t="str">
        <f>VLOOKUP(A:A,[1]TDSheet!$A:$AI,35,0)</f>
        <v>увел</v>
      </c>
      <c r="AJ109" s="13">
        <f t="shared" si="19"/>
        <v>20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12</v>
      </c>
      <c r="C110" s="8">
        <v>139</v>
      </c>
      <c r="D110" s="8">
        <v>12</v>
      </c>
      <c r="E110" s="8">
        <v>0</v>
      </c>
      <c r="F110" s="8">
        <v>134</v>
      </c>
      <c r="G110" s="1">
        <f>VLOOKUP(A:A,[1]TDSheet!$A:$G,7,0)</f>
        <v>0</v>
      </c>
      <c r="H110" s="1">
        <f>VLOOKUP(A:A,[1]TDSheet!$A:$H,8,0)</f>
        <v>0.28000000000000003</v>
      </c>
      <c r="I110" s="1" t="e">
        <f>VLOOKUP(A:A,[1]TDSheet!$A:$I,9,0)</f>
        <v>#N/A</v>
      </c>
      <c r="J110" s="13">
        <f>VLOOKUP(A:A,[2]TDSheet!$A:$F,6,0)</f>
        <v>998</v>
      </c>
      <c r="K110" s="13">
        <f t="shared" si="15"/>
        <v>-998</v>
      </c>
      <c r="L110" s="13">
        <f>VLOOKUP(A:A,[1]TDSheet!$A:$L,12,0)</f>
        <v>0</v>
      </c>
      <c r="M110" s="13">
        <f>VLOOKUP(A:A,[1]TDSheet!$A:$M,13,0)</f>
        <v>100</v>
      </c>
      <c r="N110" s="13">
        <f>VLOOKUP(A:A,[1]TDSheet!$A:$N,14,0)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0</v>
      </c>
      <c r="X110" s="15"/>
      <c r="Y110" s="16" t="e">
        <f t="shared" si="17"/>
        <v>#DIV/0!</v>
      </c>
      <c r="Z110" s="13" t="e">
        <f t="shared" si="18"/>
        <v>#DIV/0!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102.8</v>
      </c>
      <c r="AF110" s="13">
        <f>VLOOKUP(A:A,[1]TDSheet!$A:$AF,32,0)</f>
        <v>93.8</v>
      </c>
      <c r="AG110" s="13">
        <f>VLOOKUP(A:A,[1]TDSheet!$A:$AG,33,0)</f>
        <v>3.4</v>
      </c>
      <c r="AH110" s="13">
        <f>VLOOKUP(A:A,[3]TDSheet!$A:$D,4,0)</f>
        <v>-2</v>
      </c>
      <c r="AI110" s="13" t="str">
        <f>VLOOKUP(A:A,[1]TDSheet!$A:$AI,35,0)</f>
        <v>склад</v>
      </c>
      <c r="AJ110" s="13">
        <f t="shared" si="19"/>
        <v>0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12</v>
      </c>
      <c r="C111" s="8">
        <v>12</v>
      </c>
      <c r="D111" s="8">
        <v>50</v>
      </c>
      <c r="E111" s="8">
        <v>0</v>
      </c>
      <c r="F111" s="8">
        <v>12</v>
      </c>
      <c r="G111" s="1" t="str">
        <f>VLOOKUP(A:A,[1]TDSheet!$A:$G,7,0)</f>
        <v>нов 06,11,</v>
      </c>
      <c r="H111" s="1">
        <f>VLOOKUP(A:A,[1]TDSheet!$A:$H,8,0)</f>
        <v>0.33</v>
      </c>
      <c r="I111" s="1" t="e">
        <f>VLOOKUP(A:A,[1]TDSheet!$A:$I,9,0)</f>
        <v>#N/A</v>
      </c>
      <c r="J111" s="13">
        <f>VLOOKUP(A:A,[2]TDSheet!$A:$F,6,0)</f>
        <v>2</v>
      </c>
      <c r="K111" s="13">
        <f t="shared" si="15"/>
        <v>-2</v>
      </c>
      <c r="L111" s="13">
        <f>VLOOKUP(A:A,[1]TDSheet!$A:$L,12,0)</f>
        <v>0</v>
      </c>
      <c r="M111" s="13">
        <f>VLOOKUP(A:A,[1]TDSheet!$A:$M,13,0)</f>
        <v>10</v>
      </c>
      <c r="N111" s="13">
        <f>VLOOKUP(A:A,[1]TDSheet!$A:$N,14,0)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0</v>
      </c>
      <c r="X111" s="15"/>
      <c r="Y111" s="16" t="e">
        <f t="shared" si="17"/>
        <v>#DIV/0!</v>
      </c>
      <c r="Z111" s="13" t="e">
        <f t="shared" si="18"/>
        <v>#DIV/0!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0.6</v>
      </c>
      <c r="AF111" s="13">
        <f>VLOOKUP(A:A,[1]TDSheet!$A:$AF,32,0)</f>
        <v>0.8</v>
      </c>
      <c r="AG111" s="13">
        <f>VLOOKUP(A:A,[1]TDSheet!$A:$AG,33,0)</f>
        <v>0</v>
      </c>
      <c r="AH111" s="13">
        <v>0</v>
      </c>
      <c r="AI111" s="13" t="str">
        <f>VLOOKUP(A:A,[1]TDSheet!$A:$AI,35,0)</f>
        <v>склад</v>
      </c>
      <c r="AJ111" s="13">
        <f t="shared" si="19"/>
        <v>0</v>
      </c>
      <c r="AK111" s="13"/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27.024999999999999</v>
      </c>
      <c r="D112" s="8">
        <v>5.3999999999999999E-2</v>
      </c>
      <c r="E112" s="8">
        <v>13.375999999999999</v>
      </c>
      <c r="F112" s="8">
        <v>11.147</v>
      </c>
      <c r="G112" s="1" t="str">
        <f>VLOOKUP(A:A,[1]TDSheet!$A:$G,7,0)</f>
        <v>н0801,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22.350999999999999</v>
      </c>
      <c r="K112" s="13">
        <f t="shared" si="15"/>
        <v>-8.9749999999999996</v>
      </c>
      <c r="L112" s="13">
        <f>VLOOKUP(A:A,[1]TDSheet!$A:$L,12,0)</f>
        <v>10</v>
      </c>
      <c r="M112" s="13">
        <f>VLOOKUP(A:A,[1]TDSheet!$A:$M,13,0)</f>
        <v>0</v>
      </c>
      <c r="N112" s="13">
        <f>VLOOKUP(A:A,[1]TDSheet!$A:$N,14,0)</f>
        <v>10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2.6751999999999998</v>
      </c>
      <c r="X112" s="15"/>
      <c r="Y112" s="16">
        <f t="shared" si="17"/>
        <v>11.642867822966508</v>
      </c>
      <c r="Z112" s="13">
        <f t="shared" si="18"/>
        <v>4.1667912679425845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5.3113999999999999</v>
      </c>
      <c r="AF112" s="13">
        <f>VLOOKUP(A:A,[1]TDSheet!$A:$AF,32,0)</f>
        <v>3.7247999999999997</v>
      </c>
      <c r="AG112" s="13">
        <f>VLOOKUP(A:A,[1]TDSheet!$A:$AG,33,0)</f>
        <v>4.0091999999999999</v>
      </c>
      <c r="AH112" s="13">
        <f>VLOOKUP(A:A,[3]TDSheet!$A:$D,4,0)</f>
        <v>-1</v>
      </c>
      <c r="AI112" s="13" t="str">
        <f>VLOOKUP(A:A,[1]TDSheet!$A:$AI,35,0)</f>
        <v>увел</v>
      </c>
      <c r="AJ112" s="13">
        <f t="shared" si="19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82</v>
      </c>
      <c r="D113" s="8">
        <v>15</v>
      </c>
      <c r="E113" s="8">
        <v>29</v>
      </c>
      <c r="F113" s="8">
        <v>53</v>
      </c>
      <c r="G113" s="1" t="str">
        <f>VLOOKUP(A:A,[1]TDSheet!$A:$G,7,0)</f>
        <v>нов14,03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36</v>
      </c>
      <c r="K113" s="13">
        <f t="shared" si="15"/>
        <v>-7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VLOOKUP(A:A,[1]TDSheet!$A:$N,14,0)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5.8</v>
      </c>
      <c r="X113" s="15"/>
      <c r="Y113" s="16">
        <f t="shared" si="17"/>
        <v>9.1379310344827598</v>
      </c>
      <c r="Z113" s="13">
        <f t="shared" si="18"/>
        <v>9.1379310344827598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11.4</v>
      </c>
      <c r="AG113" s="13">
        <f>VLOOKUP(A:A,[1]TDSheet!$A:$AG,33,0)</f>
        <v>5.4</v>
      </c>
      <c r="AH113" s="13">
        <f>VLOOKUP(A:A,[3]TDSheet!$A:$D,4,0)</f>
        <v>3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118</v>
      </c>
      <c r="B114" s="7" t="s">
        <v>8</v>
      </c>
      <c r="C114" s="8">
        <v>6</v>
      </c>
      <c r="D114" s="8">
        <v>516.45500000000004</v>
      </c>
      <c r="E114" s="17">
        <v>495.87400000000002</v>
      </c>
      <c r="F114" s="17">
        <v>8.8260000000000005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491.24299999999999</v>
      </c>
      <c r="K114" s="13">
        <f t="shared" si="15"/>
        <v>4.6310000000000286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VLOOKUP(A:A,[1]TDSheet!$A:$N,14,0)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6"/>
        <v>99.174800000000005</v>
      </c>
      <c r="X114" s="15"/>
      <c r="Y114" s="16">
        <f t="shared" si="17"/>
        <v>8.8994381637270761E-2</v>
      </c>
      <c r="Z114" s="13">
        <f t="shared" si="18"/>
        <v>8.8994381637270761E-2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91.338999999999999</v>
      </c>
      <c r="AF114" s="13">
        <f>VLOOKUP(A:A,[1]TDSheet!$A:$AF,32,0)</f>
        <v>98.3476</v>
      </c>
      <c r="AG114" s="13">
        <f>VLOOKUP(A:A,[1]TDSheet!$A:$AG,33,0)</f>
        <v>103.58520000000001</v>
      </c>
      <c r="AH114" s="13">
        <f>VLOOKUP(A:A,[3]TDSheet!$A:$D,4,0)</f>
        <v>103.429</v>
      </c>
      <c r="AI114" s="13">
        <f>VLOOKUP(A:A,[1]TDSheet!$A:$AI,35,0)</f>
        <v>0</v>
      </c>
      <c r="AJ114" s="13">
        <f t="shared" si="19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119</v>
      </c>
      <c r="B115" s="7" t="s">
        <v>8</v>
      </c>
      <c r="C115" s="8">
        <v>1953.3130000000001</v>
      </c>
      <c r="D115" s="8">
        <v>34.423999999999999</v>
      </c>
      <c r="E115" s="17">
        <v>1428.9590000000001</v>
      </c>
      <c r="F115" s="17">
        <v>515.49400000000003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1454.193</v>
      </c>
      <c r="K115" s="13">
        <f t="shared" si="15"/>
        <v>-25.233999999999924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VLOOKUP(A:A,[1]TDSheet!$A:$N,14,0)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3"/>
      <c r="W115" s="13">
        <f t="shared" si="16"/>
        <v>285.79180000000002</v>
      </c>
      <c r="X115" s="15"/>
      <c r="Y115" s="16">
        <f t="shared" si="17"/>
        <v>1.8037396454341936</v>
      </c>
      <c r="Z115" s="13">
        <f t="shared" si="18"/>
        <v>1.8037396454341936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230.30439999999999</v>
      </c>
      <c r="AF115" s="13">
        <f>VLOOKUP(A:A,[1]TDSheet!$A:$AF,32,0)</f>
        <v>236.20079999999999</v>
      </c>
      <c r="AG115" s="13">
        <f>VLOOKUP(A:A,[1]TDSheet!$A:$AG,33,0)</f>
        <v>256.89080000000001</v>
      </c>
      <c r="AH115" s="13">
        <f>VLOOKUP(A:A,[3]TDSheet!$A:$D,4,0)</f>
        <v>313.22800000000001</v>
      </c>
      <c r="AI115" s="13">
        <f>VLOOKUP(A:A,[1]TDSheet!$A:$AI,35,0)</f>
        <v>0</v>
      </c>
      <c r="AJ115" s="13">
        <f t="shared" si="19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120</v>
      </c>
      <c r="B116" s="7" t="s">
        <v>12</v>
      </c>
      <c r="C116" s="8">
        <v>2322</v>
      </c>
      <c r="D116" s="8">
        <v>29</v>
      </c>
      <c r="E116" s="17">
        <v>1328</v>
      </c>
      <c r="F116" s="17">
        <v>994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1359</v>
      </c>
      <c r="K116" s="13">
        <f t="shared" si="15"/>
        <v>-31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VLOOKUP(A:A,[1]TDSheet!$A:$N,14,0)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6"/>
        <v>265.60000000000002</v>
      </c>
      <c r="X116" s="15"/>
      <c r="Y116" s="16">
        <f t="shared" si="17"/>
        <v>3.742469879518072</v>
      </c>
      <c r="Z116" s="13">
        <f t="shared" si="18"/>
        <v>3.742469879518072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223.6</v>
      </c>
      <c r="AF116" s="13">
        <f>VLOOKUP(A:A,[1]TDSheet!$A:$AF,32,0)</f>
        <v>251</v>
      </c>
      <c r="AG116" s="13">
        <f>VLOOKUP(A:A,[1]TDSheet!$A:$AG,33,0)</f>
        <v>239.6</v>
      </c>
      <c r="AH116" s="13">
        <f>VLOOKUP(A:A,[3]TDSheet!$A:$D,4,0)</f>
        <v>239</v>
      </c>
      <c r="AI116" s="13">
        <f>VLOOKUP(A:A,[1]TDSheet!$A:$AI,35,0)</f>
        <v>0</v>
      </c>
      <c r="AJ116" s="13">
        <f t="shared" si="19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117</v>
      </c>
      <c r="B117" s="7" t="s">
        <v>12</v>
      </c>
      <c r="C117" s="8">
        <v>94</v>
      </c>
      <c r="D117" s="8">
        <v>1003</v>
      </c>
      <c r="E117" s="17">
        <v>429</v>
      </c>
      <c r="F117" s="17">
        <v>665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445</v>
      </c>
      <c r="K117" s="13">
        <f t="shared" si="15"/>
        <v>-16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VLOOKUP(A:A,[1]TDSheet!$A:$N,14,0)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85.8</v>
      </c>
      <c r="X117" s="15"/>
      <c r="Y117" s="16">
        <f t="shared" si="17"/>
        <v>7.7505827505827511</v>
      </c>
      <c r="Z117" s="13">
        <f t="shared" si="18"/>
        <v>7.7505827505827511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69.8</v>
      </c>
      <c r="AF117" s="13">
        <f>VLOOKUP(A:A,[1]TDSheet!$A:$AF,32,0)</f>
        <v>75.8</v>
      </c>
      <c r="AG117" s="13">
        <f>VLOOKUP(A:A,[1]TDSheet!$A:$AG,33,0)</f>
        <v>77</v>
      </c>
      <c r="AH117" s="13">
        <f>VLOOKUP(A:A,[3]TDSheet!$A:$D,4,0)</f>
        <v>89</v>
      </c>
      <c r="AI117" s="13">
        <f>VLOOKUP(A:A,[1]TDSheet!$A:$AI,35,0)</f>
        <v>0</v>
      </c>
      <c r="AJ117" s="13">
        <f t="shared" si="19"/>
        <v>0</v>
      </c>
      <c r="AK117" s="13"/>
      <c r="AL117" s="13"/>
      <c r="AM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2025-04-04T10:18:34Z</dcterms:modified>
</cp:coreProperties>
</file>