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602EAC-2BD6-4A17-90EB-573A135B85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Y346" i="1" s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Z221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N108" i="1"/>
  <c r="BM108" i="1"/>
  <c r="Z108" i="1"/>
  <c r="Y108" i="1"/>
  <c r="BP108" i="1" s="1"/>
  <c r="P108" i="1"/>
  <c r="BO107" i="1"/>
  <c r="BM107" i="1"/>
  <c r="Y107" i="1"/>
  <c r="P107" i="1"/>
  <c r="BO106" i="1"/>
  <c r="BM106" i="1"/>
  <c r="Y106" i="1"/>
  <c r="Y110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Y84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5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Z39" i="1"/>
  <c r="Y39" i="1"/>
  <c r="BP39" i="1" s="1"/>
  <c r="P39" i="1"/>
  <c r="BO38" i="1"/>
  <c r="BM38" i="1"/>
  <c r="Y38" i="1"/>
  <c r="BP38" i="1" s="1"/>
  <c r="P38" i="1"/>
  <c r="BO37" i="1"/>
  <c r="BN37" i="1"/>
  <c r="BM37" i="1"/>
  <c r="Z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27" i="1" l="1"/>
  <c r="BN127" i="1"/>
  <c r="Z127" i="1"/>
  <c r="BP179" i="1"/>
  <c r="BN179" i="1"/>
  <c r="Z179" i="1"/>
  <c r="BP201" i="1"/>
  <c r="BN201" i="1"/>
  <c r="Z201" i="1"/>
  <c r="BP244" i="1"/>
  <c r="BN244" i="1"/>
  <c r="Z244" i="1"/>
  <c r="BP305" i="1"/>
  <c r="BN305" i="1"/>
  <c r="Z305" i="1"/>
  <c r="BP329" i="1"/>
  <c r="BN329" i="1"/>
  <c r="Z329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70" i="1"/>
  <c r="BN470" i="1"/>
  <c r="Z470" i="1"/>
  <c r="BP480" i="1"/>
  <c r="BN480" i="1"/>
  <c r="Z480" i="1"/>
  <c r="X579" i="1"/>
  <c r="Z24" i="1"/>
  <c r="C588" i="1"/>
  <c r="Z50" i="1"/>
  <c r="BN50" i="1"/>
  <c r="Z60" i="1"/>
  <c r="BN60" i="1"/>
  <c r="Z76" i="1"/>
  <c r="BN76" i="1"/>
  <c r="Z87" i="1"/>
  <c r="BN87" i="1"/>
  <c r="Z101" i="1"/>
  <c r="BN101" i="1"/>
  <c r="BP148" i="1"/>
  <c r="BN148" i="1"/>
  <c r="Z148" i="1"/>
  <c r="Y154" i="1"/>
  <c r="BP153" i="1"/>
  <c r="BN153" i="1"/>
  <c r="Z153" i="1"/>
  <c r="Z154" i="1" s="1"/>
  <c r="BP157" i="1"/>
  <c r="BN157" i="1"/>
  <c r="Z157" i="1"/>
  <c r="BP180" i="1"/>
  <c r="BN180" i="1"/>
  <c r="Z180" i="1"/>
  <c r="BP211" i="1"/>
  <c r="BN211" i="1"/>
  <c r="Z211" i="1"/>
  <c r="BP232" i="1"/>
  <c r="BN232" i="1"/>
  <c r="Z232" i="1"/>
  <c r="BP267" i="1"/>
  <c r="BN267" i="1"/>
  <c r="Z267" i="1"/>
  <c r="BP317" i="1"/>
  <c r="BN317" i="1"/>
  <c r="Z317" i="1"/>
  <c r="BP354" i="1"/>
  <c r="BN354" i="1"/>
  <c r="Z354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507" i="1"/>
  <c r="BN507" i="1"/>
  <c r="Z507" i="1"/>
  <c r="X578" i="1"/>
  <c r="X582" i="1"/>
  <c r="Z35" i="1"/>
  <c r="BN35" i="1"/>
  <c r="BP35" i="1"/>
  <c r="Z43" i="1"/>
  <c r="Z44" i="1" s="1"/>
  <c r="BN43" i="1"/>
  <c r="BP43" i="1"/>
  <c r="Y44" i="1"/>
  <c r="Z48" i="1"/>
  <c r="BN48" i="1"/>
  <c r="BP48" i="1"/>
  <c r="Z52" i="1"/>
  <c r="BN52" i="1"/>
  <c r="Z58" i="1"/>
  <c r="BN58" i="1"/>
  <c r="Z66" i="1"/>
  <c r="BN66" i="1"/>
  <c r="Z74" i="1"/>
  <c r="BN74" i="1"/>
  <c r="Z80" i="1"/>
  <c r="BN80" i="1"/>
  <c r="BP80" i="1"/>
  <c r="Z89" i="1"/>
  <c r="BN89" i="1"/>
  <c r="Y103" i="1"/>
  <c r="Z99" i="1"/>
  <c r="BN99" i="1"/>
  <c r="Z106" i="1"/>
  <c r="BN106" i="1"/>
  <c r="BP106" i="1"/>
  <c r="Z114" i="1"/>
  <c r="BN114" i="1"/>
  <c r="Z121" i="1"/>
  <c r="BN121" i="1"/>
  <c r="Z124" i="1"/>
  <c r="BN124" i="1"/>
  <c r="Z125" i="1"/>
  <c r="BN125" i="1"/>
  <c r="Z131" i="1"/>
  <c r="BN131" i="1"/>
  <c r="Z142" i="1"/>
  <c r="BN142" i="1"/>
  <c r="BP142" i="1"/>
  <c r="Z159" i="1"/>
  <c r="BN159" i="1"/>
  <c r="Z177" i="1"/>
  <c r="BN177" i="1"/>
  <c r="Z182" i="1"/>
  <c r="BN182" i="1"/>
  <c r="Z199" i="1"/>
  <c r="BN199" i="1"/>
  <c r="Z203" i="1"/>
  <c r="BN203" i="1"/>
  <c r="Z209" i="1"/>
  <c r="BN209" i="1"/>
  <c r="Z213" i="1"/>
  <c r="BN213" i="1"/>
  <c r="Z217" i="1"/>
  <c r="BN217" i="1"/>
  <c r="BP221" i="1"/>
  <c r="BN221" i="1"/>
  <c r="BP230" i="1"/>
  <c r="BN230" i="1"/>
  <c r="Z230" i="1"/>
  <c r="BP239" i="1"/>
  <c r="BN239" i="1"/>
  <c r="Z239" i="1"/>
  <c r="BP260" i="1"/>
  <c r="BN260" i="1"/>
  <c r="Z260" i="1"/>
  <c r="S588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44" i="1"/>
  <c r="BN444" i="1"/>
  <c r="Z444" i="1"/>
  <c r="Y83" i="1"/>
  <c r="BP234" i="1"/>
  <c r="BN234" i="1"/>
  <c r="Z234" i="1"/>
  <c r="BP246" i="1"/>
  <c r="BN246" i="1"/>
  <c r="Z246" i="1"/>
  <c r="BP269" i="1"/>
  <c r="BN269" i="1"/>
  <c r="Z269" i="1"/>
  <c r="BP307" i="1"/>
  <c r="BN307" i="1"/>
  <c r="Z307" i="1"/>
  <c r="BP321" i="1"/>
  <c r="BN321" i="1"/>
  <c r="Z321" i="1"/>
  <c r="BP331" i="1"/>
  <c r="BN331" i="1"/>
  <c r="Z33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Y312" i="1"/>
  <c r="Y333" i="1"/>
  <c r="Y376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P538" i="1"/>
  <c r="BN538" i="1"/>
  <c r="Z538" i="1"/>
  <c r="BP540" i="1"/>
  <c r="BN540" i="1"/>
  <c r="Z540" i="1"/>
  <c r="BP542" i="1"/>
  <c r="BN542" i="1"/>
  <c r="Z542" i="1"/>
  <c r="F9" i="1"/>
  <c r="J9" i="1"/>
  <c r="F10" i="1"/>
  <c r="Z22" i="1"/>
  <c r="BN22" i="1"/>
  <c r="BP23" i="1"/>
  <c r="BN23" i="1"/>
  <c r="Z23" i="1"/>
  <c r="H9" i="1"/>
  <c r="B588" i="1"/>
  <c r="Y27" i="1"/>
  <c r="Y26" i="1"/>
  <c r="X580" i="1"/>
  <c r="X581" i="1" s="1"/>
  <c r="Z25" i="1"/>
  <c r="BN25" i="1"/>
  <c r="Z29" i="1"/>
  <c r="Z30" i="1" s="1"/>
  <c r="BN29" i="1"/>
  <c r="BP29" i="1"/>
  <c r="Y30" i="1"/>
  <c r="BN39" i="1"/>
  <c r="Y40" i="1"/>
  <c r="BP67" i="1"/>
  <c r="BN67" i="1"/>
  <c r="Z67" i="1"/>
  <c r="Y78" i="1"/>
  <c r="BP71" i="1"/>
  <c r="BN71" i="1"/>
  <c r="Z71" i="1"/>
  <c r="BP75" i="1"/>
  <c r="BN75" i="1"/>
  <c r="Z75" i="1"/>
  <c r="Z90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9" i="1"/>
  <c r="BP314" i="1"/>
  <c r="BN314" i="1"/>
  <c r="Z314" i="1"/>
  <c r="Y318" i="1"/>
  <c r="BP322" i="1"/>
  <c r="BN322" i="1"/>
  <c r="Z322" i="1"/>
  <c r="Y326" i="1"/>
  <c r="Z332" i="1"/>
  <c r="BP330" i="1"/>
  <c r="BN330" i="1"/>
  <c r="Z330" i="1"/>
  <c r="BP336" i="1"/>
  <c r="BN336" i="1"/>
  <c r="Z336" i="1"/>
  <c r="BP344" i="1"/>
  <c r="BN344" i="1"/>
  <c r="Z344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BN24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Z68" i="1" s="1"/>
  <c r="BP73" i="1"/>
  <c r="BN73" i="1"/>
  <c r="Z73" i="1"/>
  <c r="Y77" i="1"/>
  <c r="BP81" i="1"/>
  <c r="BN81" i="1"/>
  <c r="Z81" i="1"/>
  <c r="Y90" i="1"/>
  <c r="BP94" i="1"/>
  <c r="BN94" i="1"/>
  <c r="Z94" i="1"/>
  <c r="BP96" i="1"/>
  <c r="BN96" i="1"/>
  <c r="Z96" i="1"/>
  <c r="Z102" i="1" s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Z218" i="1" s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2" i="1"/>
  <c r="Y339" i="1"/>
  <c r="BP335" i="1"/>
  <c r="BN335" i="1"/>
  <c r="Z335" i="1"/>
  <c r="Z339" i="1" s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429" i="1" l="1"/>
  <c r="Z149" i="1"/>
  <c r="Z110" i="1"/>
  <c r="Z83" i="1"/>
  <c r="Z161" i="1"/>
  <c r="Z510" i="1"/>
  <c r="Z515" i="1"/>
  <c r="Z504" i="1"/>
  <c r="Z395" i="1"/>
  <c r="Z271" i="1"/>
  <c r="Z544" i="1"/>
  <c r="Z526" i="1"/>
  <c r="Z62" i="1"/>
  <c r="Z55" i="1"/>
  <c r="Z40" i="1"/>
  <c r="Z326" i="1"/>
  <c r="Z184" i="1"/>
  <c r="Z77" i="1"/>
  <c r="Y580" i="1"/>
  <c r="Z553" i="1"/>
  <c r="Z534" i="1"/>
  <c r="Z371" i="1"/>
  <c r="Z489" i="1"/>
  <c r="Z482" i="1"/>
  <c r="Z235" i="1"/>
  <c r="Z116" i="1"/>
  <c r="Y582" i="1"/>
  <c r="Y579" i="1"/>
  <c r="Y581" i="1" s="1"/>
  <c r="Z568" i="1"/>
  <c r="Z311" i="1"/>
  <c r="Z128" i="1"/>
  <c r="Z447" i="1"/>
  <c r="Z408" i="1"/>
  <c r="Z356" i="1"/>
  <c r="Z318" i="1"/>
  <c r="Z206" i="1"/>
  <c r="Y578" i="1"/>
  <c r="Z26" i="1"/>
  <c r="Z583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<sst xmlns="http://schemas.openxmlformats.org/spreadsheetml/2006/main" count="2708" uniqueCount="971">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</sst>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/>
      <c r="I5" s="952"/>
      <c r="J5" s="952"/>
      <c r="K5" s="952"/>
      <c r="L5" s="952"/>
      <c r="M5" s="761"/>
      <c r="N5" s="58"/>
      <c r="P5" s="24" t="s">
        <v>10</v>
      </c>
      <c r="Q5" s="1026">
        <v>45749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Среда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46.296296296296291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500</v>
      </c>
      <c r="Y56" s="671">
        <f>IFERROR(SUM(Y48:Y54),"0")</f>
        <v>507.6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50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4.6296296296296298</v>
      </c>
      <c r="Y62" s="671">
        <f>IFERROR(Y58/H58,"0")+IFERROR(Y59/H59,"0")+IFERROR(Y60/H60,"0")+IFERROR(Y61/H61,"0")</f>
        <v>5</v>
      </c>
      <c r="Z62" s="671">
        <f>IFERROR(IF(Z58="",0,Z58),"0")+IFERROR(IF(Z59="",0,Z59),"0")+IFERROR(IF(Z60="",0,Z60),"0")+IFERROR(IF(Z61="",0,Z61),"0")</f>
        <v>9.4899999999999998E-2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50</v>
      </c>
      <c r="Y63" s="671">
        <f>IFERROR(SUM(Y58:Y61),"0")</f>
        <v>54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500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46.296296296296291</v>
      </c>
      <c r="Y90" s="671">
        <f>IFERROR(Y87/H87,"0")+IFERROR(Y88/H88,"0")+IFERROR(Y89/H89,"0")</f>
        <v>47</v>
      </c>
      <c r="Z90" s="671">
        <f>IFERROR(IF(Z87="",0,Z87),"0")+IFERROR(IF(Z88="",0,Z88),"0")+IFERROR(IF(Z89="",0,Z89),"0")</f>
        <v>0.89205999999999996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500</v>
      </c>
      <c r="Y91" s="671">
        <f>IFERROR(SUM(Y87:Y89),"0")</f>
        <v>507.6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500</v>
      </c>
      <c r="Y94" s="670">
        <f t="shared" si="10"/>
        <v>504</v>
      </c>
      <c r="Z94" s="36">
        <f>IFERROR(IF(Y94=0,"",ROUNDUP(Y94/H94,0)*0.01898),"")</f>
        <v>1.1388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530.89285714285711</v>
      </c>
      <c r="BN94" s="64">
        <f t="shared" si="12"/>
        <v>535.14</v>
      </c>
      <c r="BO94" s="64">
        <f t="shared" si="13"/>
        <v>0.93005952380952372</v>
      </c>
      <c r="BP94" s="64">
        <f t="shared" si="14"/>
        <v>0.9375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405</v>
      </c>
      <c r="Y98" s="670">
        <f t="shared" si="10"/>
        <v>405</v>
      </c>
      <c r="Z98" s="36">
        <f>IFERROR(IF(Y98=0,"",ROUNDUP(Y98/H98,0)*0.00651),"")</f>
        <v>0.97650000000000003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442.79999999999995</v>
      </c>
      <c r="BN98" s="64">
        <f t="shared" si="12"/>
        <v>442.79999999999995</v>
      </c>
      <c r="BO98" s="64">
        <f t="shared" si="13"/>
        <v>0.82417582417582425</v>
      </c>
      <c r="BP98" s="64">
        <f t="shared" si="14"/>
        <v>0.82417582417582425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209.52380952380952</v>
      </c>
      <c r="Y102" s="671">
        <f>IFERROR(Y93/H93,"0")+IFERROR(Y94/H94,"0")+IFERROR(Y95/H95,"0")+IFERROR(Y96/H96,"0")+IFERROR(Y97/H97,"0")+IFERROR(Y98/H98,"0")+IFERROR(Y99/H99,"0")+IFERROR(Y100/H100,"0")+IFERROR(Y101/H101,"0")</f>
        <v>210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2.1153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905</v>
      </c>
      <c r="Y103" s="671">
        <f>IFERROR(SUM(Y93:Y101),"0")</f>
        <v>909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700</v>
      </c>
      <c r="Y106" s="670">
        <f>IFERROR(IF(X106="",0,CEILING((X106/$H106),1)*$H106),"")</f>
        <v>702</v>
      </c>
      <c r="Z106" s="36">
        <f>IFERROR(IF(Y106=0,"",ROUNDUP(Y106/H106,0)*0.01898),"")</f>
        <v>1.2337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728.19444444444434</v>
      </c>
      <c r="BN106" s="64">
        <f>IFERROR(Y106*I106/H106,"0")</f>
        <v>730.27499999999986</v>
      </c>
      <c r="BO106" s="64">
        <f>IFERROR(1/J106*(X106/H106),"0")</f>
        <v>1.0127314814814814</v>
      </c>
      <c r="BP106" s="64">
        <f>IFERROR(1/J106*(Y106/H106),"0")</f>
        <v>1.015625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64.81481481481481</v>
      </c>
      <c r="Y110" s="671">
        <f>IFERROR(Y106/H106,"0")+IFERROR(Y107/H107,"0")+IFERROR(Y108/H108,"0")+IFERROR(Y109/H109,"0")</f>
        <v>65</v>
      </c>
      <c r="Z110" s="671">
        <f>IFERROR(IF(Z106="",0,Z106),"0")+IFERROR(IF(Z107="",0,Z107),"0")+IFERROR(IF(Z108="",0,Z108),"0")+IFERROR(IF(Z109="",0,Z109),"0")</f>
        <v>1.2337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700</v>
      </c>
      <c r="Y111" s="671">
        <f>IFERROR(SUM(Y106:Y109),"0")</f>
        <v>702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500</v>
      </c>
      <c r="Y121" s="670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900</v>
      </c>
      <c r="Y124" s="670">
        <f t="shared" si="15"/>
        <v>901.80000000000007</v>
      </c>
      <c r="Z124" s="36">
        <f t="shared" si="20"/>
        <v>2.1743399999999999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984</v>
      </c>
      <c r="BN124" s="64">
        <f t="shared" si="17"/>
        <v>985.96799999999996</v>
      </c>
      <c r="BO124" s="64">
        <f t="shared" si="18"/>
        <v>1.8315018315018314</v>
      </c>
      <c r="BP124" s="64">
        <f t="shared" si="19"/>
        <v>1.8351648351648353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392.85714285714283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394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3.3131399999999998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1400</v>
      </c>
      <c r="Y129" s="671">
        <f>IFERROR(SUM(Y119:Y127),"0")</f>
        <v>1405.8000000000002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100</v>
      </c>
      <c r="Y209" s="670">
        <f t="shared" ref="Y209:Y217" si="31">IFERROR(IF(X209="",0,CEILING((X209/$H209),1)*$H209),"")</f>
        <v>105.3</v>
      </c>
      <c r="Z209" s="36">
        <f>IFERROR(IF(Y209=0,"",ROUNDUP(Y209/H209,0)*0.01898),"")</f>
        <v>0.24674000000000001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106.4074074074074</v>
      </c>
      <c r="BN209" s="64">
        <f t="shared" ref="BN209:BN217" si="33">IFERROR(Y209*I209/H209,"0")</f>
        <v>112.047</v>
      </c>
      <c r="BO209" s="64">
        <f t="shared" ref="BO209:BO217" si="34">IFERROR(1/J209*(X209/H209),"0")</f>
        <v>0.19290123456790123</v>
      </c>
      <c r="BP209" s="64">
        <f t="shared" ref="BP209:BP217" si="35">IFERROR(1/J209*(Y209/H209),"0")</f>
        <v>0.203125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80</v>
      </c>
      <c r="Y214" s="670">
        <f t="shared" si="31"/>
        <v>81.599999999999994</v>
      </c>
      <c r="Z214" s="36">
        <f t="shared" si="36"/>
        <v>0.22134000000000001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70.679012345679013</v>
      </c>
      <c r="Y218" s="671">
        <f>IFERROR(Y209/H209,"0")+IFERROR(Y210/H210,"0")+IFERROR(Y211/H211,"0")+IFERROR(Y212/H212,"0")+IFERROR(Y213/H213,"0")+IFERROR(Y214/H214,"0")+IFERROR(Y215/H215,"0")+IFERROR(Y216/H216,"0")+IFERROR(Y217/H217,"0")</f>
        <v>72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0.63083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240</v>
      </c>
      <c r="Y219" s="671">
        <f>IFERROR(SUM(Y209:Y217),"0")</f>
        <v>246.89999999999998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200</v>
      </c>
      <c r="Y321" s="670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213.15384615384619</v>
      </c>
      <c r="BN321" s="64">
        <f>IFERROR(Y321*I321/H321,"0")</f>
        <v>216.13799999999998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25.641025641025642</v>
      </c>
      <c r="Y326" s="671">
        <f>IFERROR(Y321/H321,"0")+IFERROR(Y322/H322,"0")+IFERROR(Y323/H323,"0")+IFERROR(Y324/H324,"0")+IFERROR(Y325/H325,"0")</f>
        <v>26</v>
      </c>
      <c r="Z326" s="671">
        <f>IFERROR(IF(Z321="",0,Z321),"0")+IFERROR(IF(Z322="",0,Z322),"0")+IFERROR(IF(Z323="",0,Z323),"0")+IFERROR(IF(Z324="",0,Z324),"0")+IFERROR(IF(Z325="",0,Z325),"0")</f>
        <v>0.49348000000000003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200</v>
      </c>
      <c r="Y327" s="671">
        <f>IFERROR(SUM(Y321:Y325),"0")</f>
        <v>202.79999999999998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100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106.65384615384617</v>
      </c>
      <c r="BN330" s="64">
        <f>IFERROR(Y330*I330/H330,"0")</f>
        <v>108.14700000000001</v>
      </c>
      <c r="BO330" s="64">
        <f>IFERROR(1/J330*(X330/H330),"0")</f>
        <v>0.20032051282051283</v>
      </c>
      <c r="BP330" s="64">
        <f>IFERROR(1/J330*(Y330/H330),"0")</f>
        <v>0.203125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12.820512820512821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100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25.5</v>
      </c>
      <c r="Y338" s="670">
        <f>IFERROR(IF(X338="",0,CEILING((X338/$H338),1)*$H338),"")</f>
        <v>25.5</v>
      </c>
      <c r="Z338" s="36">
        <f>IFERROR(IF(Y338=0,"",ROUNDUP(Y338/H338,0)*0.00651),"")</f>
        <v>6.5100000000000005E-2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28.8</v>
      </c>
      <c r="BN338" s="64">
        <f>IFERROR(Y338*I338/H338,"0")</f>
        <v>28.8</v>
      </c>
      <c r="BO338" s="64">
        <f>IFERROR(1/J338*(X338/H338),"0")</f>
        <v>5.4945054945054951E-2</v>
      </c>
      <c r="BP338" s="64">
        <f>IFERROR(1/J338*(Y338/H338),"0")</f>
        <v>5.4945054945054951E-2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10</v>
      </c>
      <c r="Y339" s="671">
        <f>IFERROR(Y335/H335,"0")+IFERROR(Y336/H336,"0")+IFERROR(Y337/H337,"0")+IFERROR(Y338/H338,"0")</f>
        <v>10</v>
      </c>
      <c r="Z339" s="671">
        <f>IFERROR(IF(Z335="",0,Z335),"0")+IFERROR(IF(Z336="",0,Z336),"0")+IFERROR(IF(Z337="",0,Z337),"0")+IFERROR(IF(Z338="",0,Z338),"0")</f>
        <v>6.5100000000000005E-2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25.5</v>
      </c>
      <c r="Y340" s="671">
        <f>IFERROR(SUM(Y335:Y338),"0")</f>
        <v>25.5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294</v>
      </c>
      <c r="Y354" s="670">
        <f>IFERROR(IF(X354="",0,CEILING((X354/$H354),1)*$H354),"")</f>
        <v>294</v>
      </c>
      <c r="Z354" s="36">
        <f>IFERROR(IF(Y354=0,"",ROUNDUP(Y354/H354,0)*0.00651),"")</f>
        <v>0.91139999999999999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329.28</v>
      </c>
      <c r="BN354" s="64">
        <f>IFERROR(Y354*I354/H354,"0")</f>
        <v>329.28</v>
      </c>
      <c r="BO354" s="64">
        <f>IFERROR(1/J354*(X354/H354),"0")</f>
        <v>0.76923076923076927</v>
      </c>
      <c r="BP354" s="64">
        <f>IFERROR(1/J354*(Y354/H354),"0")</f>
        <v>0.76923076923076927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105</v>
      </c>
      <c r="Y355" s="670">
        <f>IFERROR(IF(X355="",0,CEILING((X355/$H355),1)*$H355),"")</f>
        <v>105</v>
      </c>
      <c r="Z355" s="36">
        <f>IFERROR(IF(Y355=0,"",ROUNDUP(Y355/H355,0)*0.00651),"")</f>
        <v>0.32550000000000001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116.99999999999999</v>
      </c>
      <c r="BN355" s="64">
        <f>IFERROR(Y355*I355/H355,"0")</f>
        <v>116.99999999999999</v>
      </c>
      <c r="BO355" s="64">
        <f>IFERROR(1/J355*(X355/H355),"0")</f>
        <v>0.27472527472527475</v>
      </c>
      <c r="BP355" s="64">
        <f>IFERROR(1/J355*(Y355/H355),"0")</f>
        <v>0.27472527472527475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190</v>
      </c>
      <c r="Y356" s="671">
        <f>IFERROR(Y353/H353,"0")+IFERROR(Y354/H354,"0")+IFERROR(Y355/H355,"0")</f>
        <v>190</v>
      </c>
      <c r="Z356" s="671">
        <f>IFERROR(IF(Z353="",0,Z353),"0")+IFERROR(IF(Z354="",0,Z354),"0")+IFERROR(IF(Z355="",0,Z355),"0")</f>
        <v>1.2368999999999999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399</v>
      </c>
      <c r="Y357" s="671">
        <f>IFERROR(SUM(Y353:Y355),"0")</f>
        <v>399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1000</v>
      </c>
      <c r="Y362" s="670">
        <f t="shared" si="52"/>
        <v>1005</v>
      </c>
      <c r="Z362" s="36">
        <f>IFERROR(IF(Y362=0,"",ROUNDUP(Y362/H362,0)*0.02175),"")</f>
        <v>1.4572499999999999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1032</v>
      </c>
      <c r="BN362" s="64">
        <f t="shared" si="54"/>
        <v>1037.1600000000001</v>
      </c>
      <c r="BO362" s="64">
        <f t="shared" si="55"/>
        <v>1.3888888888888888</v>
      </c>
      <c r="BP362" s="64">
        <f t="shared" si="56"/>
        <v>1.3958333333333333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500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516</v>
      </c>
      <c r="BN364" s="64">
        <f t="shared" si="54"/>
        <v>526.32000000000005</v>
      </c>
      <c r="BO364" s="64">
        <f t="shared" si="55"/>
        <v>0.69444444444444442</v>
      </c>
      <c r="BP364" s="64">
        <f t="shared" si="56"/>
        <v>0.70833333333333326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133.33333333333334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135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2.9362499999999998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2000</v>
      </c>
      <c r="Y372" s="671">
        <f>IFERROR(SUM(Y361:Y370),"0")</f>
        <v>2025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500</v>
      </c>
      <c r="Y374" s="670">
        <f>IFERROR(IF(X374="",0,CEILING((X374/$H374),1)*$H374),"")</f>
        <v>510</v>
      </c>
      <c r="Z374" s="36">
        <f>IFERROR(IF(Y374=0,"",ROUNDUP(Y374/H374,0)*0.02175),"")</f>
        <v>0.73949999999999994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516</v>
      </c>
      <c r="BN374" s="64">
        <f>IFERROR(Y374*I374/H374,"0")</f>
        <v>526.32000000000005</v>
      </c>
      <c r="BO374" s="64">
        <f>IFERROR(1/J374*(X374/H374),"0")</f>
        <v>0.69444444444444442</v>
      </c>
      <c r="BP374" s="64">
        <f>IFERROR(1/J374*(Y374/H374),"0")</f>
        <v>0.70833333333333326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33.333333333333336</v>
      </c>
      <c r="Y376" s="671">
        <f>IFERROR(Y374/H374,"0")+IFERROR(Y375/H375,"0")</f>
        <v>34</v>
      </c>
      <c r="Z376" s="671">
        <f>IFERROR(IF(Z374="",0,Z374),"0")+IFERROR(IF(Z375="",0,Z375),"0")</f>
        <v>0.73949999999999994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500</v>
      </c>
      <c r="Y377" s="671">
        <f>IFERROR(SUM(Y374:Y375),"0")</f>
        <v>510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2000</v>
      </c>
      <c r="Y403" s="670">
        <f>IFERROR(IF(X403="",0,CEILING((X403/$H403),1)*$H403),"")</f>
        <v>2007</v>
      </c>
      <c r="Z403" s="36">
        <f>IFERROR(IF(Y403=0,"",ROUNDUP(Y403/H403,0)*0.01898),"")</f>
        <v>4.2325400000000002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2115.3333333333335</v>
      </c>
      <c r="BN403" s="64">
        <f>IFERROR(Y403*I403/H403,"0")</f>
        <v>2122.7370000000001</v>
      </c>
      <c r="BO403" s="64">
        <f>IFERROR(1/J403*(X403/H403),"0")</f>
        <v>3.4722222222222223</v>
      </c>
      <c r="BP403" s="64">
        <f>IFERROR(1/J403*(Y403/H403),"0")</f>
        <v>3.484375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120</v>
      </c>
      <c r="Y405" s="670">
        <f>IFERROR(IF(X405="",0,CEILING((X405/$H405),1)*$H405),"")</f>
        <v>120</v>
      </c>
      <c r="Z405" s="36">
        <f>IFERROR(IF(Y405=0,"",ROUNDUP(Y405/H405,0)*0.00651),"")</f>
        <v>0.32550000000000001</v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133.20000000000002</v>
      </c>
      <c r="BN405" s="64">
        <f>IFERROR(Y405*I405/H405,"0")</f>
        <v>133.20000000000002</v>
      </c>
      <c r="BO405" s="64">
        <f>IFERROR(1/J405*(X405/H405),"0")</f>
        <v>0.27472527472527475</v>
      </c>
      <c r="BP405" s="64">
        <f>IFERROR(1/J405*(Y405/H405),"0")</f>
        <v>0.27472527472527475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272.22222222222223</v>
      </c>
      <c r="Y408" s="671">
        <f>IFERROR(Y403/H403,"0")+IFERROR(Y404/H404,"0")+IFERROR(Y405/H405,"0")+IFERROR(Y406/H406,"0")+IFERROR(Y407/H407,"0")</f>
        <v>273</v>
      </c>
      <c r="Z408" s="671">
        <f>IFERROR(IF(Z403="",0,Z403),"0")+IFERROR(IF(Z404="",0,Z404),"0")+IFERROR(IF(Z405="",0,Z405),"0")+IFERROR(IF(Z406="",0,Z406),"0")+IFERROR(IF(Z407="",0,Z407),"0")</f>
        <v>4.5580400000000001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2120</v>
      </c>
      <c r="Y409" s="671">
        <f>IFERROR(SUM(Y403:Y407),"0")</f>
        <v>2127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300</v>
      </c>
      <c r="Y467" s="670">
        <f t="shared" ref="Y467:Y481" si="68">IFERROR(IF(X467="",0,CEILING((X467/$H467),1)*$H467),"")</f>
        <v>300.96000000000004</v>
      </c>
      <c r="Z467" s="36">
        <f>IFERROR(IF(Y467=0,"",ROUNDUP(Y467/H467,0)*0.01196),"")</f>
        <v>0.68171999999999999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320.45454545454544</v>
      </c>
      <c r="BN467" s="64">
        <f t="shared" ref="BN467:BN481" si="70">IFERROR(Y467*I467/H467,"0")</f>
        <v>321.48</v>
      </c>
      <c r="BO467" s="64">
        <f t="shared" ref="BO467:BO481" si="71">IFERROR(1/J467*(X467/H467),"0")</f>
        <v>0.54632867132867136</v>
      </c>
      <c r="BP467" s="64">
        <f t="shared" ref="BP467:BP481" si="72">IFERROR(1/J467*(Y467/H467),"0")</f>
        <v>0.54807692307692313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500</v>
      </c>
      <c r="Y468" s="670">
        <f t="shared" si="68"/>
        <v>501.6</v>
      </c>
      <c r="Z468" s="36">
        <f>IFERROR(IF(Y468=0,"",ROUNDUP(Y468/H468,0)*0.01196),"")</f>
        <v>1.1362000000000001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534.09090909090912</v>
      </c>
      <c r="BN468" s="64">
        <f t="shared" si="70"/>
        <v>535.79999999999995</v>
      </c>
      <c r="BO468" s="64">
        <f t="shared" si="71"/>
        <v>0.91054778554778548</v>
      </c>
      <c r="BP468" s="64">
        <f t="shared" si="72"/>
        <v>0.91346153846153855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500</v>
      </c>
      <c r="Y469" s="670">
        <f t="shared" si="68"/>
        <v>501.6</v>
      </c>
      <c r="Z469" s="36">
        <f>IFERROR(IF(Y469=0,"",ROUNDUP(Y469/H469,0)*0.01196),"")</f>
        <v>1.1362000000000001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534.09090909090912</v>
      </c>
      <c r="BN469" s="64">
        <f t="shared" si="70"/>
        <v>535.79999999999995</v>
      </c>
      <c r="BO469" s="64">
        <f t="shared" si="71"/>
        <v>0.91054778554778548</v>
      </c>
      <c r="BP469" s="64">
        <f t="shared" si="72"/>
        <v>0.91346153846153855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435.60606060606057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437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5.2265200000000007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2300</v>
      </c>
      <c r="Y483" s="671">
        <f>IFERROR(SUM(Y467:Y481),"0")</f>
        <v>2307.36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800</v>
      </c>
      <c r="Y492" s="670">
        <f t="shared" ref="Y492:Y503" si="73">IFERROR(IF(X492="",0,CEILING((X492/$H492),1)*$H492),"")</f>
        <v>802.56000000000006</v>
      </c>
      <c r="Z492" s="36">
        <f>IFERROR(IF(Y492=0,"",ROUNDUP(Y492/H492,0)*0.01196),"")</f>
        <v>1.81792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854.5454545454545</v>
      </c>
      <c r="BN492" s="64">
        <f t="shared" ref="BN492:BN503" si="75">IFERROR(Y492*I492/H492,"0")</f>
        <v>857.28</v>
      </c>
      <c r="BO492" s="64">
        <f t="shared" ref="BO492:BO503" si="76">IFERROR(1/J492*(X492/H492),"0")</f>
        <v>1.4568764568764567</v>
      </c>
      <c r="BP492" s="64">
        <f t="shared" ref="BP492:BP503" si="77">IFERROR(1/J492*(Y492/H492),"0")</f>
        <v>1.4615384615384617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500</v>
      </c>
      <c r="Y493" s="670">
        <f t="shared" si="73"/>
        <v>501.6</v>
      </c>
      <c r="Z493" s="36">
        <f>IFERROR(IF(Y493=0,"",ROUNDUP(Y493/H493,0)*0.01196),"")</f>
        <v>1.1362000000000001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534.09090909090912</v>
      </c>
      <c r="BN493" s="64">
        <f t="shared" si="75"/>
        <v>535.79999999999995</v>
      </c>
      <c r="BO493" s="64">
        <f t="shared" si="76"/>
        <v>0.91054778554778548</v>
      </c>
      <c r="BP493" s="64">
        <f t="shared" si="77"/>
        <v>0.91346153846153855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500</v>
      </c>
      <c r="Y494" s="670">
        <f t="shared" si="73"/>
        <v>501.6</v>
      </c>
      <c r="Z494" s="36">
        <f>IFERROR(IF(Y494=0,"",ROUNDUP(Y494/H494,0)*0.01196),"")</f>
        <v>1.1362000000000001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534.09090909090912</v>
      </c>
      <c r="BN494" s="64">
        <f t="shared" si="75"/>
        <v>535.79999999999995</v>
      </c>
      <c r="BO494" s="64">
        <f t="shared" si="76"/>
        <v>0.91054778554778548</v>
      </c>
      <c r="BP494" s="64">
        <f t="shared" si="77"/>
        <v>0.91346153846153855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340.90909090909088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342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4.0903200000000002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1800</v>
      </c>
      <c r="Y505" s="671">
        <f>IFERROR(SUM(Y492:Y503),"0")</f>
        <v>1805.7600000000002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350</v>
      </c>
      <c r="Y522" s="670">
        <f t="shared" si="78"/>
        <v>360</v>
      </c>
      <c r="Z522" s="36">
        <f>IFERROR(IF(Y522=0,"",ROUNDUP(Y522/H522,0)*0.01898),"")</f>
        <v>0.56940000000000002</v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362.6875</v>
      </c>
      <c r="BN522" s="64">
        <f t="shared" si="80"/>
        <v>373.05</v>
      </c>
      <c r="BO522" s="64">
        <f t="shared" si="81"/>
        <v>0.45572916666666669</v>
      </c>
      <c r="BP522" s="64">
        <f t="shared" si="82"/>
        <v>0.46875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29.166666666666668</v>
      </c>
      <c r="Y526" s="671">
        <f>IFERROR(Y520/H520,"0")+IFERROR(Y521/H521,"0")+IFERROR(Y522/H522,"0")+IFERROR(Y523/H523,"0")+IFERROR(Y524/H524,"0")+IFERROR(Y525/H525,"0")</f>
        <v>30</v>
      </c>
      <c r="Z526" s="671">
        <f>IFERROR(IF(Z520="",0,Z520),"0")+IFERROR(IF(Z521="",0,Z521),"0")+IFERROR(IF(Z522="",0,Z522),"0")+IFERROR(IF(Z523="",0,Z523),"0")+IFERROR(IF(Z524="",0,Z524),"0")+IFERROR(IF(Z525="",0,Z525),"0")</f>
        <v>0.56940000000000002</v>
      </c>
      <c r="AA526" s="672"/>
      <c r="AB526" s="672"/>
      <c r="AC526" s="672"/>
    </row>
    <row r="527" spans="1:68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350</v>
      </c>
      <c r="Y527" s="671">
        <f>IFERROR(SUM(Y520:Y525),"0")</f>
        <v>360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500</v>
      </c>
      <c r="Y547" s="670">
        <f t="shared" ref="Y547:Y552" si="88">IFERROR(IF(X547="",0,CEILING((X547/$H547),1)*$H547),"")</f>
        <v>507</v>
      </c>
      <c r="Z547" s="36">
        <f>IFERROR(IF(Y547=0,"",ROUNDUP(Y547/H547,0)*0.01898),"")</f>
        <v>1.2337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533.26923076923083</v>
      </c>
      <c r="BN547" s="64">
        <f t="shared" ref="BN547:BN552" si="90">IFERROR(Y547*I547/H547,"0")</f>
        <v>540.73500000000001</v>
      </c>
      <c r="BO547" s="64">
        <f t="shared" ref="BO547:BO552" si="91">IFERROR(1/J547*(X547/H547),"0")</f>
        <v>1.0016025641025641</v>
      </c>
      <c r="BP547" s="64">
        <f t="shared" ref="BP547:BP552" si="92">IFERROR(1/J547*(Y547/H547),"0")</f>
        <v>1.015625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64.102564102564102</v>
      </c>
      <c r="Y553" s="671">
        <f>IFERROR(Y547/H547,"0")+IFERROR(Y548/H548,"0")+IFERROR(Y549/H549,"0")+IFERROR(Y550/H550,"0")+IFERROR(Y551/H551,"0")+IFERROR(Y552/H552,"0")</f>
        <v>65</v>
      </c>
      <c r="Z553" s="671">
        <f>IFERROR(IF(Z547="",0,Z547),"0")+IFERROR(IF(Z548="",0,Z548),"0")+IFERROR(IF(Z549="",0,Z549),"0")+IFERROR(IF(Z550="",0,Z550),"0")+IFERROR(IF(Z551="",0,Z551),"0")+IFERROR(IF(Z552="",0,Z552),"0")</f>
        <v>1.2337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500</v>
      </c>
      <c r="Y554" s="671">
        <f>IFERROR(SUM(Y547:Y552),"0")</f>
        <v>507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16089.5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16214.520000000002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17057.066007973513</v>
      </c>
      <c r="Y579" s="671">
        <f>IFERROR(SUM(BN22:BN575),"0")</f>
        <v>17188.154999999999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28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17757.066007973513</v>
      </c>
      <c r="Y581" s="671">
        <f>GrossWeightTotalR+PalletQtyTotalR*25</f>
        <v>17913.154999999999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2617.922047088713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2632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33.732399999999998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561.6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1416.6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2107.8000000000002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246.89999999999998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329.7</v>
      </c>
      <c r="U588" s="46">
        <f>IFERROR(Y349*1,"0")+IFERROR(Y353*1,"0")+IFERROR(Y354*1,"0")+IFERROR(Y355*1,"0")</f>
        <v>399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2535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2127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5116.3200000000015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867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800,00"/>
        <filter val="10,00"/>
        <filter val="100,00"/>
        <filter val="105,00"/>
        <filter val="12,82"/>
        <filter val="120,00"/>
        <filter val="133,33"/>
        <filter val="16 089,50"/>
        <filter val="17 057,07"/>
        <filter val="17 757,07"/>
        <filter val="189,39"/>
        <filter val="190,00"/>
        <filter val="2 000,00"/>
        <filter val="2 120,00"/>
        <filter val="2 300,00"/>
        <filter val="2 617,92"/>
        <filter val="200,00"/>
        <filter val="209,52"/>
        <filter val="240,00"/>
        <filter val="25,50"/>
        <filter val="25,64"/>
        <filter val="272,22"/>
        <filter val="28"/>
        <filter val="29,17"/>
        <filter val="294,00"/>
        <filter val="300,00"/>
        <filter val="33,33"/>
        <filter val="340,91"/>
        <filter val="350,00"/>
        <filter val="392,86"/>
        <filter val="399,00"/>
        <filter val="4,63"/>
        <filter val="405,00"/>
        <filter val="435,61"/>
        <filter val="46,30"/>
        <filter val="50,00"/>
        <filter val="500,00"/>
        <filter val="60,00"/>
        <filter val="64,10"/>
        <filter val="64,81"/>
        <filter val="70,68"/>
        <filter val="700,00"/>
        <filter val="80,00"/>
        <filter val="800,00"/>
        <filter val="900,00"/>
        <filter val="905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2025-03-31T10:32:32Z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