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FF411A-1991-41A9-A164-3DC711F0F3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BP336" i="1" s="1"/>
  <c r="BO335" i="1"/>
  <c r="BM335" i="1"/>
  <c r="Y335" i="1"/>
  <c r="Y339" i="1" s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Y240" i="1" s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4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Y84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582" i="1" s="1"/>
  <c r="BO25" i="1"/>
  <c r="BN25" i="1"/>
  <c r="BM25" i="1"/>
  <c r="Z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88" i="1" s="1"/>
  <c r="P22" i="1"/>
  <c r="H10" i="1"/>
  <c r="A9" i="1"/>
  <c r="A10" i="1" s="1"/>
  <c r="D7" i="1"/>
  <c r="Q6" i="1"/>
  <c r="P2" i="1"/>
  <c r="BP125" i="1" l="1"/>
  <c r="BN125" i="1"/>
  <c r="Z125" i="1"/>
  <c r="BP177" i="1"/>
  <c r="BN177" i="1"/>
  <c r="Z177" i="1"/>
  <c r="BP203" i="1"/>
  <c r="BN203" i="1"/>
  <c r="Z203" i="1"/>
  <c r="BP221" i="1"/>
  <c r="BN221" i="1"/>
  <c r="Z221" i="1"/>
  <c r="BP239" i="1"/>
  <c r="BN239" i="1"/>
  <c r="Z239" i="1"/>
  <c r="BP244" i="1"/>
  <c r="BN244" i="1"/>
  <c r="Z244" i="1"/>
  <c r="BP305" i="1"/>
  <c r="BN305" i="1"/>
  <c r="Z305" i="1"/>
  <c r="BP329" i="1"/>
  <c r="BN329" i="1"/>
  <c r="Z329" i="1"/>
  <c r="BP368" i="1"/>
  <c r="BN368" i="1"/>
  <c r="Z368" i="1"/>
  <c r="BP417" i="1"/>
  <c r="BN417" i="1"/>
  <c r="Z417" i="1"/>
  <c r="BP419" i="1"/>
  <c r="BN419" i="1"/>
  <c r="Z419" i="1"/>
  <c r="BP423" i="1"/>
  <c r="BN423" i="1"/>
  <c r="Z423" i="1"/>
  <c r="BP470" i="1"/>
  <c r="BN470" i="1"/>
  <c r="Z470" i="1"/>
  <c r="BP480" i="1"/>
  <c r="BN480" i="1"/>
  <c r="Z480" i="1"/>
  <c r="X580" i="1"/>
  <c r="Z39" i="1"/>
  <c r="BN39" i="1"/>
  <c r="Z43" i="1"/>
  <c r="Z44" i="1" s="1"/>
  <c r="BN43" i="1"/>
  <c r="BP43" i="1"/>
  <c r="Y44" i="1"/>
  <c r="Z48" i="1"/>
  <c r="BN48" i="1"/>
  <c r="Z60" i="1"/>
  <c r="BN60" i="1"/>
  <c r="Z76" i="1"/>
  <c r="BN76" i="1"/>
  <c r="Z87" i="1"/>
  <c r="BN87" i="1"/>
  <c r="Y90" i="1"/>
  <c r="Y103" i="1"/>
  <c r="Z106" i="1"/>
  <c r="BN106" i="1"/>
  <c r="BP124" i="1"/>
  <c r="BN124" i="1"/>
  <c r="Z124" i="1"/>
  <c r="BP142" i="1"/>
  <c r="BN142" i="1"/>
  <c r="Z142" i="1"/>
  <c r="BP182" i="1"/>
  <c r="BN182" i="1"/>
  <c r="Z182" i="1"/>
  <c r="BP213" i="1"/>
  <c r="BN213" i="1"/>
  <c r="Z213" i="1"/>
  <c r="BP234" i="1"/>
  <c r="BN234" i="1"/>
  <c r="Z234" i="1"/>
  <c r="BP267" i="1"/>
  <c r="BN267" i="1"/>
  <c r="Z267" i="1"/>
  <c r="BP317" i="1"/>
  <c r="BN317" i="1"/>
  <c r="Z317" i="1"/>
  <c r="BP354" i="1"/>
  <c r="BN354" i="1"/>
  <c r="Z354" i="1"/>
  <c r="BP392" i="1"/>
  <c r="BN392" i="1"/>
  <c r="Z392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507" i="1"/>
  <c r="BN507" i="1"/>
  <c r="Z507" i="1"/>
  <c r="BP260" i="1"/>
  <c r="BN260" i="1"/>
  <c r="Z260" i="1"/>
  <c r="S588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44" i="1"/>
  <c r="BN444" i="1"/>
  <c r="Z444" i="1"/>
  <c r="Y83" i="1"/>
  <c r="BP232" i="1"/>
  <c r="BN232" i="1"/>
  <c r="Z232" i="1"/>
  <c r="X579" i="1"/>
  <c r="X581" i="1" s="1"/>
  <c r="Z23" i="1"/>
  <c r="BN23" i="1"/>
  <c r="X578" i="1"/>
  <c r="Z37" i="1"/>
  <c r="BN37" i="1"/>
  <c r="Z50" i="1"/>
  <c r="BN50" i="1"/>
  <c r="Z54" i="1"/>
  <c r="BN54" i="1"/>
  <c r="Z58" i="1"/>
  <c r="BN58" i="1"/>
  <c r="Z66" i="1"/>
  <c r="BN66" i="1"/>
  <c r="Y77" i="1"/>
  <c r="Z74" i="1"/>
  <c r="BN74" i="1"/>
  <c r="Z80" i="1"/>
  <c r="BN80" i="1"/>
  <c r="BP80" i="1"/>
  <c r="Z93" i="1"/>
  <c r="BN93" i="1"/>
  <c r="BP93" i="1"/>
  <c r="Z101" i="1"/>
  <c r="BN101" i="1"/>
  <c r="Y110" i="1"/>
  <c r="Z108" i="1"/>
  <c r="BN108" i="1"/>
  <c r="Y117" i="1"/>
  <c r="Z127" i="1"/>
  <c r="BN127" i="1"/>
  <c r="Z138" i="1"/>
  <c r="BN138" i="1"/>
  <c r="Y144" i="1"/>
  <c r="Z148" i="1"/>
  <c r="BN148" i="1"/>
  <c r="Z153" i="1"/>
  <c r="Z154" i="1" s="1"/>
  <c r="BN153" i="1"/>
  <c r="BP153" i="1"/>
  <c r="Z157" i="1"/>
  <c r="BN157" i="1"/>
  <c r="Y162" i="1"/>
  <c r="Z165" i="1"/>
  <c r="BN165" i="1"/>
  <c r="Z171" i="1"/>
  <c r="Z172" i="1" s="1"/>
  <c r="BN171" i="1"/>
  <c r="BP171" i="1"/>
  <c r="Z175" i="1"/>
  <c r="BN175" i="1"/>
  <c r="Y185" i="1"/>
  <c r="Z179" i="1"/>
  <c r="BN179" i="1"/>
  <c r="Z180" i="1"/>
  <c r="BN180" i="1"/>
  <c r="Z189" i="1"/>
  <c r="BN189" i="1"/>
  <c r="Z193" i="1"/>
  <c r="BN193" i="1"/>
  <c r="Z201" i="1"/>
  <c r="BN201" i="1"/>
  <c r="Z205" i="1"/>
  <c r="BN205" i="1"/>
  <c r="Y219" i="1"/>
  <c r="Z211" i="1"/>
  <c r="BN211" i="1"/>
  <c r="Z215" i="1"/>
  <c r="BN215" i="1"/>
  <c r="BP217" i="1"/>
  <c r="BN217" i="1"/>
  <c r="BP228" i="1"/>
  <c r="BN228" i="1"/>
  <c r="Z228" i="1"/>
  <c r="BP246" i="1"/>
  <c r="BN246" i="1"/>
  <c r="Z246" i="1"/>
  <c r="BP269" i="1"/>
  <c r="BN269" i="1"/>
  <c r="Z269" i="1"/>
  <c r="BP307" i="1"/>
  <c r="BN307" i="1"/>
  <c r="Z307" i="1"/>
  <c r="Y327" i="1"/>
  <c r="BP321" i="1"/>
  <c r="BN321" i="1"/>
  <c r="Z321" i="1"/>
  <c r="BP331" i="1"/>
  <c r="BN331" i="1"/>
  <c r="Z331" i="1"/>
  <c r="BP362" i="1"/>
  <c r="BN362" i="1"/>
  <c r="Z362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23" i="1"/>
  <c r="T588" i="1"/>
  <c r="Y333" i="1"/>
  <c r="U588" i="1"/>
  <c r="Y356" i="1"/>
  <c r="Y376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Z89" i="1"/>
  <c r="BN89" i="1"/>
  <c r="F9" i="1"/>
  <c r="J9" i="1"/>
  <c r="F10" i="1"/>
  <c r="Z22" i="1"/>
  <c r="BN22" i="1"/>
  <c r="BP22" i="1"/>
  <c r="Z24" i="1"/>
  <c r="BN24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BP81" i="1"/>
  <c r="BN81" i="1"/>
  <c r="Z81" i="1"/>
  <c r="Z83" i="1" s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29" i="1"/>
  <c r="BP119" i="1"/>
  <c r="BN119" i="1"/>
  <c r="Z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245" i="1"/>
  <c r="BN245" i="1"/>
  <c r="Z245" i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O588" i="1"/>
  <c r="BP268" i="1"/>
  <c r="BN268" i="1"/>
  <c r="Z268" i="1"/>
  <c r="H9" i="1"/>
  <c r="Y26" i="1"/>
  <c r="Y40" i="1"/>
  <c r="Y55" i="1"/>
  <c r="BP67" i="1"/>
  <c r="BN67" i="1"/>
  <c r="Z67" i="1"/>
  <c r="Y69" i="1"/>
  <c r="Y78" i="1"/>
  <c r="BP71" i="1"/>
  <c r="BN71" i="1"/>
  <c r="Z71" i="1"/>
  <c r="BP75" i="1"/>
  <c r="BN75" i="1"/>
  <c r="Z75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Z116" i="1" s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Z161" i="1" s="1"/>
  <c r="BP176" i="1"/>
  <c r="BN176" i="1"/>
  <c r="Z176" i="1"/>
  <c r="BP181" i="1"/>
  <c r="BN181" i="1"/>
  <c r="Z181" i="1"/>
  <c r="BP194" i="1"/>
  <c r="BN194" i="1"/>
  <c r="Z194" i="1"/>
  <c r="Y196" i="1"/>
  <c r="Y207" i="1"/>
  <c r="BP198" i="1"/>
  <c r="BN198" i="1"/>
  <c r="Z198" i="1"/>
  <c r="Z206" i="1" s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Y272" i="1"/>
  <c r="BP270" i="1"/>
  <c r="BN270" i="1"/>
  <c r="Z270" i="1"/>
  <c r="Y277" i="1"/>
  <c r="Y281" i="1"/>
  <c r="Y285" i="1"/>
  <c r="Y290" i="1"/>
  <c r="Y301" i="1"/>
  <c r="Y312" i="1"/>
  <c r="Y318" i="1"/>
  <c r="Y326" i="1"/>
  <c r="Y332" i="1"/>
  <c r="Y340" i="1"/>
  <c r="Y346" i="1"/>
  <c r="Y351" i="1"/>
  <c r="Y357" i="1"/>
  <c r="V588" i="1"/>
  <c r="Y372" i="1"/>
  <c r="BP361" i="1"/>
  <c r="BP365" i="1"/>
  <c r="BN365" i="1"/>
  <c r="Z365" i="1"/>
  <c r="BP369" i="1"/>
  <c r="BN369" i="1"/>
  <c r="Z369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47" i="1"/>
  <c r="BP443" i="1"/>
  <c r="BN443" i="1"/>
  <c r="Z443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Y296" i="1"/>
  <c r="Z299" i="1"/>
  <c r="Z300" i="1" s="1"/>
  <c r="BN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Z322" i="1"/>
  <c r="BN322" i="1"/>
  <c r="Z324" i="1"/>
  <c r="BN324" i="1"/>
  <c r="Z330" i="1"/>
  <c r="Z332" i="1" s="1"/>
  <c r="BN330" i="1"/>
  <c r="Z335" i="1"/>
  <c r="Z339" i="1" s="1"/>
  <c r="BN335" i="1"/>
  <c r="BP335" i="1"/>
  <c r="Z336" i="1"/>
  <c r="BN336" i="1"/>
  <c r="Z338" i="1"/>
  <c r="BN338" i="1"/>
  <c r="Z342" i="1"/>
  <c r="BN342" i="1"/>
  <c r="BP342" i="1"/>
  <c r="Z344" i="1"/>
  <c r="BN344" i="1"/>
  <c r="Z349" i="1"/>
  <c r="Z350" i="1" s="1"/>
  <c r="BN349" i="1"/>
  <c r="BP349" i="1"/>
  <c r="Y350" i="1"/>
  <c r="Z353" i="1"/>
  <c r="Z356" i="1" s="1"/>
  <c r="BN353" i="1"/>
  <c r="BP353" i="1"/>
  <c r="Z355" i="1"/>
  <c r="BN355" i="1"/>
  <c r="Z361" i="1"/>
  <c r="BN361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BP446" i="1"/>
  <c r="BN446" i="1"/>
  <c r="Z446" i="1"/>
  <c r="Y448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BP501" i="1"/>
  <c r="BN501" i="1"/>
  <c r="Z501" i="1"/>
  <c r="Z504" i="1" s="1"/>
  <c r="Y504" i="1"/>
  <c r="BP508" i="1"/>
  <c r="BN508" i="1"/>
  <c r="Z508" i="1"/>
  <c r="AA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195" i="1" l="1"/>
  <c r="Z510" i="1"/>
  <c r="Z429" i="1"/>
  <c r="Z218" i="1"/>
  <c r="Z184" i="1"/>
  <c r="Z62" i="1"/>
  <c r="Z55" i="1"/>
  <c r="Z40" i="1"/>
  <c r="Z326" i="1"/>
  <c r="Z250" i="1"/>
  <c r="Z110" i="1"/>
  <c r="Z102" i="1"/>
  <c r="Z544" i="1"/>
  <c r="Z526" i="1"/>
  <c r="Z90" i="1"/>
  <c r="Z371" i="1"/>
  <c r="Z345" i="1"/>
  <c r="Z318" i="1"/>
  <c r="Z311" i="1"/>
  <c r="Z553" i="1"/>
  <c r="Z534" i="1"/>
  <c r="Z447" i="1"/>
  <c r="Z271" i="1"/>
  <c r="Z235" i="1"/>
  <c r="Z77" i="1"/>
  <c r="Y582" i="1"/>
  <c r="Z128" i="1"/>
  <c r="Z68" i="1"/>
  <c r="Y578" i="1"/>
  <c r="Y579" i="1"/>
  <c r="Z489" i="1"/>
  <c r="Z482" i="1"/>
  <c r="Z408" i="1"/>
  <c r="Z262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<sst xmlns="http://schemas.openxmlformats.org/spreadsheetml/2006/main" count="2709" uniqueCount="972">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</sst>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45751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Пятница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0.41666666666666669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200</v>
      </c>
      <c r="Y54" s="670">
        <f t="shared" si="0"/>
        <v>202.5</v>
      </c>
      <c r="Z54" s="36">
        <f>IFERROR(IF(Y54=0,"",ROUNDUP(Y54/H54,0)*0.00902),"")</f>
        <v>0.40590000000000004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209.33333333333334</v>
      </c>
      <c r="BN54" s="64">
        <f t="shared" si="2"/>
        <v>211.95</v>
      </c>
      <c r="BO54" s="64">
        <f t="shared" si="3"/>
        <v>0.33670033670033672</v>
      </c>
      <c r="BP54" s="64">
        <f t="shared" si="4"/>
        <v>0.34090909090909094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90.740740740740733</v>
      </c>
      <c r="Y55" s="671">
        <f>IFERROR(Y48/H48,"0")+IFERROR(Y49/H49,"0")+IFERROR(Y50/H50,"0")+IFERROR(Y51/H51,"0")+IFERROR(Y52/H52,"0")+IFERROR(Y53/H53,"0")+IFERROR(Y54/H54,"0")</f>
        <v>92</v>
      </c>
      <c r="Z55" s="671">
        <f>IFERROR(IF(Z48="",0,Z48),"0")+IFERROR(IF(Z49="",0,Z49),"0")+IFERROR(IF(Z50="",0,Z50),"0")+IFERROR(IF(Z51="",0,Z51),"0")+IFERROR(IF(Z52="",0,Z52),"0")+IFERROR(IF(Z53="",0,Z53),"0")+IFERROR(IF(Z54="",0,Z54),"0")</f>
        <v>1.29796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700</v>
      </c>
      <c r="Y56" s="671">
        <f>IFERROR(SUM(Y48:Y54),"0")</f>
        <v>710.1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100</v>
      </c>
      <c r="Y58" s="670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9.2592592592592595</v>
      </c>
      <c r="Y62" s="671">
        <f>IFERROR(Y58/H58,"0")+IFERROR(Y59/H59,"0")+IFERROR(Y60/H60,"0")+IFERROR(Y61/H61,"0")</f>
        <v>10</v>
      </c>
      <c r="Z62" s="671">
        <f>IFERROR(IF(Z58="",0,Z58),"0")+IFERROR(IF(Z59="",0,Z59),"0")+IFERROR(IF(Z60="",0,Z60),"0")+IFERROR(IF(Z61="",0,Z61),"0")</f>
        <v>0.1898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100</v>
      </c>
      <c r="Y63" s="671">
        <f>IFERROR(SUM(Y58:Y61),"0")</f>
        <v>108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500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350</v>
      </c>
      <c r="Y89" s="670">
        <f>IFERROR(IF(X89="",0,CEILING((X89/$H89),1)*$H89),"")</f>
        <v>351</v>
      </c>
      <c r="Z89" s="36">
        <f>IFERROR(IF(Y89=0,"",ROUNDUP(Y89/H89,0)*0.00902),"")</f>
        <v>0.70355999999999996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366.33333333333331</v>
      </c>
      <c r="BN89" s="64">
        <f>IFERROR(Y89*I89/H89,"0")</f>
        <v>367.38</v>
      </c>
      <c r="BO89" s="64">
        <f>IFERROR(1/J89*(X89/H89),"0")</f>
        <v>0.58922558922558921</v>
      </c>
      <c r="BP89" s="64">
        <f>IFERROR(1/J89*(Y89/H89),"0")</f>
        <v>0.59090909090909094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124.07407407407406</v>
      </c>
      <c r="Y90" s="671">
        <f>IFERROR(Y87/H87,"0")+IFERROR(Y88/H88,"0")+IFERROR(Y89/H89,"0")</f>
        <v>125</v>
      </c>
      <c r="Z90" s="671">
        <f>IFERROR(IF(Z87="",0,Z87),"0")+IFERROR(IF(Z88="",0,Z88),"0")+IFERROR(IF(Z89="",0,Z89),"0")</f>
        <v>1.5956199999999998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850</v>
      </c>
      <c r="Y91" s="671">
        <f>IFERROR(SUM(Y87:Y89),"0")</f>
        <v>858.6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300</v>
      </c>
      <c r="Y94" s="670">
        <f t="shared" si="10"/>
        <v>302.40000000000003</v>
      </c>
      <c r="Z94" s="36">
        <f>IFERROR(IF(Y94=0,"",ROUNDUP(Y94/H94,0)*0.01898),"")</f>
        <v>0.68328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318.53571428571428</v>
      </c>
      <c r="BN94" s="64">
        <f t="shared" si="12"/>
        <v>321.084</v>
      </c>
      <c r="BO94" s="64">
        <f t="shared" si="13"/>
        <v>0.5580357142857143</v>
      </c>
      <c r="BP94" s="64">
        <f t="shared" si="14"/>
        <v>0.5625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50</v>
      </c>
      <c r="Y99" s="670">
        <f t="shared" si="10"/>
        <v>51.48</v>
      </c>
      <c r="Z99" s="36">
        <f>IFERROR(IF(Y99=0,"",ROUNDUP(Y99/H99,0)*0.00651),"")</f>
        <v>0.16925999999999999</v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56.515151515151516</v>
      </c>
      <c r="BN99" s="64">
        <f t="shared" si="12"/>
        <v>58.187999999999995</v>
      </c>
      <c r="BO99" s="64">
        <f t="shared" si="13"/>
        <v>0.13875013875013875</v>
      </c>
      <c r="BP99" s="64">
        <f t="shared" si="14"/>
        <v>0.14285714285714288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60.966810966810968</v>
      </c>
      <c r="Y102" s="671">
        <f>IFERROR(Y93/H93,"0")+IFERROR(Y94/H94,"0")+IFERROR(Y95/H95,"0")+IFERROR(Y96/H96,"0")+IFERROR(Y97/H97,"0")+IFERROR(Y98/H98,"0")+IFERROR(Y99/H99,"0")+IFERROR(Y100/H100,"0")+IFERROR(Y101/H101,"0")</f>
        <v>62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0.85253999999999996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350</v>
      </c>
      <c r="Y103" s="671">
        <f>IFERROR(SUM(Y93:Y101),"0")</f>
        <v>353.88000000000005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500</v>
      </c>
      <c r="Y106" s="670">
        <f>IFERROR(IF(X106="",0,CEILING((X106/$H106),1)*$H106),"")</f>
        <v>507.6</v>
      </c>
      <c r="Z106" s="36">
        <f>IFERROR(IF(Y106=0,"",ROUNDUP(Y106/H106,0)*0.01898),"")</f>
        <v>0.89205999999999996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520.1388888888888</v>
      </c>
      <c r="BN106" s="64">
        <f>IFERROR(Y106*I106/H106,"0")</f>
        <v>528.04499999999996</v>
      </c>
      <c r="BO106" s="64">
        <f>IFERROR(1/J106*(X106/H106),"0")</f>
        <v>0.72337962962962954</v>
      </c>
      <c r="BP106" s="64">
        <f>IFERROR(1/J106*(Y106/H106),"0")</f>
        <v>0.734375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50</v>
      </c>
      <c r="Y107" s="670">
        <f>IFERROR(IF(X107="",0,CEILING((X107/$H107),1)*$H107),"")</f>
        <v>52.5</v>
      </c>
      <c r="Z107" s="36">
        <f>IFERROR(IF(Y107=0,"",ROUNDUP(Y107/H107,0)*0.00902),"")</f>
        <v>0.12628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52.8</v>
      </c>
      <c r="BN107" s="64">
        <f>IFERROR(Y107*I107/H107,"0")</f>
        <v>55.440000000000005</v>
      </c>
      <c r="BO107" s="64">
        <f>IFERROR(1/J107*(X107/H107),"0")</f>
        <v>0.10101010101010102</v>
      </c>
      <c r="BP107" s="64">
        <f>IFERROR(1/J107*(Y107/H107),"0")</f>
        <v>0.10606060606060606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59.629629629629626</v>
      </c>
      <c r="Y110" s="671">
        <f>IFERROR(Y106/H106,"0")+IFERROR(Y107/H107,"0")+IFERROR(Y108/H108,"0")+IFERROR(Y109/H109,"0")</f>
        <v>61</v>
      </c>
      <c r="Z110" s="671">
        <f>IFERROR(IF(Z106="",0,Z106),"0")+IFERROR(IF(Z107="",0,Z107),"0")+IFERROR(IF(Z108="",0,Z108),"0")+IFERROR(IF(Z109="",0,Z109),"0")</f>
        <v>1.01834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550</v>
      </c>
      <c r="Y111" s="671">
        <f>IFERROR(SUM(Y106:Y109),"0")</f>
        <v>560.1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50</v>
      </c>
      <c r="Y113" s="670">
        <f>IFERROR(IF(X113="",0,CEILING((X113/$H113),1)*$H113),"")</f>
        <v>54</v>
      </c>
      <c r="Z113" s="36">
        <f>IFERROR(IF(Y113=0,"",ROUNDUP(Y113/H113,0)*0.01898),"")</f>
        <v>9.4899999999999998E-2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52.013888888888886</v>
      </c>
      <c r="BN113" s="64">
        <f>IFERROR(Y113*I113/H113,"0")</f>
        <v>56.17499999999999</v>
      </c>
      <c r="BO113" s="64">
        <f>IFERROR(1/J113*(X113/H113),"0")</f>
        <v>7.2337962962962965E-2</v>
      </c>
      <c r="BP113" s="64">
        <f>IFERROR(1/J113*(Y113/H113),"0")</f>
        <v>7.8125E-2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4.6296296296296298</v>
      </c>
      <c r="Y116" s="671">
        <f>IFERROR(Y113/H113,"0")+IFERROR(Y114/H114,"0")+IFERROR(Y115/H115,"0")</f>
        <v>5</v>
      </c>
      <c r="Z116" s="671">
        <f>IFERROR(IF(Z113="",0,Z113),"0")+IFERROR(IF(Z114="",0,Z114),"0")+IFERROR(IF(Z115="",0,Z115),"0")</f>
        <v>9.4899999999999998E-2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50</v>
      </c>
      <c r="Y117" s="671">
        <f>IFERROR(SUM(Y113:Y115),"0")</f>
        <v>54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700</v>
      </c>
      <c r="Y121" s="670">
        <f t="shared" si="15"/>
        <v>705.6</v>
      </c>
      <c r="Z121" s="36">
        <f>IFERROR(IF(Y121=0,"",ROUNDUP(Y121/H121,0)*0.01898),"")</f>
        <v>1.59432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742.75</v>
      </c>
      <c r="BN121" s="64">
        <f t="shared" si="17"/>
        <v>748.69200000000001</v>
      </c>
      <c r="BO121" s="64">
        <f t="shared" si="18"/>
        <v>1.3020833333333333</v>
      </c>
      <c r="BP121" s="64">
        <f t="shared" si="19"/>
        <v>1.3125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500</v>
      </c>
      <c r="Y124" s="670">
        <f t="shared" si="15"/>
        <v>502.20000000000005</v>
      </c>
      <c r="Z124" s="36">
        <f t="shared" si="20"/>
        <v>1.21086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546.66666666666663</v>
      </c>
      <c r="BN124" s="64">
        <f t="shared" si="17"/>
        <v>549.072</v>
      </c>
      <c r="BO124" s="64">
        <f t="shared" si="18"/>
        <v>1.0175010175010175</v>
      </c>
      <c r="BP124" s="64">
        <f t="shared" si="19"/>
        <v>1.0219780219780221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268.51851851851848</v>
      </c>
      <c r="Y128" s="671">
        <f>IFERROR(Y119/H119,"0")+IFERROR(Y120/H120,"0")+IFERROR(Y121/H121,"0")+IFERROR(Y122/H122,"0")+IFERROR(Y123/H123,"0")+IFERROR(Y124/H124,"0")+IFERROR(Y125/H125,"0")+IFERROR(Y126/H126,"0")+IFERROR(Y127/H127,"0")</f>
        <v>270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2.80518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1200</v>
      </c>
      <c r="Y129" s="671">
        <f>IFERROR(SUM(Y119:Y127),"0")</f>
        <v>1207.8000000000002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35.714285714285715</v>
      </c>
      <c r="Y184" s="671">
        <f>IFERROR(Y175/H175,"0")+IFERROR(Y176/H176,"0")+IFERROR(Y177/H177,"0")+IFERROR(Y178/H178,"0")+IFERROR(Y179/H179,"0")+IFERROR(Y180/H180,"0")+IFERROR(Y181/H181,"0")+IFERROR(Y182/H182,"0")+IFERROR(Y183/H183,"0")</f>
        <v>36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0.32472000000000001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150</v>
      </c>
      <c r="Y185" s="671">
        <f>IFERROR(SUM(Y175:Y183),"0")</f>
        <v>151.20000000000002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200</v>
      </c>
      <c r="Y198" s="670">
        <f t="shared" ref="Y198:Y205" si="26">IFERROR(IF(X198="",0,CEILING((X198/$H198),1)*$H198),"")</f>
        <v>205.20000000000002</v>
      </c>
      <c r="Z198" s="36">
        <f>IFERROR(IF(Y198=0,"",ROUNDUP(Y198/H198,0)*0.00902),"")</f>
        <v>0.34276000000000001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207.77777777777777</v>
      </c>
      <c r="BN198" s="64">
        <f t="shared" ref="BN198:BN205" si="28">IFERROR(Y198*I198/H198,"0")</f>
        <v>213.18000000000004</v>
      </c>
      <c r="BO198" s="64">
        <f t="shared" ref="BO198:BO205" si="29">IFERROR(1/J198*(X198/H198),"0")</f>
        <v>0.28058361391694725</v>
      </c>
      <c r="BP198" s="64">
        <f t="shared" ref="BP198:BP205" si="30">IFERROR(1/J198*(Y198/H198),"0")</f>
        <v>0.2878787878787879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200</v>
      </c>
      <c r="Y199" s="670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200</v>
      </c>
      <c r="Y200" s="670">
        <f t="shared" si="26"/>
        <v>205.20000000000002</v>
      </c>
      <c r="Z200" s="36">
        <f>IFERROR(IF(Y200=0,"",ROUNDUP(Y200/H200,0)*0.00902),"")</f>
        <v>0.34276000000000001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207.77777777777777</v>
      </c>
      <c r="BN200" s="64">
        <f t="shared" si="28"/>
        <v>213.18000000000004</v>
      </c>
      <c r="BO200" s="64">
        <f t="shared" si="29"/>
        <v>0.28058361391694725</v>
      </c>
      <c r="BP200" s="64">
        <f t="shared" si="30"/>
        <v>0.2878787878787879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200</v>
      </c>
      <c r="Y201" s="670">
        <f t="shared" si="26"/>
        <v>205.20000000000002</v>
      </c>
      <c r="Z201" s="36">
        <f>IFERROR(IF(Y201=0,"",ROUNDUP(Y201/H201,0)*0.00902),"")</f>
        <v>0.34276000000000001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207.77777777777777</v>
      </c>
      <c r="BN201" s="64">
        <f t="shared" si="28"/>
        <v>213.18000000000004</v>
      </c>
      <c r="BO201" s="64">
        <f t="shared" si="29"/>
        <v>0.28058361391694725</v>
      </c>
      <c r="BP201" s="64">
        <f t="shared" si="30"/>
        <v>0.2878787878787879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148.14814814814815</v>
      </c>
      <c r="Y206" s="671">
        <f>IFERROR(Y198/H198,"0")+IFERROR(Y199/H199,"0")+IFERROR(Y200/H200,"0")+IFERROR(Y201/H201,"0")+IFERROR(Y202/H202,"0")+IFERROR(Y203/H203,"0")+IFERROR(Y204/H204,"0")+IFERROR(Y205/H205,"0")</f>
        <v>152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1.37104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800</v>
      </c>
      <c r="Y207" s="671">
        <f>IFERROR(SUM(Y198:Y205),"0")</f>
        <v>820.80000000000007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150</v>
      </c>
      <c r="Y209" s="670">
        <f t="shared" ref="Y209:Y217" si="31">IFERROR(IF(X209="",0,CEILING((X209/$H209),1)*$H209),"")</f>
        <v>153.9</v>
      </c>
      <c r="Z209" s="36">
        <f>IFERROR(IF(Y209=0,"",ROUNDUP(Y209/H209,0)*0.01898),"")</f>
        <v>0.36062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159.61111111111111</v>
      </c>
      <c r="BN209" s="64">
        <f t="shared" ref="BN209:BN217" si="33">IFERROR(Y209*I209/H209,"0")</f>
        <v>163.761</v>
      </c>
      <c r="BO209" s="64">
        <f t="shared" ref="BO209:BO217" si="34">IFERROR(1/J209*(X209/H209),"0")</f>
        <v>0.28935185185185186</v>
      </c>
      <c r="BP209" s="64">
        <f t="shared" ref="BP209:BP217" si="35">IFERROR(1/J209*(Y209/H209),"0")</f>
        <v>0.296875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150</v>
      </c>
      <c r="Y210" s="670">
        <f t="shared" si="31"/>
        <v>153.9</v>
      </c>
      <c r="Z210" s="36">
        <f>IFERROR(IF(Y210=0,"",ROUNDUP(Y210/H210,0)*0.01898),"")</f>
        <v>0.36062</v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159.2777777777778</v>
      </c>
      <c r="BN210" s="64">
        <f t="shared" si="33"/>
        <v>163.41900000000004</v>
      </c>
      <c r="BO210" s="64">
        <f t="shared" si="34"/>
        <v>0.28935185185185186</v>
      </c>
      <c r="BP210" s="64">
        <f t="shared" si="35"/>
        <v>0.296875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300</v>
      </c>
      <c r="Y211" s="670">
        <f t="shared" si="31"/>
        <v>304.5</v>
      </c>
      <c r="Z211" s="36">
        <f>IFERROR(IF(Y211=0,"",ROUNDUP(Y211/H211,0)*0.01898),"")</f>
        <v>0.6643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317.89655172413796</v>
      </c>
      <c r="BN211" s="64">
        <f t="shared" si="33"/>
        <v>322.66500000000002</v>
      </c>
      <c r="BO211" s="64">
        <f t="shared" si="34"/>
        <v>0.53879310344827591</v>
      </c>
      <c r="BP211" s="64">
        <f t="shared" si="35"/>
        <v>0.546875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300</v>
      </c>
      <c r="Y214" s="670">
        <f t="shared" si="31"/>
        <v>300</v>
      </c>
      <c r="Z214" s="36">
        <f t="shared" si="36"/>
        <v>0.81374999999999997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331.5</v>
      </c>
      <c r="BN214" s="64">
        <f t="shared" si="33"/>
        <v>331.5</v>
      </c>
      <c r="BO214" s="64">
        <f t="shared" si="34"/>
        <v>0.68681318681318682</v>
      </c>
      <c r="BP214" s="64">
        <f t="shared" si="35"/>
        <v>0.68681318681318682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300</v>
      </c>
      <c r="Y215" s="670">
        <f t="shared" si="31"/>
        <v>300</v>
      </c>
      <c r="Z215" s="36">
        <f t="shared" si="36"/>
        <v>0.81374999999999997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331.5</v>
      </c>
      <c r="BN215" s="64">
        <f t="shared" si="33"/>
        <v>331.5</v>
      </c>
      <c r="BO215" s="64">
        <f t="shared" si="34"/>
        <v>0.68681318681318682</v>
      </c>
      <c r="BP215" s="64">
        <f t="shared" si="35"/>
        <v>0.68681318681318682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150</v>
      </c>
      <c r="Y217" s="670">
        <f t="shared" si="31"/>
        <v>151.19999999999999</v>
      </c>
      <c r="Z217" s="36">
        <f t="shared" si="36"/>
        <v>0.41012999999999999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166.125</v>
      </c>
      <c r="BN217" s="64">
        <f t="shared" si="33"/>
        <v>167.45400000000001</v>
      </c>
      <c r="BO217" s="64">
        <f t="shared" si="34"/>
        <v>0.34340659340659341</v>
      </c>
      <c r="BP217" s="64">
        <f t="shared" si="35"/>
        <v>0.3461538461538462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384.01979565772672</v>
      </c>
      <c r="Y218" s="671">
        <f>IFERROR(Y209/H209,"0")+IFERROR(Y210/H210,"0")+IFERROR(Y211/H211,"0")+IFERROR(Y212/H212,"0")+IFERROR(Y213/H213,"0")+IFERROR(Y214/H214,"0")+IFERROR(Y215/H215,"0")+IFERROR(Y216/H216,"0")+IFERROR(Y217/H217,"0")</f>
        <v>386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3.4231700000000003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1350</v>
      </c>
      <c r="Y219" s="671">
        <f>IFERROR(SUM(Y209:Y217),"0")</f>
        <v>1363.5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100</v>
      </c>
      <c r="Y269" s="67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41.666666666666671</v>
      </c>
      <c r="Y271" s="671">
        <f>IFERROR(Y266/H266,"0")+IFERROR(Y267/H267,"0")+IFERROR(Y268/H268,"0")+IFERROR(Y269/H269,"0")+IFERROR(Y270/H270,"0")</f>
        <v>42</v>
      </c>
      <c r="Z271" s="671">
        <f>IFERROR(IF(Z266="",0,Z266),"0")+IFERROR(IF(Z267="",0,Z267),"0")+IFERROR(IF(Z268="",0,Z268),"0")+IFERROR(IF(Z269="",0,Z269),"0")+IFERROR(IF(Z270="",0,Z270),"0")</f>
        <v>0.27342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100</v>
      </c>
      <c r="Y272" s="671">
        <f>IFERROR(SUM(Y266:Y270),"0")</f>
        <v>100.8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50</v>
      </c>
      <c r="Y315" s="670">
        <f>IFERROR(IF(X315="",0,CEILING((X315/$H315),1)*$H315),"")</f>
        <v>50.400000000000006</v>
      </c>
      <c r="Z315" s="36">
        <f>IFERROR(IF(Y315=0,"",ROUNDUP(Y315/H315,0)*0.00902),"")</f>
        <v>0.10824</v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53.214285714285715</v>
      </c>
      <c r="BN315" s="64">
        <f>IFERROR(Y315*I315/H315,"0")</f>
        <v>53.64</v>
      </c>
      <c r="BO315" s="64">
        <f>IFERROR(1/J315*(X315/H315),"0")</f>
        <v>9.0187590187590191E-2</v>
      </c>
      <c r="BP315" s="64">
        <f>IFERROR(1/J315*(Y315/H315),"0")</f>
        <v>9.0909090909090912E-2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11.904761904761905</v>
      </c>
      <c r="Y318" s="671">
        <f>IFERROR(Y314/H314,"0")+IFERROR(Y315/H315,"0")+IFERROR(Y316/H316,"0")+IFERROR(Y317/H317,"0")</f>
        <v>12</v>
      </c>
      <c r="Z318" s="671">
        <f>IFERROR(IF(Z314="",0,Z314),"0")+IFERROR(IF(Z315="",0,Z315),"0")+IFERROR(IF(Z316="",0,Z316),"0")+IFERROR(IF(Z317="",0,Z317),"0")</f>
        <v>0.10824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50</v>
      </c>
      <c r="Y319" s="671">
        <f>IFERROR(SUM(Y314:Y317),"0")</f>
        <v>50.400000000000006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200</v>
      </c>
      <c r="Y330" s="670">
        <f>IFERROR(IF(X330="",0,CEILING((X330/$H330),1)*$H330),"")</f>
        <v>202.79999999999998</v>
      </c>
      <c r="Z330" s="36">
        <f>IFERROR(IF(Y330=0,"",ROUNDUP(Y330/H330,0)*0.01898),"")</f>
        <v>0.49348000000000003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213.30769230769235</v>
      </c>
      <c r="BN330" s="64">
        <f>IFERROR(Y330*I330/H330,"0")</f>
        <v>216.29400000000001</v>
      </c>
      <c r="BO330" s="64">
        <f>IFERROR(1/J330*(X330/H330),"0")</f>
        <v>0.40064102564102566</v>
      </c>
      <c r="BP330" s="64">
        <f>IFERROR(1/J330*(Y330/H330),"0")</f>
        <v>0.40625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25.641025641025642</v>
      </c>
      <c r="Y332" s="671">
        <f>IFERROR(Y329/H329,"0")+IFERROR(Y330/H330,"0")+IFERROR(Y331/H331,"0")</f>
        <v>26</v>
      </c>
      <c r="Z332" s="671">
        <f>IFERROR(IF(Z329="",0,Z329),"0")+IFERROR(IF(Z330="",0,Z330),"0")+IFERROR(IF(Z331="",0,Z331),"0")</f>
        <v>0.49348000000000003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200</v>
      </c>
      <c r="Y333" s="671">
        <f>IFERROR(SUM(Y329:Y331),"0")</f>
        <v>202.79999999999998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150</v>
      </c>
      <c r="Y354" s="670">
        <f>IFERROR(IF(X354="",0,CEILING((X354/$H354),1)*$H354),"")</f>
        <v>151.20000000000002</v>
      </c>
      <c r="Z354" s="36">
        <f>IFERROR(IF(Y354=0,"",ROUNDUP(Y354/H354,0)*0.00651),"")</f>
        <v>0.46872000000000003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167.99999999999997</v>
      </c>
      <c r="BN354" s="64">
        <f>IFERROR(Y354*I354/H354,"0")</f>
        <v>169.34399999999999</v>
      </c>
      <c r="BO354" s="64">
        <f>IFERROR(1/J354*(X354/H354),"0")</f>
        <v>0.39246467817896391</v>
      </c>
      <c r="BP354" s="64">
        <f>IFERROR(1/J354*(Y354/H354),"0")</f>
        <v>0.39560439560439564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100</v>
      </c>
      <c r="Y355" s="670">
        <f>IFERROR(IF(X355="",0,CEILING((X355/$H355),1)*$H355),"")</f>
        <v>100.80000000000001</v>
      </c>
      <c r="Z355" s="36">
        <f>IFERROR(IF(Y355=0,"",ROUNDUP(Y355/H355,0)*0.00651),"")</f>
        <v>0.31247999999999998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111.42857142857143</v>
      </c>
      <c r="BN355" s="64">
        <f>IFERROR(Y355*I355/H355,"0")</f>
        <v>112.32000000000001</v>
      </c>
      <c r="BO355" s="64">
        <f>IFERROR(1/J355*(X355/H355),"0")</f>
        <v>0.26164311878597596</v>
      </c>
      <c r="BP355" s="64">
        <f>IFERROR(1/J355*(Y355/H355),"0")</f>
        <v>0.26373626373626374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119.04761904761905</v>
      </c>
      <c r="Y356" s="671">
        <f>IFERROR(Y353/H353,"0")+IFERROR(Y354/H354,"0")+IFERROR(Y355/H355,"0")</f>
        <v>120</v>
      </c>
      <c r="Z356" s="671">
        <f>IFERROR(IF(Z353="",0,Z353),"0")+IFERROR(IF(Z354="",0,Z354),"0")+IFERROR(IF(Z355="",0,Z355),"0")</f>
        <v>0.78120000000000001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250</v>
      </c>
      <c r="Y357" s="671">
        <f>IFERROR(SUM(Y353:Y355),"0")</f>
        <v>252.00000000000003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400</v>
      </c>
      <c r="Y361" s="670">
        <f t="shared" ref="Y361:Y370" si="52">IFERROR(IF(X361="",0,CEILING((X361/$H361),1)*$H361),"")</f>
        <v>405</v>
      </c>
      <c r="Z361" s="36">
        <f>IFERROR(IF(Y361=0,"",ROUNDUP(Y361/H361,0)*0.02039),"")</f>
        <v>0.55052999999999996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412.8</v>
      </c>
      <c r="BN361" s="64">
        <f t="shared" ref="BN361:BN370" si="54">IFERROR(Y361*I361/H361,"0")</f>
        <v>417.96000000000004</v>
      </c>
      <c r="BO361" s="64">
        <f t="shared" ref="BO361:BO370" si="55">IFERROR(1/J361*(X361/H361),"0")</f>
        <v>0.55555555555555558</v>
      </c>
      <c r="BP361" s="64">
        <f t="shared" ref="BP361:BP370" si="56">IFERROR(1/J361*(Y361/H361),"0")</f>
        <v>0.5625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400</v>
      </c>
      <c r="Y367" s="670">
        <f t="shared" si="52"/>
        <v>405</v>
      </c>
      <c r="Z367" s="36">
        <f>IFERROR(IF(Y367=0,"",ROUNDUP(Y367/H367,0)*0.02175),"")</f>
        <v>0.58724999999999994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412.8</v>
      </c>
      <c r="BN367" s="64">
        <f t="shared" si="54"/>
        <v>417.96000000000004</v>
      </c>
      <c r="BO367" s="64">
        <f t="shared" si="55"/>
        <v>0.55555555555555558</v>
      </c>
      <c r="BP367" s="64">
        <f t="shared" si="56"/>
        <v>0.5625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53.333333333333336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54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1.1377799999999998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800</v>
      </c>
      <c r="Y372" s="671">
        <f>IFERROR(SUM(Y361:Y370),"0")</f>
        <v>810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200</v>
      </c>
      <c r="Y374" s="670">
        <f>IFERROR(IF(X374="",0,CEILING((X374/$H374),1)*$H374),"")</f>
        <v>210</v>
      </c>
      <c r="Z374" s="36">
        <f>IFERROR(IF(Y374=0,"",ROUNDUP(Y374/H374,0)*0.02175),"")</f>
        <v>0.30449999999999999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206.4</v>
      </c>
      <c r="BN374" s="64">
        <f>IFERROR(Y374*I374/H374,"0")</f>
        <v>216.72</v>
      </c>
      <c r="BO374" s="64">
        <f>IFERROR(1/J374*(X374/H374),"0")</f>
        <v>0.27777777777777779</v>
      </c>
      <c r="BP374" s="64">
        <f>IFERROR(1/J374*(Y374/H374),"0")</f>
        <v>0.29166666666666663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13.333333333333334</v>
      </c>
      <c r="Y376" s="671">
        <f>IFERROR(Y374/H374,"0")+IFERROR(Y375/H375,"0")</f>
        <v>14</v>
      </c>
      <c r="Z376" s="671">
        <f>IFERROR(IF(Z374="",0,Z374),"0")+IFERROR(IF(Z375="",0,Z375),"0")</f>
        <v>0.30449999999999999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200</v>
      </c>
      <c r="Y377" s="671">
        <f>IFERROR(SUM(Y374:Y375),"0")</f>
        <v>210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200</v>
      </c>
      <c r="Y384" s="670">
        <f>IFERROR(IF(X384="",0,CEILING((X384/$H384),1)*$H384),"")</f>
        <v>207</v>
      </c>
      <c r="Z384" s="36">
        <f>IFERROR(IF(Y384=0,"",ROUNDUP(Y384/H384,0)*0.01898),"")</f>
        <v>0.43653999999999998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211.53333333333333</v>
      </c>
      <c r="BN384" s="64">
        <f>IFERROR(Y384*I384/H384,"0")</f>
        <v>218.93700000000001</v>
      </c>
      <c r="BO384" s="64">
        <f>IFERROR(1/J384*(X384/H384),"0")</f>
        <v>0.34722222222222221</v>
      </c>
      <c r="BP384" s="64">
        <f>IFERROR(1/J384*(Y384/H384),"0")</f>
        <v>0.359375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22.222222222222221</v>
      </c>
      <c r="Y385" s="671">
        <f>IFERROR(Y384/H384,"0")</f>
        <v>23</v>
      </c>
      <c r="Z385" s="671">
        <f>IFERROR(IF(Z384="",0,Z384),"0")</f>
        <v>0.43653999999999998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200</v>
      </c>
      <c r="Y386" s="671">
        <f>IFERROR(SUM(Y384:Y384),"0")</f>
        <v>207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100</v>
      </c>
      <c r="Y393" s="670">
        <f t="shared" si="57"/>
        <v>108</v>
      </c>
      <c r="Z393" s="36">
        <f>IFERROR(IF(Y393=0,"",ROUNDUP(Y393/H393,0)*0.01898),"")</f>
        <v>0.17082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103.625</v>
      </c>
      <c r="BN393" s="64">
        <f t="shared" si="59"/>
        <v>111.91500000000001</v>
      </c>
      <c r="BO393" s="64">
        <f t="shared" si="60"/>
        <v>0.13020833333333334</v>
      </c>
      <c r="BP393" s="64">
        <f t="shared" si="61"/>
        <v>0.140625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8.3333333333333339</v>
      </c>
      <c r="Y395" s="671">
        <f>IFERROR(Y389/H389,"0")+IFERROR(Y390/H390,"0")+IFERROR(Y391/H391,"0")+IFERROR(Y392/H392,"0")+IFERROR(Y393/H393,"0")+IFERROR(Y394/H394,"0")</f>
        <v>9</v>
      </c>
      <c r="Z395" s="671">
        <f>IFERROR(IF(Z389="",0,Z389),"0")+IFERROR(IF(Z390="",0,Z390),"0")+IFERROR(IF(Z391="",0,Z391),"0")+IFERROR(IF(Z392="",0,Z392),"0")+IFERROR(IF(Z393="",0,Z393),"0")+IFERROR(IF(Z394="",0,Z394),"0")</f>
        <v>0.17082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100</v>
      </c>
      <c r="Y396" s="671">
        <f>IFERROR(SUM(Y389:Y394),"0")</f>
        <v>108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1000</v>
      </c>
      <c r="Y403" s="670">
        <f>IFERROR(IF(X403="",0,CEILING((X403/$H403),1)*$H403),"")</f>
        <v>1008</v>
      </c>
      <c r="Z403" s="36">
        <f>IFERROR(IF(Y403=0,"",ROUNDUP(Y403/H403,0)*0.01898),"")</f>
        <v>2.1257600000000001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1057.6666666666667</v>
      </c>
      <c r="BN403" s="64">
        <f>IFERROR(Y403*I403/H403,"0")</f>
        <v>1066.1279999999999</v>
      </c>
      <c r="BO403" s="64">
        <f>IFERROR(1/J403*(X403/H403),"0")</f>
        <v>1.7361111111111112</v>
      </c>
      <c r="BP403" s="64">
        <f>IFERROR(1/J403*(Y403/H403),"0")</f>
        <v>1.75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500</v>
      </c>
      <c r="Y406" s="670">
        <f>IFERROR(IF(X406="",0,CEILING((X406/$H406),1)*$H406),"")</f>
        <v>501.59999999999997</v>
      </c>
      <c r="Z406" s="36">
        <f>IFERROR(IF(Y406=0,"",ROUNDUP(Y406/H406,0)*0.00651),"")</f>
        <v>1.36059</v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555</v>
      </c>
      <c r="BN406" s="64">
        <f>IFERROR(Y406*I406/H406,"0")</f>
        <v>556.77600000000007</v>
      </c>
      <c r="BO406" s="64">
        <f>IFERROR(1/J406*(X406/H406),"0")</f>
        <v>1.1446886446886448</v>
      </c>
      <c r="BP406" s="64">
        <f>IFERROR(1/J406*(Y406/H406),"0")</f>
        <v>1.1483516483516485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319.44444444444446</v>
      </c>
      <c r="Y408" s="671">
        <f>IFERROR(Y403/H403,"0")+IFERROR(Y404/H404,"0")+IFERROR(Y405/H405,"0")+IFERROR(Y406/H406,"0")+IFERROR(Y407/H407,"0")</f>
        <v>321</v>
      </c>
      <c r="Z408" s="671">
        <f>IFERROR(IF(Z403="",0,Z403),"0")+IFERROR(IF(Z404="",0,Z404),"0")+IFERROR(IF(Z405="",0,Z405),"0")+IFERROR(IF(Z406="",0,Z406),"0")+IFERROR(IF(Z407="",0,Z407),"0")</f>
        <v>3.4863499999999998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1500</v>
      </c>
      <c r="Y409" s="671">
        <f>IFERROR(SUM(Y403:Y407),"0")</f>
        <v>1509.6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50</v>
      </c>
      <c r="Y419" s="670">
        <f t="shared" si="62"/>
        <v>54</v>
      </c>
      <c r="Z419" s="36">
        <f>IFERROR(IF(Y419=0,"",ROUNDUP(Y419/H419,0)*0.00902),"")</f>
        <v>9.0200000000000002E-2</v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51.944444444444443</v>
      </c>
      <c r="BN419" s="64">
        <f t="shared" si="64"/>
        <v>56.099999999999994</v>
      </c>
      <c r="BO419" s="64">
        <f t="shared" si="65"/>
        <v>7.0145903479236812E-2</v>
      </c>
      <c r="BP419" s="64">
        <f t="shared" si="66"/>
        <v>7.575757575757576E-2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9.2592592592592595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50</v>
      </c>
      <c r="Y430" s="671">
        <f>IFERROR(SUM(Y417:Y428),"0")</f>
        <v>54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300</v>
      </c>
      <c r="Y468" s="670">
        <f t="shared" si="68"/>
        <v>300.96000000000004</v>
      </c>
      <c r="Z468" s="36">
        <f>IFERROR(IF(Y468=0,"",ROUNDUP(Y468/H468,0)*0.01196),"")</f>
        <v>0.68171999999999999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320.45454545454544</v>
      </c>
      <c r="BN468" s="64">
        <f t="shared" si="70"/>
        <v>321.48</v>
      </c>
      <c r="BO468" s="64">
        <f t="shared" si="71"/>
        <v>0.54632867132867136</v>
      </c>
      <c r="BP468" s="64">
        <f t="shared" si="72"/>
        <v>0.54807692307692313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1000</v>
      </c>
      <c r="Y469" s="670">
        <f t="shared" si="68"/>
        <v>1003.2</v>
      </c>
      <c r="Z469" s="36">
        <f>IFERROR(IF(Y469=0,"",ROUNDUP(Y469/H469,0)*0.01196),"")</f>
        <v>2.2724000000000002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1068.1818181818182</v>
      </c>
      <c r="BN469" s="64">
        <f t="shared" si="70"/>
        <v>1071.5999999999999</v>
      </c>
      <c r="BO469" s="64">
        <f t="shared" si="71"/>
        <v>1.821095571095571</v>
      </c>
      <c r="BP469" s="64">
        <f t="shared" si="72"/>
        <v>1.8269230769230771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300</v>
      </c>
      <c r="Y479" s="670">
        <f t="shared" si="68"/>
        <v>302.40000000000003</v>
      </c>
      <c r="Z479" s="36">
        <f>IFERROR(IF(Y479=0,"",ROUNDUP(Y479/H479,0)*0.00902),"")</f>
        <v>0.75768000000000002</v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317.5</v>
      </c>
      <c r="BN479" s="64">
        <f t="shared" si="70"/>
        <v>320.04000000000008</v>
      </c>
      <c r="BO479" s="64">
        <f t="shared" si="71"/>
        <v>0.63131313131313127</v>
      </c>
      <c r="BP479" s="64">
        <f t="shared" si="72"/>
        <v>0.63636363636363646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518.93939393939388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521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5.9842000000000004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2600</v>
      </c>
      <c r="Y483" s="671">
        <f>IFERROR(SUM(Y467:Y481),"0")</f>
        <v>2609.7600000000002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500</v>
      </c>
      <c r="Y492" s="670">
        <f t="shared" ref="Y492:Y503" si="73">IFERROR(IF(X492="",0,CEILING((X492/$H492),1)*$H492),"")</f>
        <v>501.6</v>
      </c>
      <c r="Z492" s="36">
        <f>IFERROR(IF(Y492=0,"",ROUNDUP(Y492/H492,0)*0.01196),"")</f>
        <v>1.1362000000000001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534.09090909090912</v>
      </c>
      <c r="BN492" s="64">
        <f t="shared" ref="BN492:BN503" si="75">IFERROR(Y492*I492/H492,"0")</f>
        <v>535.79999999999995</v>
      </c>
      <c r="BO492" s="64">
        <f t="shared" ref="BO492:BO503" si="76">IFERROR(1/J492*(X492/H492),"0")</f>
        <v>0.91054778554778548</v>
      </c>
      <c r="BP492" s="64">
        <f t="shared" ref="BP492:BP503" si="77">IFERROR(1/J492*(Y492/H492),"0")</f>
        <v>0.91346153846153855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500</v>
      </c>
      <c r="Y493" s="670">
        <f t="shared" si="73"/>
        <v>501.6</v>
      </c>
      <c r="Z493" s="36">
        <f>IFERROR(IF(Y493=0,"",ROUNDUP(Y493/H493,0)*0.01196),"")</f>
        <v>1.1362000000000001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534.09090909090912</v>
      </c>
      <c r="BN493" s="64">
        <f t="shared" si="75"/>
        <v>535.79999999999995</v>
      </c>
      <c r="BO493" s="64">
        <f t="shared" si="76"/>
        <v>0.91054778554778548</v>
      </c>
      <c r="BP493" s="64">
        <f t="shared" si="77"/>
        <v>0.91346153846153855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700</v>
      </c>
      <c r="Y494" s="670">
        <f t="shared" si="73"/>
        <v>702.24</v>
      </c>
      <c r="Z494" s="36">
        <f>IFERROR(IF(Y494=0,"",ROUNDUP(Y494/H494,0)*0.01196),"")</f>
        <v>1.5906800000000001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747.72727272727275</v>
      </c>
      <c r="BN494" s="64">
        <f t="shared" si="75"/>
        <v>750.11999999999989</v>
      </c>
      <c r="BO494" s="64">
        <f t="shared" si="76"/>
        <v>1.2747668997668997</v>
      </c>
      <c r="BP494" s="64">
        <f t="shared" si="77"/>
        <v>1.278846153846154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321.96969696969694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3.8630800000000001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1700</v>
      </c>
      <c r="Y505" s="671">
        <f>IFERROR(SUM(Y492:Y503),"0")</f>
        <v>1705.44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300</v>
      </c>
      <c r="Y549" s="670">
        <f t="shared" si="88"/>
        <v>304.2</v>
      </c>
      <c r="Z549" s="36">
        <f>IFERROR(IF(Y549=0,"",ROUNDUP(Y549/H549,0)*0.01898),"")</f>
        <v>0.74021999999999999</v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319.96153846153851</v>
      </c>
      <c r="BN549" s="64">
        <f t="shared" si="90"/>
        <v>324.44100000000003</v>
      </c>
      <c r="BO549" s="64">
        <f t="shared" si="91"/>
        <v>0.60096153846153844</v>
      </c>
      <c r="BP549" s="64">
        <f t="shared" si="92"/>
        <v>0.609375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38.46153846153846</v>
      </c>
      <c r="Y553" s="671">
        <f>IFERROR(Y547/H547,"0")+IFERROR(Y548/H548,"0")+IFERROR(Y549/H549,"0")+IFERROR(Y550/H550,"0")+IFERROR(Y551/H551,"0")+IFERROR(Y552/H552,"0")</f>
        <v>39</v>
      </c>
      <c r="Z553" s="671">
        <f>IFERROR(IF(Z547="",0,Z547),"0")+IFERROR(IF(Z548="",0,Z548),"0")+IFERROR(IF(Z549="",0,Z549),"0")+IFERROR(IF(Z550="",0,Z550),"0")+IFERROR(IF(Z551="",0,Z551),"0")+IFERROR(IF(Z552="",0,Z552),"0")</f>
        <v>0.74021999999999999</v>
      </c>
      <c r="AA553" s="672"/>
      <c r="AB553" s="672"/>
      <c r="AC553" s="672"/>
    </row>
    <row r="554" spans="1:68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300</v>
      </c>
      <c r="Y554" s="671">
        <f>IFERROR(SUM(Y547:Y552),"0")</f>
        <v>304.2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15750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15924.180000000002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16734.220519423103</v>
      </c>
      <c r="Y579" s="671">
        <f>IFERROR(SUM(BN22:BN575),"0")</f>
        <v>16917.294000000002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29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17459.220519423103</v>
      </c>
      <c r="Y581" s="671">
        <f>GrossWeightTotalR+PalletQtyTotalR*25</f>
        <v>17642.294000000002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2937.7682694062005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2963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34.2545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818.1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1212.48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1821.9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151.20000000000002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2184.3000000000002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100.8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354.6</v>
      </c>
      <c r="U588" s="46">
        <f>IFERROR(Y349*1,"0")+IFERROR(Y353*1,"0")+IFERROR(Y354*1,"0")+IFERROR(Y355*1,"0")</f>
        <v>252.00000000000003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1227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1617.6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5318.4000000000005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304.2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50,00"/>
        <filter val="1 500,00"/>
        <filter val="1 700,00"/>
        <filter val="100,00"/>
        <filter val="11,90"/>
        <filter val="119,05"/>
        <filter val="12,82"/>
        <filter val="124,07"/>
        <filter val="13,33"/>
        <filter val="148,15"/>
        <filter val="15 750,00"/>
        <filter val="150,00"/>
        <filter val="16 734,22"/>
        <filter val="17 459,22"/>
        <filter val="189,39"/>
        <filter val="2 600,00"/>
        <filter val="2 937,77"/>
        <filter val="200,00"/>
        <filter val="22,22"/>
        <filter val="25,64"/>
        <filter val="250,00"/>
        <filter val="268,52"/>
        <filter val="29"/>
        <filter val="300,00"/>
        <filter val="319,44"/>
        <filter val="321,97"/>
        <filter val="35,71"/>
        <filter val="350,00"/>
        <filter val="38,46"/>
        <filter val="384,02"/>
        <filter val="4,63"/>
        <filter val="400,00"/>
        <filter val="41,67"/>
        <filter val="46,30"/>
        <filter val="50,00"/>
        <filter val="500,00"/>
        <filter val="518,94"/>
        <filter val="53,33"/>
        <filter val="550,00"/>
        <filter val="59,63"/>
        <filter val="60,97"/>
        <filter val="700,00"/>
        <filter val="8,33"/>
        <filter val="800,00"/>
        <filter val="850,00"/>
        <filter val="9,26"/>
        <filter val="90,74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2025-04-02T11:55:45Z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