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4462BA1-5855-47C3-810D-EF7057477F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заказа'!$A$17:$BC$411</definedName>
    <definedName name="CodeProxySet">Setting!$E$17:$E$18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Setting!$B$6:$B$7</definedName>
    <definedName name="DeliveryCodeAdressList">Setting!$C$6:$C$7</definedName>
    <definedName name="DeliveryConditions">'Бланк заказа'!$S$11</definedName>
    <definedName name="DeliveryConditionsList">Setting!$B$18:$B$28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Setting!$C$17:$C$18</definedName>
    <definedName name="IOSG1">Setting!$B$13:$B$13</definedName>
    <definedName name="IOSG2">Setting!$B$14:$B$14</definedName>
    <definedName name="IOSG3">Setting!$B$15:$B$15</definedName>
    <definedName name="IOSG4">Setting!$B$16:$B$16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Setting!$B$17:$B$18</definedName>
    <definedName name="PassportProxy">'Бланк заказа'!$M$9:$N$9</definedName>
    <definedName name="PassportProxySet">Setting!$D$17:$D$18</definedName>
    <definedName name="ProductId1">'Бланк заказа'!$B$21:$B$21</definedName>
    <definedName name="ProductId10">'Бланк заказа'!$B$43:$B$43</definedName>
    <definedName name="ProductId100">'Бланк заказа'!$B$281:$B$281</definedName>
    <definedName name="ProductId101">'Бланк заказа'!$B$287:$B$287</definedName>
    <definedName name="ProductId102">'Бланк заказа'!$B$293:$B$293</definedName>
    <definedName name="ProductId103">'Бланк заказа'!$B$294:$B$294</definedName>
    <definedName name="ProductId104">'Бланк заказа'!$B$298:$B$298</definedName>
    <definedName name="ProductId105">'Бланк заказа'!$B$303:$B$303</definedName>
    <definedName name="ProductId106">'Бланк заказа'!$B$308:$B$308</definedName>
    <definedName name="ProductId107">'Бланк заказа'!$B$309:$B$309</definedName>
    <definedName name="ProductId108">'Бланк заказа'!$B$313:$B$313</definedName>
    <definedName name="ProductId109">'Бланк заказа'!$B$314:$B$314</definedName>
    <definedName name="ProductId11">'Бланк заказа'!$B$44:$B$44</definedName>
    <definedName name="ProductId110">'Бланк заказа'!$B$315:$B$315</definedName>
    <definedName name="ProductId111">'Бланк заказа'!$B$316:$B$316</definedName>
    <definedName name="ProductId112">'Бланк заказа'!$B$320:$B$320</definedName>
    <definedName name="ProductId113">'Бланк заказа'!$B$321:$B$321</definedName>
    <definedName name="ProductId114">'Бланк заказа'!$B$322:$B$322</definedName>
    <definedName name="ProductId115">'Бланк заказа'!$B$323:$B$323</definedName>
    <definedName name="ProductId116">'Бланк заказа'!$B$327:$B$327</definedName>
    <definedName name="ProductId117">'Бланк заказа'!$B$328:$B$328</definedName>
    <definedName name="ProductId118">'Бланк заказа'!$B$334:$B$334</definedName>
    <definedName name="ProductId119">'Бланк заказа'!$B$335:$B$335</definedName>
    <definedName name="ProductId12">'Бланк заказа'!$B$45:$B$45</definedName>
    <definedName name="ProductId120">'Бланк заказа'!$B$336:$B$336</definedName>
    <definedName name="ProductId121">'Бланк заказа'!$B$337:$B$337</definedName>
    <definedName name="ProductId122">'Бланк заказа'!$B$338:$B$338</definedName>
    <definedName name="ProductId123">'Бланк заказа'!$B$339:$B$339</definedName>
    <definedName name="ProductId124">'Бланк заказа'!$B$340:$B$340</definedName>
    <definedName name="ProductId125">'Бланк заказа'!$B$344:$B$344</definedName>
    <definedName name="ProductId126">'Бланк заказа'!$B$348:$B$348</definedName>
    <definedName name="ProductId127">'Бланк заказа'!$B$349:$B$349</definedName>
    <definedName name="ProductId128">'Бланк заказа'!$B$350:$B$350</definedName>
    <definedName name="ProductId129">'Бланк заказа'!$B$354:$B$354</definedName>
    <definedName name="ProductId13">'Бланк заказа'!$B$46:$B$46</definedName>
    <definedName name="ProductId130">'Бланк заказа'!$B$355:$B$355</definedName>
    <definedName name="ProductId131">'Бланк заказа'!$B$356:$B$356</definedName>
    <definedName name="ProductId132">'Бланк заказа'!$B$360:$B$360</definedName>
    <definedName name="ProductId133">'Бланк заказа'!$B$361:$B$361</definedName>
    <definedName name="ProductId134">'Бланк заказа'!$B$367:$B$367</definedName>
    <definedName name="ProductId135">'Бланк заказа'!$B$373:$B$373</definedName>
    <definedName name="ProductId136">'Бланк заказа'!$B$374:$B$374</definedName>
    <definedName name="ProductId137">'Бланк заказа'!$B$375:$B$375</definedName>
    <definedName name="ProductId138">'Бланк заказа'!$B$376:$B$376</definedName>
    <definedName name="ProductId139">'Бланк заказа'!$B$377:$B$377</definedName>
    <definedName name="ProductId14">'Бланк заказа'!$B$47:$B$47</definedName>
    <definedName name="ProductId140">'Бланк заказа'!$B$383:$B$383</definedName>
    <definedName name="ProductId141">'Бланк заказа'!$B$384:$B$384</definedName>
    <definedName name="ProductId142">'Бланк заказа'!$B$385:$B$385</definedName>
    <definedName name="ProductId143">'Бланк заказа'!$B$386:$B$386</definedName>
    <definedName name="ProductId144">'Бланк заказа'!$B$387:$B$387</definedName>
    <definedName name="ProductId145">'Бланк заказа'!$B$388:$B$388</definedName>
    <definedName name="ProductId146">'Бланк заказа'!$B$392:$B$392</definedName>
    <definedName name="ProductId147">'Бланк заказа'!$B$393:$B$393</definedName>
    <definedName name="ProductId148">'Бланк заказа'!$B$397:$B$397</definedName>
    <definedName name="ProductId149">'Бланк заказа'!$B$398:$B$398</definedName>
    <definedName name="ProductId15">'Бланк заказа'!$B$48:$B$48</definedName>
    <definedName name="ProductId150">'Бланк заказа'!$B$399:$B$399</definedName>
    <definedName name="ProductId151">'Бланк заказа'!$B$403:$B$403</definedName>
    <definedName name="ProductId16">'Бланк заказа'!$B$49:$B$49</definedName>
    <definedName name="ProductId17">'Бланк заказа'!$B$50:$B$50</definedName>
    <definedName name="ProductId18">'Бланк заказа'!$B$51:$B$51</definedName>
    <definedName name="ProductId19">'Бланк заказа'!$B$56:$B$56</definedName>
    <definedName name="ProductId2">'Бланк заказа'!$B$27:$B$27</definedName>
    <definedName name="ProductId20">'Бланк заказа'!$B$57:$B$57</definedName>
    <definedName name="ProductId21">'Бланк заказа'!$B$61:$B$61</definedName>
    <definedName name="ProductId22">'Бланк заказа'!$B$62:$B$62</definedName>
    <definedName name="ProductId23">'Бланк заказа'!$B$68:$B$68</definedName>
    <definedName name="ProductId24">'Бланк заказа'!$B$69:$B$69</definedName>
    <definedName name="ProductId25">'Бланк заказа'!$B$73:$B$73</definedName>
    <definedName name="ProductId26">'Бланк заказа'!$B$79:$B$79</definedName>
    <definedName name="ProductId27">'Бланк заказа'!$B$83:$B$83</definedName>
    <definedName name="ProductId28">'Бланк заказа'!$B$87:$B$87</definedName>
    <definedName name="ProductId29">'Бланк заказа'!$B$88:$B$88</definedName>
    <definedName name="ProductId3">'Бланк заказа'!$B$28:$B$28</definedName>
    <definedName name="ProductId30">'Бланк заказа'!$B$89:$B$89</definedName>
    <definedName name="ProductId31">'Бланк заказа'!$B$90:$B$90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заказа'!$B$102:$B$102</definedName>
    <definedName name="ProductId36">'Бланк заказа'!$B$106:$B$106</definedName>
    <definedName name="ProductId37">'Бланк заказа'!$B$107:$B$107</definedName>
    <definedName name="ProductId38">'Бланк заказа'!$B$108:$B$108</definedName>
    <definedName name="ProductId39">'Бланк заказа'!$B$109:$B$109</definedName>
    <definedName name="ProductId4">'Бланк заказа'!$B$29:$B$29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заказа'!$B$120:$B$120</definedName>
    <definedName name="ProductId44">'Бланк заказа'!$B$121:$B$121</definedName>
    <definedName name="ProductId45">'Бланк заказа'!$B$122:$B$122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заказа'!$B$133:$B$133</definedName>
    <definedName name="ProductId5">'Бланк заказа'!$B$30:$B$30</definedName>
    <definedName name="ProductId50">'Бланк заказа'!$B$138:$B$138</definedName>
    <definedName name="ProductId51">'Бланк заказа'!$B$142:$B$142</definedName>
    <definedName name="ProductId52">'Бланк заказа'!$B$148:$B$148</definedName>
    <definedName name="ProductId53">'Бланк заказа'!$B$149:$B$149</definedName>
    <definedName name="ProductId54">'Бланк заказа'!$B$150:$B$150</definedName>
    <definedName name="ProductId55">'Бланк заказа'!$B$155:$B$155</definedName>
    <definedName name="ProductId56">'Бланк заказа'!$B$159:$B$159</definedName>
    <definedName name="ProductId57">'Бланк заказа'!$B$165:$B$165</definedName>
    <definedName name="ProductId58">'Бланк заказа'!$B$166:$B$166</definedName>
    <definedName name="ProductId59">'Бланк заказа'!$B$172:$B$172</definedName>
    <definedName name="ProductId6">'Бланк заказа'!$B$34:$B$34</definedName>
    <definedName name="ProductId60">'Бланк заказа'!$B$173:$B$173</definedName>
    <definedName name="ProductId61">'Бланк заказа'!$B$174:$B$174</definedName>
    <definedName name="ProductId62">'Бланк заказа'!$B$178:$B$178</definedName>
    <definedName name="ProductId63">'Бланк заказа'!$B$179:$B$179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заказа'!$B$189:$B$189</definedName>
    <definedName name="ProductId68">'Бланк заказа'!$B$190:$B$190</definedName>
    <definedName name="ProductId69">'Бланк заказа'!$B$191:$B$191</definedName>
    <definedName name="ProductId7">'Бланк заказа'!$B$35:$B$35</definedName>
    <definedName name="ProductId70">'Бланк заказа'!$B$192:$B$192</definedName>
    <definedName name="ProductId71">'Бланк заказа'!$B$196:$B$196</definedName>
    <definedName name="ProductId72">'Бланк заказа'!$B$197:$B$197</definedName>
    <definedName name="ProductId73">'Бланк заказа'!$B$202:$B$202</definedName>
    <definedName name="ProductId74">'Бланк заказа'!$B$203:$B$203</definedName>
    <definedName name="ProductId75">'Бланк заказа'!$B$204:$B$204</definedName>
    <definedName name="ProductId76">'Бланк заказа'!$B$210:$B$210</definedName>
    <definedName name="ProductId77">'Бланк заказа'!$B$216:$B$216</definedName>
    <definedName name="ProductId78">'Бланк заказа'!$B$220:$B$220</definedName>
    <definedName name="ProductId79">'Бланк заказа'!$B$224:$B$224</definedName>
    <definedName name="ProductId8">'Бланк заказа'!$B$41:$B$41</definedName>
    <definedName name="ProductId80">'Бланк заказа'!$B$225:$B$225</definedName>
    <definedName name="ProductId81">'Бланк заказа'!$B$229:$B$229</definedName>
    <definedName name="ProductId82">'Бланк заказа'!$B$235:$B$235</definedName>
    <definedName name="ProductId83">'Бланк заказа'!$B$236:$B$236</definedName>
    <definedName name="ProductId84">'Бланк заказа'!$B$237:$B$237</definedName>
    <definedName name="ProductId85">'Бланк заказа'!$B$238:$B$238</definedName>
    <definedName name="ProductId86">'Бланк заказа'!$B$243:$B$243</definedName>
    <definedName name="ProductId87">'Бланк заказа'!$B$247:$B$247</definedName>
    <definedName name="ProductId88">'Бланк заказа'!$B$252:$B$252</definedName>
    <definedName name="ProductId89">'Бланк заказа'!$B$253:$B$253</definedName>
    <definedName name="ProductId9">'Бланк заказа'!$B$42:$B$42</definedName>
    <definedName name="ProductId90">'Бланк заказа'!$B$257:$B$257</definedName>
    <definedName name="ProductId91">'Бланк заказа'!$B$258:$B$258</definedName>
    <definedName name="ProductId92">'Бланк заказа'!$B$259:$B$259</definedName>
    <definedName name="ProductId93">'Бланк заказа'!$B$265:$B$265</definedName>
    <definedName name="ProductId94">'Бланк заказа'!$B$269:$B$269</definedName>
    <definedName name="ProductId95">'Бланк заказа'!$B$270:$B$270</definedName>
    <definedName name="ProductId96">'Бланк заказа'!$B$274:$B$274</definedName>
    <definedName name="ProductId97">'Бланк заказа'!$B$275:$B$275</definedName>
    <definedName name="ProductId98">'Бланк заказа'!$B$276:$B$276</definedName>
    <definedName name="ProductId99">'Бланк заказа'!$B$277:$B$277</definedName>
    <definedName name="Proxy">Setting!$B$17:$E$18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заказа'!$U$43:$U$43</definedName>
    <definedName name="SalesQty10_2">'Бланк заказа'!$W$43:$W$43</definedName>
    <definedName name="SalesQty10_3">'Бланк заказа'!$Y$43:$Y$43</definedName>
    <definedName name="SalesQty10_4">'Бланк заказа'!$AA$43:$AA$43</definedName>
    <definedName name="SalesQty100_1">'Бланк заказа'!$U$281:$U$281</definedName>
    <definedName name="SalesQty100_2">'Бланк заказа'!$W$281:$W$281</definedName>
    <definedName name="SalesQty100_3">'Бланк заказа'!$Y$281:$Y$281</definedName>
    <definedName name="SalesQty100_4">'Бланк заказа'!$AA$281:$AA$281</definedName>
    <definedName name="SalesQty101_1">'Бланк заказа'!$U$287:$U$287</definedName>
    <definedName name="SalesQty101_2">'Бланк заказа'!$W$287:$W$287</definedName>
    <definedName name="SalesQty101_3">'Бланк заказа'!$Y$287:$Y$287</definedName>
    <definedName name="SalesQty101_4">'Бланк заказа'!$AA$287:$AA$287</definedName>
    <definedName name="SalesQty102_1">'Бланк заказа'!$U$293:$U$293</definedName>
    <definedName name="SalesQty102_2">'Бланк заказа'!$W$293:$W$293</definedName>
    <definedName name="SalesQty102_3">'Бланк заказа'!$Y$293:$Y$293</definedName>
    <definedName name="SalesQty102_4">'Бланк заказа'!$AA$293:$AA$293</definedName>
    <definedName name="SalesQty103_1">'Бланк заказа'!$U$294:$U$294</definedName>
    <definedName name="SalesQty103_2">'Бланк заказа'!$W$294:$W$294</definedName>
    <definedName name="SalesQty103_3">'Бланк заказа'!$Y$294:$Y$294</definedName>
    <definedName name="SalesQty103_4">'Бланк заказа'!$AA$294:$AA$294</definedName>
    <definedName name="SalesQty104_1">'Бланк заказа'!$U$298:$U$298</definedName>
    <definedName name="SalesQty104_2">'Бланк заказа'!$W$298:$W$298</definedName>
    <definedName name="SalesQty104_3">'Бланк заказа'!$Y$298:$Y$298</definedName>
    <definedName name="SalesQty104_4">'Бланк заказа'!$AA$298:$AA$298</definedName>
    <definedName name="SalesQty105_1">'Бланк заказа'!$U$303:$U$303</definedName>
    <definedName name="SalesQty105_2">'Бланк заказа'!$W$303:$W$303</definedName>
    <definedName name="SalesQty105_3">'Бланк заказа'!$Y$303:$Y$303</definedName>
    <definedName name="SalesQty105_4">'Бланк заказа'!$AA$303:$AA$303</definedName>
    <definedName name="SalesQty106_1">'Бланк заказа'!$U$308:$U$308</definedName>
    <definedName name="SalesQty106_2">'Бланк заказа'!$W$308:$W$308</definedName>
    <definedName name="SalesQty106_3">'Бланк заказа'!$Y$308:$Y$308</definedName>
    <definedName name="SalesQty106_4">'Бланк заказа'!$AA$308:$AA$308</definedName>
    <definedName name="SalesQty107_1">'Бланк заказа'!$U$309:$U$309</definedName>
    <definedName name="SalesQty107_2">'Бланк заказа'!$W$309:$W$309</definedName>
    <definedName name="SalesQty107_3">'Бланк заказа'!$Y$309:$Y$309</definedName>
    <definedName name="SalesQty107_4">'Бланк заказа'!$AA$309:$AA$309</definedName>
    <definedName name="SalesQty108_1">'Бланк заказа'!$U$313:$U$313</definedName>
    <definedName name="SalesQty108_2">'Бланк заказа'!$W$313:$W$313</definedName>
    <definedName name="SalesQty108_3">'Бланк заказа'!$Y$313:$Y$313</definedName>
    <definedName name="SalesQty108_4">'Бланк заказа'!$AA$313:$AA$313</definedName>
    <definedName name="SalesQty109_1">'Бланк заказа'!$U$314:$U$314</definedName>
    <definedName name="SalesQty109_2">'Бланк заказа'!$W$314:$W$314</definedName>
    <definedName name="SalesQty109_3">'Бланк заказа'!$Y$314:$Y$314</definedName>
    <definedName name="SalesQty109_4">'Бланк заказа'!$AA$314:$AA$314</definedName>
    <definedName name="SalesQty11_1">'Бланк заказа'!$U$44:$U$44</definedName>
    <definedName name="SalesQty11_2">'Бланк заказа'!$W$44:$W$44</definedName>
    <definedName name="SalesQty11_3">'Бланк заказа'!$Y$44:$Y$44</definedName>
    <definedName name="SalesQty11_4">'Бланк заказа'!$AA$44:$AA$44</definedName>
    <definedName name="SalesQty110_1">'Бланк заказа'!$U$315:$U$315</definedName>
    <definedName name="SalesQty110_2">'Бланк заказа'!$W$315:$W$315</definedName>
    <definedName name="SalesQty110_3">'Бланк заказа'!$Y$315:$Y$315</definedName>
    <definedName name="SalesQty110_4">'Бланк заказа'!$AA$315:$AA$315</definedName>
    <definedName name="SalesQty111_1">'Бланк заказа'!$U$316:$U$316</definedName>
    <definedName name="SalesQty111_2">'Бланк заказа'!$W$316:$W$316</definedName>
    <definedName name="SalesQty111_3">'Бланк заказа'!$Y$316:$Y$316</definedName>
    <definedName name="SalesQty111_4">'Бланк заказа'!$AA$316:$AA$316</definedName>
    <definedName name="SalesQty112_1">'Бланк заказа'!$U$320:$U$320</definedName>
    <definedName name="SalesQty112_2">'Бланк заказа'!$W$320:$W$320</definedName>
    <definedName name="SalesQty112_3">'Бланк заказа'!$Y$320:$Y$320</definedName>
    <definedName name="SalesQty112_4">'Бланк заказа'!$AA$320:$AA$320</definedName>
    <definedName name="SalesQty113_1">'Бланк заказа'!$U$321:$U$321</definedName>
    <definedName name="SalesQty113_2">'Бланк заказа'!$W$321:$W$321</definedName>
    <definedName name="SalesQty113_3">'Бланк заказа'!$Y$321:$Y$321</definedName>
    <definedName name="SalesQty113_4">'Бланк заказа'!$AA$321:$AA$321</definedName>
    <definedName name="SalesQty114_1">'Бланк заказа'!$U$322:$U$322</definedName>
    <definedName name="SalesQty114_2">'Бланк заказа'!$W$322:$W$322</definedName>
    <definedName name="SalesQty114_3">'Бланк заказа'!$Y$322:$Y$322</definedName>
    <definedName name="SalesQty114_4">'Бланк заказа'!$AA$322:$AA$322</definedName>
    <definedName name="SalesQty115_1">'Бланк заказа'!$U$323:$U$323</definedName>
    <definedName name="SalesQty115_2">'Бланк заказа'!$W$323:$W$323</definedName>
    <definedName name="SalesQty115_3">'Бланк заказа'!$Y$323:$Y$323</definedName>
    <definedName name="SalesQty115_4">'Бланк заказа'!$AA$323:$AA$323</definedName>
    <definedName name="SalesQty116_1">'Бланк заказа'!$U$327:$U$327</definedName>
    <definedName name="SalesQty116_2">'Бланк заказа'!$W$327:$W$327</definedName>
    <definedName name="SalesQty116_3">'Бланк заказа'!$Y$327:$Y$327</definedName>
    <definedName name="SalesQty116_4">'Бланк заказа'!$AA$327:$AA$327</definedName>
    <definedName name="SalesQty117_1">'Бланк заказа'!$U$328:$U$328</definedName>
    <definedName name="SalesQty117_2">'Бланк заказа'!$W$328:$W$328</definedName>
    <definedName name="SalesQty117_3">'Бланк заказа'!$Y$328:$Y$328</definedName>
    <definedName name="SalesQty117_4">'Бланк заказа'!$AA$328:$AA$328</definedName>
    <definedName name="SalesQty118_1">'Бланк заказа'!$U$334:$U$334</definedName>
    <definedName name="SalesQty118_2">'Бланк заказа'!$W$334:$W$334</definedName>
    <definedName name="SalesQty118_3">'Бланк заказа'!$Y$334:$Y$334</definedName>
    <definedName name="SalesQty118_4">'Бланк заказа'!$AA$334:$AA$334</definedName>
    <definedName name="SalesQty119_1">'Бланк заказа'!$U$335:$U$335</definedName>
    <definedName name="SalesQty119_2">'Бланк заказа'!$W$335:$W$335</definedName>
    <definedName name="SalesQty119_3">'Бланк заказа'!$Y$335:$Y$335</definedName>
    <definedName name="SalesQty119_4">'Бланк заказа'!$AA$335:$AA$335</definedName>
    <definedName name="SalesQty12_1">'Бланк заказа'!$U$45:$U$45</definedName>
    <definedName name="SalesQty12_2">'Бланк заказа'!$W$45:$W$45</definedName>
    <definedName name="SalesQty12_3">'Бланк заказа'!$Y$45:$Y$45</definedName>
    <definedName name="SalesQty12_4">'Бланк заказа'!$AA$45:$AA$45</definedName>
    <definedName name="SalesQty120_1">'Бланк заказа'!$U$336:$U$336</definedName>
    <definedName name="SalesQty120_2">'Бланк заказа'!$W$336:$W$336</definedName>
    <definedName name="SalesQty120_3">'Бланк заказа'!$Y$336:$Y$336</definedName>
    <definedName name="SalesQty120_4">'Бланк заказа'!$AA$336:$AA$336</definedName>
    <definedName name="SalesQty121_1">'Бланк заказа'!$U$337:$U$337</definedName>
    <definedName name="SalesQty121_2">'Бланк заказа'!$W$337:$W$337</definedName>
    <definedName name="SalesQty121_3">'Бланк заказа'!$Y$337:$Y$337</definedName>
    <definedName name="SalesQty121_4">'Бланк заказа'!$AA$337:$AA$337</definedName>
    <definedName name="SalesQty122_1">'Бланк заказа'!$U$338:$U$338</definedName>
    <definedName name="SalesQty122_2">'Бланк заказа'!$W$338:$W$338</definedName>
    <definedName name="SalesQty122_3">'Бланк заказа'!$Y$338:$Y$338</definedName>
    <definedName name="SalesQty122_4">'Бланк заказа'!$AA$338:$AA$338</definedName>
    <definedName name="SalesQty123_1">'Бланк заказа'!$U$339:$U$339</definedName>
    <definedName name="SalesQty123_2">'Бланк заказа'!$W$339:$W$339</definedName>
    <definedName name="SalesQty123_3">'Бланк заказа'!$Y$339:$Y$339</definedName>
    <definedName name="SalesQty123_4">'Бланк заказа'!$AA$339:$AA$339</definedName>
    <definedName name="SalesQty124_1">'Бланк заказа'!$U$340:$U$340</definedName>
    <definedName name="SalesQty124_2">'Бланк заказа'!$W$340:$W$340</definedName>
    <definedName name="SalesQty124_3">'Бланк заказа'!$Y$340:$Y$340</definedName>
    <definedName name="SalesQty124_4">'Бланк заказа'!$AA$340:$AA$340</definedName>
    <definedName name="SalesQty125_1">'Бланк заказа'!$U$344:$U$344</definedName>
    <definedName name="SalesQty125_2">'Бланк заказа'!$W$344:$W$344</definedName>
    <definedName name="SalesQty125_3">'Бланк заказа'!$Y$344:$Y$344</definedName>
    <definedName name="SalesQty125_4">'Бланк заказа'!$AA$344:$AA$344</definedName>
    <definedName name="SalesQty126_1">'Бланк заказа'!$U$348:$U$348</definedName>
    <definedName name="SalesQty126_2">'Бланк заказа'!$W$348:$W$348</definedName>
    <definedName name="SalesQty126_3">'Бланк заказа'!$Y$348:$Y$348</definedName>
    <definedName name="SalesQty126_4">'Бланк заказа'!$AA$348:$AA$348</definedName>
    <definedName name="SalesQty127_1">'Бланк заказа'!$U$349:$U$349</definedName>
    <definedName name="SalesQty127_2">'Бланк заказа'!$W$349:$W$349</definedName>
    <definedName name="SalesQty127_3">'Бланк заказа'!$Y$349:$Y$349</definedName>
    <definedName name="SalesQty127_4">'Бланк заказа'!$AA$349:$AA$349</definedName>
    <definedName name="SalesQty128_1">'Бланк заказа'!$U$350:$U$350</definedName>
    <definedName name="SalesQty128_2">'Бланк заказа'!$W$350:$W$350</definedName>
    <definedName name="SalesQty128_3">'Бланк заказа'!$Y$350:$Y$350</definedName>
    <definedName name="SalesQty128_4">'Бланк заказа'!$AA$350:$AA$350</definedName>
    <definedName name="SalesQty129_1">'Бланк заказа'!$U$354:$U$354</definedName>
    <definedName name="SalesQty129_2">'Бланк заказа'!$W$354:$W$354</definedName>
    <definedName name="SalesQty129_3">'Бланк заказа'!$Y$354:$Y$354</definedName>
    <definedName name="SalesQty129_4">'Бланк заказа'!$AA$354:$AA$354</definedName>
    <definedName name="SalesQty13_1">'Бланк заказа'!$U$46:$U$46</definedName>
    <definedName name="SalesQty13_2">'Бланк заказа'!$W$46:$W$46</definedName>
    <definedName name="SalesQty13_3">'Бланк заказа'!$Y$46:$Y$46</definedName>
    <definedName name="SalesQty13_4">'Бланк заказа'!$AA$46:$AA$46</definedName>
    <definedName name="SalesQty130_1">'Бланк заказа'!$U$355:$U$355</definedName>
    <definedName name="SalesQty130_2">'Бланк заказа'!$W$355:$W$355</definedName>
    <definedName name="SalesQty130_3">'Бланк заказа'!$Y$355:$Y$355</definedName>
    <definedName name="SalesQty130_4">'Бланк заказа'!$AA$355:$AA$355</definedName>
    <definedName name="SalesQty131_1">'Бланк заказа'!$U$356:$U$356</definedName>
    <definedName name="SalesQty131_2">'Бланк заказа'!$W$356:$W$356</definedName>
    <definedName name="SalesQty131_3">'Бланк заказа'!$Y$356:$Y$356</definedName>
    <definedName name="SalesQty131_4">'Бланк заказа'!$AA$356:$AA$356</definedName>
    <definedName name="SalesQty132_1">'Бланк заказа'!$U$360:$U$360</definedName>
    <definedName name="SalesQty132_2">'Бланк заказа'!$W$360:$W$360</definedName>
    <definedName name="SalesQty132_3">'Бланк заказа'!$Y$360:$Y$360</definedName>
    <definedName name="SalesQty132_4">'Бланк заказа'!$AA$360:$AA$360</definedName>
    <definedName name="SalesQty133_1">'Бланк заказа'!$U$361:$U$361</definedName>
    <definedName name="SalesQty133_2">'Бланк заказа'!$W$361:$W$361</definedName>
    <definedName name="SalesQty133_3">'Бланк заказа'!$Y$361:$Y$361</definedName>
    <definedName name="SalesQty133_4">'Бланк заказа'!$AA$361:$AA$361</definedName>
    <definedName name="SalesQty134_1">'Бланк заказа'!$U$367:$U$367</definedName>
    <definedName name="SalesQty134_2">'Бланк заказа'!$W$367:$W$367</definedName>
    <definedName name="SalesQty134_3">'Бланк заказа'!$Y$367:$Y$367</definedName>
    <definedName name="SalesQty134_4">'Бланк заказа'!$AA$367:$AA$367</definedName>
    <definedName name="SalesQty135_1">'Бланк заказа'!$U$373:$U$373</definedName>
    <definedName name="SalesQty135_2">'Бланк заказа'!$W$373:$W$373</definedName>
    <definedName name="SalesQty135_3">'Бланк заказа'!$Y$373:$Y$373</definedName>
    <definedName name="SalesQty135_4">'Бланк заказа'!$AA$373:$AA$373</definedName>
    <definedName name="SalesQty136_1">'Бланк заказа'!$U$374:$U$374</definedName>
    <definedName name="SalesQty136_2">'Бланк заказа'!$W$374:$W$374</definedName>
    <definedName name="SalesQty136_3">'Бланк заказа'!$Y$374:$Y$374</definedName>
    <definedName name="SalesQty136_4">'Бланк заказа'!$AA$374:$AA$374</definedName>
    <definedName name="SalesQty137_1">'Бланк заказа'!$U$375:$U$375</definedName>
    <definedName name="SalesQty137_2">'Бланк заказа'!$W$375:$W$375</definedName>
    <definedName name="SalesQty137_3">'Бланк заказа'!$Y$375:$Y$375</definedName>
    <definedName name="SalesQty137_4">'Бланк заказа'!$AA$375:$AA$375</definedName>
    <definedName name="SalesQty138_1">'Бланк заказа'!$U$376:$U$376</definedName>
    <definedName name="SalesQty138_2">'Бланк заказа'!$W$376:$W$376</definedName>
    <definedName name="SalesQty138_3">'Бланк заказа'!$Y$376:$Y$376</definedName>
    <definedName name="SalesQty138_4">'Бланк заказа'!$AA$376:$AA$376</definedName>
    <definedName name="SalesQty139_1">'Бланк заказа'!$U$377:$U$377</definedName>
    <definedName name="SalesQty139_2">'Бланк заказа'!$W$377:$W$377</definedName>
    <definedName name="SalesQty139_3">'Бланк заказа'!$Y$377:$Y$377</definedName>
    <definedName name="SalesQty139_4">'Бланк заказа'!$AA$377:$AA$377</definedName>
    <definedName name="SalesQty14_1">'Бланк заказа'!$U$47:$U$47</definedName>
    <definedName name="SalesQty14_2">'Бланк заказа'!$W$47:$W$47</definedName>
    <definedName name="SalesQty14_3">'Бланк заказа'!$Y$47:$Y$47</definedName>
    <definedName name="SalesQty14_4">'Бланк заказа'!$AA$47:$AA$47</definedName>
    <definedName name="SalesQty140_1">'Бланк заказа'!$U$383:$U$383</definedName>
    <definedName name="SalesQty140_2">'Бланк заказа'!$W$383:$W$383</definedName>
    <definedName name="SalesQty140_3">'Бланк заказа'!$Y$383:$Y$383</definedName>
    <definedName name="SalesQty140_4">'Бланк заказа'!$AA$383:$AA$383</definedName>
    <definedName name="SalesQty141_1">'Бланк заказа'!$U$384:$U$384</definedName>
    <definedName name="SalesQty141_2">'Бланк заказа'!$W$384:$W$384</definedName>
    <definedName name="SalesQty141_3">'Бланк заказа'!$Y$384:$Y$384</definedName>
    <definedName name="SalesQty141_4">'Бланк заказа'!$AA$384:$AA$384</definedName>
    <definedName name="SalesQty142_1">'Бланк заказа'!$U$385:$U$385</definedName>
    <definedName name="SalesQty142_2">'Бланк заказа'!$W$385:$W$385</definedName>
    <definedName name="SalesQty142_3">'Бланк заказа'!$Y$385:$Y$385</definedName>
    <definedName name="SalesQty142_4">'Бланк заказа'!$AA$385:$AA$385</definedName>
    <definedName name="SalesQty143_1">'Бланк заказа'!$U$386:$U$386</definedName>
    <definedName name="SalesQty143_2">'Бланк заказа'!$W$386:$W$386</definedName>
    <definedName name="SalesQty143_3">'Бланк заказа'!$Y$386:$Y$386</definedName>
    <definedName name="SalesQty143_4">'Бланк заказа'!$AA$386:$AA$386</definedName>
    <definedName name="SalesQty144_1">'Бланк заказа'!$U$387:$U$387</definedName>
    <definedName name="SalesQty144_2">'Бланк заказа'!$W$387:$W$387</definedName>
    <definedName name="SalesQty144_3">'Бланк заказа'!$Y$387:$Y$387</definedName>
    <definedName name="SalesQty144_4">'Бланк заказа'!$AA$387:$AA$387</definedName>
    <definedName name="SalesQty145_1">'Бланк заказа'!$U$388:$U$388</definedName>
    <definedName name="SalesQty145_2">'Бланк заказа'!$W$388:$W$388</definedName>
    <definedName name="SalesQty145_3">'Бланк заказа'!$Y$388:$Y$388</definedName>
    <definedName name="SalesQty145_4">'Бланк заказа'!$AA$388:$AA$388</definedName>
    <definedName name="SalesQty146_1">'Бланк заказа'!$U$392:$U$392</definedName>
    <definedName name="SalesQty146_2">'Бланк заказа'!$W$392:$W$392</definedName>
    <definedName name="SalesQty146_3">'Бланк заказа'!$Y$392:$Y$392</definedName>
    <definedName name="SalesQty146_4">'Бланк заказа'!$AA$392:$AA$392</definedName>
    <definedName name="SalesQty147_1">'Бланк заказа'!$U$393:$U$393</definedName>
    <definedName name="SalesQty147_2">'Бланк заказа'!$W$393:$W$393</definedName>
    <definedName name="SalesQty147_3">'Бланк заказа'!$Y$393:$Y$393</definedName>
    <definedName name="SalesQty147_4">'Бланк заказа'!$AA$393:$AA$393</definedName>
    <definedName name="SalesQty148_1">'Бланк заказа'!$U$397:$U$397</definedName>
    <definedName name="SalesQty148_2">'Бланк заказа'!$W$397:$W$397</definedName>
    <definedName name="SalesQty148_3">'Бланк заказа'!$Y$397:$Y$397</definedName>
    <definedName name="SalesQty148_4">'Бланк заказа'!$AA$397:$AA$397</definedName>
    <definedName name="SalesQty149_1">'Бланк заказа'!$U$398:$U$398</definedName>
    <definedName name="SalesQty149_2">'Бланк заказа'!$W$398:$W$398</definedName>
    <definedName name="SalesQty149_3">'Бланк заказа'!$Y$398:$Y$398</definedName>
    <definedName name="SalesQty149_4">'Бланк заказа'!$AA$398:$AA$398</definedName>
    <definedName name="SalesQty15_1">'Бланк заказа'!$U$48:$U$48</definedName>
    <definedName name="SalesQty15_2">'Бланк заказа'!$W$48:$W$48</definedName>
    <definedName name="SalesQty15_3">'Бланк заказа'!$Y$48:$Y$48</definedName>
    <definedName name="SalesQty15_4">'Бланк заказа'!$AA$48:$AA$48</definedName>
    <definedName name="SalesQty150_1">'Бланк заказа'!$U$399:$U$399</definedName>
    <definedName name="SalesQty150_2">'Бланк заказа'!$W$399:$W$399</definedName>
    <definedName name="SalesQty150_3">'Бланк заказа'!$Y$399:$Y$399</definedName>
    <definedName name="SalesQty150_4">'Бланк заказа'!$AA$399:$AA$399</definedName>
    <definedName name="SalesQty151_1">'Бланк заказа'!$U$403:$U$403</definedName>
    <definedName name="SalesQty151_2">'Бланк заказа'!$W$403:$W$403</definedName>
    <definedName name="SalesQty151_3">'Бланк заказа'!$Y$403:$Y$403</definedName>
    <definedName name="SalesQty151_4">'Бланк заказа'!$AA$403:$AA$403</definedName>
    <definedName name="SalesQty16_1">'Бланк заказа'!$U$49:$U$49</definedName>
    <definedName name="SalesQty16_2">'Бланк заказа'!$W$49:$W$49</definedName>
    <definedName name="SalesQty16_3">'Бланк заказа'!$Y$49:$Y$49</definedName>
    <definedName name="SalesQty16_4">'Бланк заказа'!$AA$49:$AA$49</definedName>
    <definedName name="SalesQty17_1">'Бланк заказа'!$U$50:$U$50</definedName>
    <definedName name="SalesQty17_2">'Бланк заказа'!$W$50:$W$50</definedName>
    <definedName name="SalesQty17_3">'Бланк заказа'!$Y$50:$Y$50</definedName>
    <definedName name="SalesQty17_4">'Бланк заказа'!$AA$50:$AA$50</definedName>
    <definedName name="SalesQty18_1">'Бланк заказа'!$U$51:$U$51</definedName>
    <definedName name="SalesQty18_2">'Бланк заказа'!$W$51:$W$51</definedName>
    <definedName name="SalesQty18_3">'Бланк заказа'!$Y$51:$Y$51</definedName>
    <definedName name="SalesQty18_4">'Бланк заказа'!$AA$51:$AA$51</definedName>
    <definedName name="SalesQty19_1">'Бланк заказа'!$U$56:$U$56</definedName>
    <definedName name="SalesQty19_2">'Бланк заказа'!$W$56:$W$56</definedName>
    <definedName name="SalesQty19_3">'Бланк заказа'!$Y$56:$Y$56</definedName>
    <definedName name="SalesQty19_4">'Бланк заказа'!$AA$56:$AA$56</definedName>
    <definedName name="SalesQty2_1">'Бланк заказа'!$U$27:$U$27</definedName>
    <definedName name="SalesQty2_2">'Бланк заказа'!$W$27:$W$27</definedName>
    <definedName name="SalesQty2_3">'Бланк заказа'!$Y$27:$Y$27</definedName>
    <definedName name="SalesQty2_4">'Бланк заказа'!$AA$27:$AA$27</definedName>
    <definedName name="SalesQty20_1">'Бланк заказа'!$U$57:$U$57</definedName>
    <definedName name="SalesQty20_2">'Бланк заказа'!$W$57:$W$57</definedName>
    <definedName name="SalesQty20_3">'Бланк заказа'!$Y$57:$Y$57</definedName>
    <definedName name="SalesQty20_4">'Бланк заказа'!$AA$57:$AA$57</definedName>
    <definedName name="SalesQty21_1">'Бланк заказа'!$U$61:$U$61</definedName>
    <definedName name="SalesQty21_2">'Бланк заказа'!$W$61:$W$61</definedName>
    <definedName name="SalesQty21_3">'Бланк заказа'!$Y$61:$Y$61</definedName>
    <definedName name="SalesQty21_4">'Бланк заказа'!$AA$61:$AA$61</definedName>
    <definedName name="SalesQty22_1">'Бланк заказа'!$U$62:$U$62</definedName>
    <definedName name="SalesQty22_2">'Бланк заказа'!$W$62:$W$62</definedName>
    <definedName name="SalesQty22_3">'Бланк заказа'!$Y$62:$Y$62</definedName>
    <definedName name="SalesQty22_4">'Бланк заказа'!$AA$62:$AA$62</definedName>
    <definedName name="SalesQty23_1">'Бланк заказа'!$U$68:$U$68</definedName>
    <definedName name="SalesQty23_2">'Бланк заказа'!$W$68:$W$68</definedName>
    <definedName name="SalesQty23_3">'Бланк заказа'!$Y$68:$Y$68</definedName>
    <definedName name="SalesQty23_4">'Бланк заказа'!$AA$68:$AA$68</definedName>
    <definedName name="SalesQty24_1">'Бланк заказа'!$U$69:$U$69</definedName>
    <definedName name="SalesQty24_2">'Бланк заказа'!$W$69:$W$69</definedName>
    <definedName name="SalesQty24_3">'Бланк заказа'!$Y$69:$Y$69</definedName>
    <definedName name="SalesQty24_4">'Бланк заказа'!$AA$69:$AA$69</definedName>
    <definedName name="SalesQty25_1">'Бланк заказа'!$U$73:$U$73</definedName>
    <definedName name="SalesQty25_2">'Бланк заказа'!$W$73:$W$73</definedName>
    <definedName name="SalesQty25_3">'Бланк заказа'!$Y$73:$Y$73</definedName>
    <definedName name="SalesQty25_4">'Бланк заказа'!$AA$73:$AA$73</definedName>
    <definedName name="SalesQty26_1">'Бланк заказа'!$U$79:$U$79</definedName>
    <definedName name="SalesQty26_2">'Бланк заказа'!$W$79:$W$79</definedName>
    <definedName name="SalesQty26_3">'Бланк заказа'!$Y$79:$Y$79</definedName>
    <definedName name="SalesQty26_4">'Бланк заказа'!$AA$79:$AA$79</definedName>
    <definedName name="SalesQty27_1">'Бланк заказа'!$U$83:$U$83</definedName>
    <definedName name="SalesQty27_2">'Бланк заказа'!$W$83:$W$83</definedName>
    <definedName name="SalesQty27_3">'Бланк заказа'!$Y$83:$Y$83</definedName>
    <definedName name="SalesQty27_4">'Бланк заказа'!$AA$83:$AA$83</definedName>
    <definedName name="SalesQty28_1">'Бланк заказа'!$U$87:$U$87</definedName>
    <definedName name="SalesQty28_2">'Бланк заказа'!$W$87:$W$87</definedName>
    <definedName name="SalesQty28_3">'Бланк заказа'!$Y$87:$Y$87</definedName>
    <definedName name="SalesQty28_4">'Бланк заказа'!$AA$87:$AA$87</definedName>
    <definedName name="SalesQty29_1">'Бланк заказа'!$U$88:$U$88</definedName>
    <definedName name="SalesQty29_2">'Бланк заказа'!$W$88:$W$88</definedName>
    <definedName name="SalesQty29_3">'Бланк заказа'!$Y$88:$Y$88</definedName>
    <definedName name="SalesQty29_4">'Бланк заказа'!$AA$88:$AA$88</definedName>
    <definedName name="SalesQty3_1">'Бланк заказа'!$U$28:$U$28</definedName>
    <definedName name="SalesQty3_2">'Бланк заказа'!$W$28:$W$28</definedName>
    <definedName name="SalesQty3_3">'Бланк заказа'!$Y$28:$Y$28</definedName>
    <definedName name="SalesQty3_4">'Бланк заказа'!$AA$28:$AA$28</definedName>
    <definedName name="SalesQty30_1">'Бланк заказа'!$U$89:$U$89</definedName>
    <definedName name="SalesQty30_2">'Бланк заказа'!$W$89:$W$89</definedName>
    <definedName name="SalesQty30_3">'Бланк заказа'!$Y$89:$Y$89</definedName>
    <definedName name="SalesQty30_4">'Бланк заказа'!$AA$89:$AA$89</definedName>
    <definedName name="SalesQty31_1">'Бланк заказа'!$U$90:$U$90</definedName>
    <definedName name="SalesQty31_2">'Бланк заказа'!$W$90:$W$90</definedName>
    <definedName name="SalesQty31_3">'Бланк заказа'!$Y$90:$Y$90</definedName>
    <definedName name="SalesQty31_4">'Бланк заказа'!$AA$90:$AA$90</definedName>
    <definedName name="SalesQty32_1">'Бланк заказа'!$U$94:$U$94</definedName>
    <definedName name="SalesQty32_2">'Бланк заказа'!$W$94:$W$94</definedName>
    <definedName name="SalesQty32_3">'Бланк заказа'!$Y$94:$Y$94</definedName>
    <definedName name="SalesQty32_4">'Бланк заказа'!$AA$94:$AA$94</definedName>
    <definedName name="SalesQty33_1">'Бланк заказа'!$U$95:$U$95</definedName>
    <definedName name="SalesQty33_2">'Бланк заказа'!$W$95:$W$95</definedName>
    <definedName name="SalesQty33_3">'Бланк заказа'!$Y$95:$Y$95</definedName>
    <definedName name="SalesQty33_4">'Бланк заказа'!$AA$95:$AA$95</definedName>
    <definedName name="SalesQty34_1">'Бланк заказа'!$U$96:$U$96</definedName>
    <definedName name="SalesQty34_2">'Бланк заказа'!$W$96:$W$96</definedName>
    <definedName name="SalesQty34_3">'Бланк заказа'!$Y$96:$Y$96</definedName>
    <definedName name="SalesQty34_4">'Бланк заказа'!$AA$96:$AA$96</definedName>
    <definedName name="SalesQty35_1">'Бланк заказа'!$U$102:$U$102</definedName>
    <definedName name="SalesQty35_2">'Бланк заказа'!$W$102:$W$102</definedName>
    <definedName name="SalesQty35_3">'Бланк заказа'!$Y$102:$Y$102</definedName>
    <definedName name="SalesQty35_4">'Бланк заказа'!$AA$102:$AA$102</definedName>
    <definedName name="SalesQty36_1">'Бланк заказа'!$U$106:$U$106</definedName>
    <definedName name="SalesQty36_2">'Бланк заказа'!$W$106:$W$106</definedName>
    <definedName name="SalesQty36_3">'Бланк заказа'!$Y$106:$Y$106</definedName>
    <definedName name="SalesQty36_4">'Бланк заказа'!$AA$106:$AA$106</definedName>
    <definedName name="SalesQty37_1">'Бланк заказа'!$U$107:$U$107</definedName>
    <definedName name="SalesQty37_2">'Бланк заказа'!$W$107:$W$107</definedName>
    <definedName name="SalesQty37_3">'Бланк заказа'!$Y$107:$Y$107</definedName>
    <definedName name="SalesQty37_4">'Бланк заказа'!$AA$107:$AA$107</definedName>
    <definedName name="SalesQty38_1">'Бланк заказа'!$U$108:$U$108</definedName>
    <definedName name="SalesQty38_2">'Бланк заказа'!$W$108:$W$108</definedName>
    <definedName name="SalesQty38_3">'Бланк заказа'!$Y$108:$Y$108</definedName>
    <definedName name="SalesQty38_4">'Бланк заказа'!$AA$108:$AA$108</definedName>
    <definedName name="SalesQty39_1">'Бланк заказа'!$U$109:$U$109</definedName>
    <definedName name="SalesQty39_2">'Бланк заказа'!$W$109:$W$109</definedName>
    <definedName name="SalesQty39_3">'Бланк заказа'!$Y$109:$Y$109</definedName>
    <definedName name="SalesQty39_4">'Бланк заказа'!$AA$109:$AA$109</definedName>
    <definedName name="SalesQty4_1">'Бланк заказа'!$U$29:$U$29</definedName>
    <definedName name="SalesQty4_2">'Бланк заказа'!$W$29:$W$29</definedName>
    <definedName name="SalesQty4_3">'Бланк заказа'!$Y$29:$Y$29</definedName>
    <definedName name="SalesQty4_4">'Бланк заказа'!$AA$29:$AA$29</definedName>
    <definedName name="SalesQty40_1">'Бланк заказа'!$U$114:$U$114</definedName>
    <definedName name="SalesQty40_2">'Бланк заказа'!$W$114:$W$114</definedName>
    <definedName name="SalesQty40_3">'Бланк заказа'!$Y$114:$Y$114</definedName>
    <definedName name="SalesQty40_4">'Бланк заказа'!$AA$114:$AA$114</definedName>
    <definedName name="SalesQty41_1">'Бланк заказа'!$U$115:$U$115</definedName>
    <definedName name="SalesQty41_2">'Бланк заказа'!$W$115:$W$115</definedName>
    <definedName name="SalesQty41_3">'Бланк заказа'!$Y$115:$Y$115</definedName>
    <definedName name="SalesQty41_4">'Бланк заказа'!$AA$115:$AA$115</definedName>
    <definedName name="SalesQty42_1">'Бланк заказа'!$U$116:$U$116</definedName>
    <definedName name="SalesQty42_2">'Бланк заказа'!$W$116:$W$116</definedName>
    <definedName name="SalesQty42_3">'Бланк заказа'!$Y$116:$Y$116</definedName>
    <definedName name="SalesQty42_4">'Бланк заказа'!$AA$116:$AA$116</definedName>
    <definedName name="SalesQty43_1">'Бланк заказа'!$U$120:$U$120</definedName>
    <definedName name="SalesQty43_2">'Бланк заказа'!$W$120:$W$120</definedName>
    <definedName name="SalesQty43_3">'Бланк заказа'!$Y$120:$Y$120</definedName>
    <definedName name="SalesQty43_4">'Бланк заказа'!$AA$120:$AA$120</definedName>
    <definedName name="SalesQty44_1">'Бланк заказа'!$U$121:$U$121</definedName>
    <definedName name="SalesQty44_2">'Бланк заказа'!$W$121:$W$121</definedName>
    <definedName name="SalesQty44_3">'Бланк заказа'!$Y$121:$Y$121</definedName>
    <definedName name="SalesQty44_4">'Бланк заказа'!$AA$121:$AA$121</definedName>
    <definedName name="SalesQty45_1">'Бланк заказа'!$U$122:$U$122</definedName>
    <definedName name="SalesQty45_2">'Бланк заказа'!$W$122:$W$122</definedName>
    <definedName name="SalesQty45_3">'Бланк заказа'!$Y$122:$Y$122</definedName>
    <definedName name="SalesQty45_4">'Бланк заказа'!$AA$122:$AA$122</definedName>
    <definedName name="SalesQty46_1">'Бланк заказа'!$U$126:$U$126</definedName>
    <definedName name="SalesQty46_2">'Бланк заказа'!$W$126:$W$126</definedName>
    <definedName name="SalesQty46_3">'Бланк заказа'!$Y$126:$Y$126</definedName>
    <definedName name="SalesQty46_4">'Бланк заказа'!$AA$126:$AA$126</definedName>
    <definedName name="SalesQty47_1">'Бланк заказа'!$U$127:$U$127</definedName>
    <definedName name="SalesQty47_2">'Бланк заказа'!$W$127:$W$127</definedName>
    <definedName name="SalesQty47_3">'Бланк заказа'!$Y$127:$Y$127</definedName>
    <definedName name="SalesQty47_4">'Бланк заказа'!$AA$127:$AA$127</definedName>
    <definedName name="SalesQty48_1">'Бланк заказа'!$U$132:$U$132</definedName>
    <definedName name="SalesQty48_2">'Бланк заказа'!$W$132:$W$132</definedName>
    <definedName name="SalesQty48_3">'Бланк заказа'!$Y$132:$Y$132</definedName>
    <definedName name="SalesQty48_4">'Бланк заказа'!$AA$132:$AA$132</definedName>
    <definedName name="SalesQty49_1">'Бланк заказа'!$U$133:$U$133</definedName>
    <definedName name="SalesQty49_2">'Бланк заказа'!$W$133:$W$133</definedName>
    <definedName name="SalesQty49_3">'Бланк заказа'!$Y$133:$Y$133</definedName>
    <definedName name="SalesQty49_4">'Бланк заказа'!$AA$133:$AA$133</definedName>
    <definedName name="SalesQty5_1">'Бланк заказа'!$U$30:$U$30</definedName>
    <definedName name="SalesQty5_2">'Бланк заказа'!$W$30:$W$30</definedName>
    <definedName name="SalesQty5_3">'Бланк заказа'!$Y$30:$Y$30</definedName>
    <definedName name="SalesQty5_4">'Бланк заказа'!$AA$30:$AA$30</definedName>
    <definedName name="SalesQty50_1">'Бланк заказа'!$U$138:$U$138</definedName>
    <definedName name="SalesQty50_2">'Бланк заказа'!$W$138:$W$138</definedName>
    <definedName name="SalesQty50_3">'Бланк заказа'!$Y$138:$Y$138</definedName>
    <definedName name="SalesQty50_4">'Бланк заказа'!$AA$138:$AA$138</definedName>
    <definedName name="SalesQty51_1">'Бланк заказа'!$U$142:$U$142</definedName>
    <definedName name="SalesQty51_2">'Бланк заказа'!$W$142:$W$142</definedName>
    <definedName name="SalesQty51_3">'Бланк заказа'!$Y$142:$Y$142</definedName>
    <definedName name="SalesQty51_4">'Бланк заказа'!$AA$142:$AA$142</definedName>
    <definedName name="SalesQty52_1">'Бланк заказа'!$U$148:$U$148</definedName>
    <definedName name="SalesQty52_2">'Бланк заказа'!$W$148:$W$148</definedName>
    <definedName name="SalesQty52_3">'Бланк заказа'!$Y$148:$Y$148</definedName>
    <definedName name="SalesQty52_4">'Бланк заказа'!$AA$148:$AA$148</definedName>
    <definedName name="SalesQty53_1">'Бланк заказа'!$U$149:$U$149</definedName>
    <definedName name="SalesQty53_2">'Бланк заказа'!$W$149:$W$149</definedName>
    <definedName name="SalesQty53_3">'Бланк заказа'!$Y$149:$Y$149</definedName>
    <definedName name="SalesQty53_4">'Бланк заказа'!$AA$149:$AA$149</definedName>
    <definedName name="SalesQty54_1">'Бланк заказа'!$U$150:$U$150</definedName>
    <definedName name="SalesQty54_2">'Бланк заказа'!$W$150:$W$150</definedName>
    <definedName name="SalesQty54_3">'Бланк заказа'!$Y$150:$Y$150</definedName>
    <definedName name="SalesQty54_4">'Бланк заказа'!$AA$150:$AA$150</definedName>
    <definedName name="SalesQty55_1">'Бланк заказа'!$U$155:$U$155</definedName>
    <definedName name="SalesQty55_2">'Бланк заказа'!$W$155:$W$155</definedName>
    <definedName name="SalesQty55_3">'Бланк заказа'!$Y$155:$Y$155</definedName>
    <definedName name="SalesQty55_4">'Бланк заказа'!$AA$155:$AA$155</definedName>
    <definedName name="SalesQty56_1">'Бланк заказа'!$U$159:$U$159</definedName>
    <definedName name="SalesQty56_2">'Бланк заказа'!$W$159:$W$159</definedName>
    <definedName name="SalesQty56_3">'Бланк заказа'!$Y$159:$Y$159</definedName>
    <definedName name="SalesQty56_4">'Бланк заказа'!$AA$159:$AA$159</definedName>
    <definedName name="SalesQty57_1">'Бланк заказа'!$U$165:$U$165</definedName>
    <definedName name="SalesQty57_2">'Бланк заказа'!$W$165:$W$165</definedName>
    <definedName name="SalesQty57_3">'Бланк заказа'!$Y$165:$Y$165</definedName>
    <definedName name="SalesQty57_4">'Бланк заказа'!$AA$165:$AA$165</definedName>
    <definedName name="SalesQty58_1">'Бланк заказа'!$U$166:$U$166</definedName>
    <definedName name="SalesQty58_2">'Бланк заказа'!$W$166:$W$166</definedName>
    <definedName name="SalesQty58_3">'Бланк заказа'!$Y$166:$Y$166</definedName>
    <definedName name="SalesQty58_4">'Бланк заказа'!$AA$166:$AA$166</definedName>
    <definedName name="SalesQty59_1">'Бланк заказа'!$U$172:$U$172</definedName>
    <definedName name="SalesQty59_2">'Бланк заказа'!$W$172:$W$172</definedName>
    <definedName name="SalesQty59_3">'Бланк заказа'!$Y$172:$Y$172</definedName>
    <definedName name="SalesQty59_4">'Бланк заказа'!$AA$172:$AA$172</definedName>
    <definedName name="SalesQty6_1">'Бланк заказа'!$U$34:$U$34</definedName>
    <definedName name="SalesQty6_2">'Бланк заказа'!$W$34:$W$34</definedName>
    <definedName name="SalesQty6_3">'Бланк заказа'!$Y$34:$Y$34</definedName>
    <definedName name="SalesQty6_4">'Бланк заказа'!$AA$34:$AA$34</definedName>
    <definedName name="SalesQty60_1">'Бланк заказа'!$U$173:$U$173</definedName>
    <definedName name="SalesQty60_2">'Бланк заказа'!$W$173:$W$173</definedName>
    <definedName name="SalesQty60_3">'Бланк заказа'!$Y$173:$Y$173</definedName>
    <definedName name="SalesQty60_4">'Бланк заказа'!$AA$173:$AA$173</definedName>
    <definedName name="SalesQty61_1">'Бланк заказа'!$U$174:$U$174</definedName>
    <definedName name="SalesQty61_2">'Бланк заказа'!$W$174:$W$174</definedName>
    <definedName name="SalesQty61_3">'Бланк заказа'!$Y$174:$Y$174</definedName>
    <definedName name="SalesQty61_4">'Бланк заказа'!$AA$174:$AA$174</definedName>
    <definedName name="SalesQty62_1">'Бланк заказа'!$U$178:$U$178</definedName>
    <definedName name="SalesQty62_2">'Бланк заказа'!$W$178:$W$178</definedName>
    <definedName name="SalesQty62_3">'Бланк заказа'!$Y$178:$Y$178</definedName>
    <definedName name="SalesQty62_4">'Бланк заказа'!$AA$178:$AA$178</definedName>
    <definedName name="SalesQty63_1">'Бланк заказа'!$U$179:$U$179</definedName>
    <definedName name="SalesQty63_2">'Бланк заказа'!$W$179:$W$179</definedName>
    <definedName name="SalesQty63_3">'Бланк заказа'!$Y$179:$Y$179</definedName>
    <definedName name="SalesQty63_4">'Бланк заказа'!$AA$179:$AA$179</definedName>
    <definedName name="SalesQty64_1">'Бланк заказа'!$U$183:$U$183</definedName>
    <definedName name="SalesQty64_2">'Бланк заказа'!$W$183:$W$183</definedName>
    <definedName name="SalesQty64_3">'Бланк заказа'!$Y$183:$Y$183</definedName>
    <definedName name="SalesQty64_4">'Бланк заказа'!$AA$183:$AA$183</definedName>
    <definedName name="SalesQty65_1">'Бланк заказа'!$U$184:$U$184</definedName>
    <definedName name="SalesQty65_2">'Бланк заказа'!$W$184:$W$184</definedName>
    <definedName name="SalesQty65_3">'Бланк заказа'!$Y$184:$Y$184</definedName>
    <definedName name="SalesQty65_4">'Бланк заказа'!$AA$184:$AA$184</definedName>
    <definedName name="SalesQty66_1">'Бланк заказа'!$U$185:$U$185</definedName>
    <definedName name="SalesQty66_2">'Бланк заказа'!$W$185:$W$185</definedName>
    <definedName name="SalesQty66_3">'Бланк заказа'!$Y$185:$Y$185</definedName>
    <definedName name="SalesQty66_4">'Бланк заказа'!$AA$185:$AA$185</definedName>
    <definedName name="SalesQty67_1">'Бланк заказа'!$U$189:$U$189</definedName>
    <definedName name="SalesQty67_2">'Бланк заказа'!$W$189:$W$189</definedName>
    <definedName name="SalesQty67_3">'Бланк заказа'!$Y$189:$Y$189</definedName>
    <definedName name="SalesQty67_4">'Бланк заказа'!$AA$189:$AA$189</definedName>
    <definedName name="SalesQty68_1">'Бланк заказа'!$U$190:$U$190</definedName>
    <definedName name="SalesQty68_2">'Бланк заказа'!$W$190:$W$190</definedName>
    <definedName name="SalesQty68_3">'Бланк заказа'!$Y$190:$Y$190</definedName>
    <definedName name="SalesQty68_4">'Бланк заказа'!$AA$190:$AA$190</definedName>
    <definedName name="SalesQty69_1">'Бланк заказа'!$U$191:$U$191</definedName>
    <definedName name="SalesQty69_2">'Бланк заказа'!$W$191:$W$191</definedName>
    <definedName name="SalesQty69_3">'Бланк заказа'!$Y$191:$Y$191</definedName>
    <definedName name="SalesQty69_4">'Бланк заказа'!$AA$191:$AA$191</definedName>
    <definedName name="SalesQty7_1">'Бланк заказа'!$U$35:$U$35</definedName>
    <definedName name="SalesQty7_2">'Бланк заказа'!$W$35:$W$35</definedName>
    <definedName name="SalesQty7_3">'Бланк заказа'!$Y$35:$Y$35</definedName>
    <definedName name="SalesQty7_4">'Бланк заказа'!$AA$35:$AA$35</definedName>
    <definedName name="SalesQty70_1">'Бланк заказа'!$U$192:$U$192</definedName>
    <definedName name="SalesQty70_2">'Бланк заказа'!$W$192:$W$192</definedName>
    <definedName name="SalesQty70_3">'Бланк заказа'!$Y$192:$Y$192</definedName>
    <definedName name="SalesQty70_4">'Бланк заказа'!$AA$192:$AA$192</definedName>
    <definedName name="SalesQty71_1">'Бланк заказа'!$U$196:$U$196</definedName>
    <definedName name="SalesQty71_2">'Бланк заказа'!$W$196:$W$196</definedName>
    <definedName name="SalesQty71_3">'Бланк заказа'!$Y$196:$Y$196</definedName>
    <definedName name="SalesQty71_4">'Бланк заказа'!$AA$196:$AA$196</definedName>
    <definedName name="SalesQty72_1">'Бланк заказа'!$U$197:$U$197</definedName>
    <definedName name="SalesQty72_2">'Бланк заказа'!$W$197:$W$197</definedName>
    <definedName name="SalesQty72_3">'Бланк заказа'!$Y$197:$Y$197</definedName>
    <definedName name="SalesQty72_4">'Бланк заказа'!$AA$197:$AA$197</definedName>
    <definedName name="SalesQty73_1">'Бланк заказа'!$U$202:$U$202</definedName>
    <definedName name="SalesQty73_2">'Бланк заказа'!$W$202:$W$202</definedName>
    <definedName name="SalesQty73_3">'Бланк заказа'!$Y$202:$Y$202</definedName>
    <definedName name="SalesQty73_4">'Бланк заказа'!$AA$202:$AA$202</definedName>
    <definedName name="SalesQty74_1">'Бланк заказа'!$U$203:$U$203</definedName>
    <definedName name="SalesQty74_2">'Бланк заказа'!$W$203:$W$203</definedName>
    <definedName name="SalesQty74_3">'Бланк заказа'!$Y$203:$Y$203</definedName>
    <definedName name="SalesQty74_4">'Бланк заказа'!$AA$203:$AA$203</definedName>
    <definedName name="SalesQty75_1">'Бланк заказа'!$U$204:$U$204</definedName>
    <definedName name="SalesQty75_2">'Бланк заказа'!$W$204:$W$204</definedName>
    <definedName name="SalesQty75_3">'Бланк заказа'!$Y$204:$Y$204</definedName>
    <definedName name="SalesQty75_4">'Бланк заказа'!$AA$204:$AA$204</definedName>
    <definedName name="SalesQty76_1">'Бланк заказа'!$U$210:$U$210</definedName>
    <definedName name="SalesQty76_2">'Бланк заказа'!$W$210:$W$210</definedName>
    <definedName name="SalesQty76_3">'Бланк заказа'!$Y$210:$Y$210</definedName>
    <definedName name="SalesQty76_4">'Бланк заказа'!$AA$210:$AA$210</definedName>
    <definedName name="SalesQty77_1">'Бланк заказа'!$U$216:$U$216</definedName>
    <definedName name="SalesQty77_2">'Бланк заказа'!$W$216:$W$216</definedName>
    <definedName name="SalesQty77_3">'Бланк заказа'!$Y$216:$Y$216</definedName>
    <definedName name="SalesQty77_4">'Бланк заказа'!$AA$216:$AA$216</definedName>
    <definedName name="SalesQty78_1">'Бланк заказа'!$U$220:$U$220</definedName>
    <definedName name="SalesQty78_2">'Бланк заказа'!$W$220:$W$220</definedName>
    <definedName name="SalesQty78_3">'Бланк заказа'!$Y$220:$Y$220</definedName>
    <definedName name="SalesQty78_4">'Бланк заказа'!$AA$220:$AA$220</definedName>
    <definedName name="SalesQty79_1">'Бланк заказа'!$U$224:$U$224</definedName>
    <definedName name="SalesQty79_2">'Бланк заказа'!$W$224:$W$224</definedName>
    <definedName name="SalesQty79_3">'Бланк заказа'!$Y$224:$Y$224</definedName>
    <definedName name="SalesQty79_4">'Бланк заказа'!$AA$224:$AA$224</definedName>
    <definedName name="SalesQty8_1">'Бланк заказа'!$U$41:$U$41</definedName>
    <definedName name="SalesQty8_2">'Бланк заказа'!$W$41:$W$41</definedName>
    <definedName name="SalesQty8_3">'Бланк заказа'!$Y$41:$Y$41</definedName>
    <definedName name="SalesQty8_4">'Бланк заказа'!$AA$41:$AA$41</definedName>
    <definedName name="SalesQty80_1">'Бланк заказа'!$U$225:$U$225</definedName>
    <definedName name="SalesQty80_2">'Бланк заказа'!$W$225:$W$225</definedName>
    <definedName name="SalesQty80_3">'Бланк заказа'!$Y$225:$Y$225</definedName>
    <definedName name="SalesQty80_4">'Бланк заказа'!$AA$225:$AA$225</definedName>
    <definedName name="SalesQty81_1">'Бланк заказа'!$U$229:$U$229</definedName>
    <definedName name="SalesQty81_2">'Бланк заказа'!$W$229:$W$229</definedName>
    <definedName name="SalesQty81_3">'Бланк заказа'!$Y$229:$Y$229</definedName>
    <definedName name="SalesQty81_4">'Бланк заказа'!$AA$229:$AA$229</definedName>
    <definedName name="SalesQty82_1">'Бланк заказа'!$U$235:$U$235</definedName>
    <definedName name="SalesQty82_2">'Бланк заказа'!$W$235:$W$235</definedName>
    <definedName name="SalesQty82_3">'Бланк заказа'!$Y$235:$Y$235</definedName>
    <definedName name="SalesQty82_4">'Бланк заказа'!$AA$235:$AA$235</definedName>
    <definedName name="SalesQty83_1">'Бланк заказа'!$U$236:$U$236</definedName>
    <definedName name="SalesQty83_2">'Бланк заказа'!$W$236:$W$236</definedName>
    <definedName name="SalesQty83_3">'Бланк заказа'!$Y$236:$Y$236</definedName>
    <definedName name="SalesQty83_4">'Бланк заказа'!$AA$236:$AA$236</definedName>
    <definedName name="SalesQty84_1">'Бланк заказа'!$U$237:$U$237</definedName>
    <definedName name="SalesQty84_2">'Бланк заказа'!$W$237:$W$237</definedName>
    <definedName name="SalesQty84_3">'Бланк заказа'!$Y$237:$Y$237</definedName>
    <definedName name="SalesQty84_4">'Бланк заказа'!$AA$237:$AA$237</definedName>
    <definedName name="SalesQty85_1">'Бланк заказа'!$U$238:$U$238</definedName>
    <definedName name="SalesQty85_2">'Бланк заказа'!$W$238:$W$238</definedName>
    <definedName name="SalesQty85_3">'Бланк заказа'!$Y$238:$Y$238</definedName>
    <definedName name="SalesQty85_4">'Бланк заказа'!$AA$238:$AA$238</definedName>
    <definedName name="SalesQty86_1">'Бланк заказа'!$U$243:$U$243</definedName>
    <definedName name="SalesQty86_2">'Бланк заказа'!$W$243:$W$243</definedName>
    <definedName name="SalesQty86_3">'Бланк заказа'!$Y$243:$Y$243</definedName>
    <definedName name="SalesQty86_4">'Бланк заказа'!$AA$243:$AA$243</definedName>
    <definedName name="SalesQty87_1">'Бланк заказа'!$U$247:$U$247</definedName>
    <definedName name="SalesQty87_2">'Бланк заказа'!$W$247:$W$247</definedName>
    <definedName name="SalesQty87_3">'Бланк заказа'!$Y$247:$Y$247</definedName>
    <definedName name="SalesQty87_4">'Бланк заказа'!$AA$247:$AA$247</definedName>
    <definedName name="SalesQty88_1">'Бланк заказа'!$U$252:$U$252</definedName>
    <definedName name="SalesQty88_2">'Бланк заказа'!$W$252:$W$252</definedName>
    <definedName name="SalesQty88_3">'Бланк заказа'!$Y$252:$Y$252</definedName>
    <definedName name="SalesQty88_4">'Бланк заказа'!$AA$252:$AA$252</definedName>
    <definedName name="SalesQty89_1">'Бланк заказа'!$U$253:$U$253</definedName>
    <definedName name="SalesQty89_2">'Бланк заказа'!$W$253:$W$253</definedName>
    <definedName name="SalesQty89_3">'Бланк заказа'!$Y$253:$Y$253</definedName>
    <definedName name="SalesQty89_4">'Бланк заказа'!$AA$253:$AA$253</definedName>
    <definedName name="SalesQty9_1">'Бланк заказа'!$U$42:$U$42</definedName>
    <definedName name="SalesQty9_2">'Бланк заказа'!$W$42:$W$42</definedName>
    <definedName name="SalesQty9_3">'Бланк заказа'!$Y$42:$Y$42</definedName>
    <definedName name="SalesQty9_4">'Бланк заказа'!$AA$42:$AA$42</definedName>
    <definedName name="SalesQty90_1">'Бланк заказа'!$U$257:$U$257</definedName>
    <definedName name="SalesQty90_2">'Бланк заказа'!$W$257:$W$257</definedName>
    <definedName name="SalesQty90_3">'Бланк заказа'!$Y$257:$Y$257</definedName>
    <definedName name="SalesQty90_4">'Бланк заказа'!$AA$257:$AA$257</definedName>
    <definedName name="SalesQty91_1">'Бланк заказа'!$U$258:$U$258</definedName>
    <definedName name="SalesQty91_2">'Бланк заказа'!$W$258:$W$258</definedName>
    <definedName name="SalesQty91_3">'Бланк заказа'!$Y$258:$Y$258</definedName>
    <definedName name="SalesQty91_4">'Бланк заказа'!$AA$258:$AA$258</definedName>
    <definedName name="SalesQty92_1">'Бланк заказа'!$U$259:$U$259</definedName>
    <definedName name="SalesQty92_2">'Бланк заказа'!$W$259:$W$259</definedName>
    <definedName name="SalesQty92_3">'Бланк заказа'!$Y$259:$Y$259</definedName>
    <definedName name="SalesQty92_4">'Бланк заказа'!$AA$259:$AA$259</definedName>
    <definedName name="SalesQty93_1">'Бланк заказа'!$U$265:$U$265</definedName>
    <definedName name="SalesQty93_2">'Бланк заказа'!$W$265:$W$265</definedName>
    <definedName name="SalesQty93_3">'Бланк заказа'!$Y$265:$Y$265</definedName>
    <definedName name="SalesQty93_4">'Бланк заказа'!$AA$265:$AA$265</definedName>
    <definedName name="SalesQty94_1">'Бланк заказа'!$U$269:$U$269</definedName>
    <definedName name="SalesQty94_2">'Бланк заказа'!$W$269:$W$269</definedName>
    <definedName name="SalesQty94_3">'Бланк заказа'!$Y$269:$Y$269</definedName>
    <definedName name="SalesQty94_4">'Бланк заказа'!$AA$269:$AA$269</definedName>
    <definedName name="SalesQty95_1">'Бланк заказа'!$U$270:$U$270</definedName>
    <definedName name="SalesQty95_2">'Бланк заказа'!$W$270:$W$270</definedName>
    <definedName name="SalesQty95_3">'Бланк заказа'!$Y$270:$Y$270</definedName>
    <definedName name="SalesQty95_4">'Бланк заказа'!$AA$270:$AA$270</definedName>
    <definedName name="SalesQty96_1">'Бланк заказа'!$U$274:$U$274</definedName>
    <definedName name="SalesQty96_2">'Бланк заказа'!$W$274:$W$274</definedName>
    <definedName name="SalesQty96_3">'Бланк заказа'!$Y$274:$Y$274</definedName>
    <definedName name="SalesQty96_4">'Бланк заказа'!$AA$274:$AA$274</definedName>
    <definedName name="SalesQty97_1">'Бланк заказа'!$U$275:$U$275</definedName>
    <definedName name="SalesQty97_2">'Бланк заказа'!$W$275:$W$275</definedName>
    <definedName name="SalesQty97_3">'Бланк заказа'!$Y$275:$Y$275</definedName>
    <definedName name="SalesQty97_4">'Бланк заказа'!$AA$275:$AA$275</definedName>
    <definedName name="SalesQty98_1">'Бланк заказа'!$U$276:$U$276</definedName>
    <definedName name="SalesQty98_2">'Бланк заказа'!$W$276:$W$276</definedName>
    <definedName name="SalesQty98_3">'Бланк заказа'!$Y$276:$Y$276</definedName>
    <definedName name="SalesQty98_4">'Бланк заказа'!$AA$276:$AA$276</definedName>
    <definedName name="SalesQty99_1">'Бланк заказа'!$U$277:$U$277</definedName>
    <definedName name="SalesQty99_2">'Бланк заказа'!$W$277:$W$277</definedName>
    <definedName name="SalesQty99_3">'Бланк заказа'!$Y$277:$Y$277</definedName>
    <definedName name="SalesQty99_4">'Бланк заказа'!$AA$277:$AA$277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заказа'!$V$43:$V$43</definedName>
    <definedName name="SalesRoundBox10_2">'Бланк заказа'!$X$43:$X$43</definedName>
    <definedName name="SalesRoundBox10_3">'Бланк заказа'!$Z$43:$Z$43</definedName>
    <definedName name="SalesRoundBox10_4">'Бланк заказа'!$AB$43:$AB$43</definedName>
    <definedName name="SalesRoundBox100_1">'Бланк заказа'!$V$281:$V$281</definedName>
    <definedName name="SalesRoundBox100_2">'Бланк заказа'!$X$281:$X$281</definedName>
    <definedName name="SalesRoundBox100_3">'Бланк заказа'!$Z$281:$Z$281</definedName>
    <definedName name="SalesRoundBox100_4">'Бланк заказа'!$AB$281:$AB$281</definedName>
    <definedName name="SalesRoundBox101_1">'Бланк заказа'!$V$287:$V$287</definedName>
    <definedName name="SalesRoundBox101_2">'Бланк заказа'!$X$287:$X$287</definedName>
    <definedName name="SalesRoundBox101_3">'Бланк заказа'!$Z$287:$Z$287</definedName>
    <definedName name="SalesRoundBox101_4">'Бланк заказа'!$AB$287:$AB$287</definedName>
    <definedName name="SalesRoundBox102_1">'Бланк заказа'!$V$293:$V$293</definedName>
    <definedName name="SalesRoundBox102_2">'Бланк заказа'!$X$293:$X$293</definedName>
    <definedName name="SalesRoundBox102_3">'Бланк заказа'!$Z$293:$Z$293</definedName>
    <definedName name="SalesRoundBox102_4">'Бланк заказа'!$AB$293:$AB$293</definedName>
    <definedName name="SalesRoundBox103_1">'Бланк заказа'!$V$294:$V$294</definedName>
    <definedName name="SalesRoundBox103_2">'Бланк заказа'!$X$294:$X$294</definedName>
    <definedName name="SalesRoundBox103_3">'Бланк заказа'!$Z$294:$Z$294</definedName>
    <definedName name="SalesRoundBox103_4">'Бланк заказа'!$AB$294:$AB$294</definedName>
    <definedName name="SalesRoundBox104_1">'Бланк заказа'!$V$298:$V$298</definedName>
    <definedName name="SalesRoundBox104_2">'Бланк заказа'!$X$298:$X$298</definedName>
    <definedName name="SalesRoundBox104_3">'Бланк заказа'!$Z$298:$Z$298</definedName>
    <definedName name="SalesRoundBox104_4">'Бланк заказа'!$AB$298:$AB$298</definedName>
    <definedName name="SalesRoundBox105_1">'Бланк заказа'!$V$303:$V$303</definedName>
    <definedName name="SalesRoundBox105_2">'Бланк заказа'!$X$303:$X$303</definedName>
    <definedName name="SalesRoundBox105_3">'Бланк заказа'!$Z$303:$Z$303</definedName>
    <definedName name="SalesRoundBox105_4">'Бланк заказа'!$AB$303:$AB$303</definedName>
    <definedName name="SalesRoundBox106_1">'Бланк заказа'!$V$308:$V$308</definedName>
    <definedName name="SalesRoundBox106_2">'Бланк заказа'!$X$308:$X$308</definedName>
    <definedName name="SalesRoundBox106_3">'Бланк заказа'!$Z$308:$Z$308</definedName>
    <definedName name="SalesRoundBox106_4">'Бланк заказа'!$AB$308:$AB$308</definedName>
    <definedName name="SalesRoundBox107_1">'Бланк заказа'!$V$309:$V$309</definedName>
    <definedName name="SalesRoundBox107_2">'Бланк заказа'!$X$309:$X$309</definedName>
    <definedName name="SalesRoundBox107_3">'Бланк заказа'!$Z$309:$Z$309</definedName>
    <definedName name="SalesRoundBox107_4">'Бланк заказа'!$AB$309:$AB$309</definedName>
    <definedName name="SalesRoundBox108_1">'Бланк заказа'!$V$313:$V$313</definedName>
    <definedName name="SalesRoundBox108_2">'Бланк заказа'!$X$313:$X$313</definedName>
    <definedName name="SalesRoundBox108_3">'Бланк заказа'!$Z$313:$Z$313</definedName>
    <definedName name="SalesRoundBox108_4">'Бланк заказа'!$AB$313:$AB$313</definedName>
    <definedName name="SalesRoundBox109_1">'Бланк заказа'!$V$314:$V$314</definedName>
    <definedName name="SalesRoundBox109_2">'Бланк заказа'!$X$314:$X$314</definedName>
    <definedName name="SalesRoundBox109_3">'Бланк заказа'!$Z$314:$Z$314</definedName>
    <definedName name="SalesRoundBox109_4">'Бланк заказа'!$AB$314:$AB$314</definedName>
    <definedName name="SalesRoundBox11_1">'Бланк заказа'!$V$44:$V$44</definedName>
    <definedName name="SalesRoundBox11_2">'Бланк заказа'!$X$44:$X$44</definedName>
    <definedName name="SalesRoundBox11_3">'Бланк заказа'!$Z$44:$Z$44</definedName>
    <definedName name="SalesRoundBox11_4">'Бланк заказа'!$AB$44:$AB$44</definedName>
    <definedName name="SalesRoundBox110_1">'Бланк заказа'!$V$315:$V$315</definedName>
    <definedName name="SalesRoundBox110_2">'Бланк заказа'!$X$315:$X$315</definedName>
    <definedName name="SalesRoundBox110_3">'Бланк заказа'!$Z$315:$Z$315</definedName>
    <definedName name="SalesRoundBox110_4">'Бланк заказа'!$AB$315:$AB$315</definedName>
    <definedName name="SalesRoundBox111_1">'Бланк заказа'!$V$316:$V$316</definedName>
    <definedName name="SalesRoundBox111_2">'Бланк заказа'!$X$316:$X$316</definedName>
    <definedName name="SalesRoundBox111_3">'Бланк заказа'!$Z$316:$Z$316</definedName>
    <definedName name="SalesRoundBox111_4">'Бланк заказа'!$AB$316:$AB$316</definedName>
    <definedName name="SalesRoundBox112_1">'Бланк заказа'!$V$320:$V$320</definedName>
    <definedName name="SalesRoundBox112_2">'Бланк заказа'!$X$320:$X$320</definedName>
    <definedName name="SalesRoundBox112_3">'Бланк заказа'!$Z$320:$Z$320</definedName>
    <definedName name="SalesRoundBox112_4">'Бланк заказа'!$AB$320:$AB$320</definedName>
    <definedName name="SalesRoundBox113_1">'Бланк заказа'!$V$321:$V$321</definedName>
    <definedName name="SalesRoundBox113_2">'Бланк заказа'!$X$321:$X$321</definedName>
    <definedName name="SalesRoundBox113_3">'Бланк заказа'!$Z$321:$Z$321</definedName>
    <definedName name="SalesRoundBox113_4">'Бланк заказа'!$AB$321:$AB$321</definedName>
    <definedName name="SalesRoundBox114_1">'Бланк заказа'!$V$322:$V$322</definedName>
    <definedName name="SalesRoundBox114_2">'Бланк заказа'!$X$322:$X$322</definedName>
    <definedName name="SalesRoundBox114_3">'Бланк заказа'!$Z$322:$Z$322</definedName>
    <definedName name="SalesRoundBox114_4">'Бланк заказа'!$AB$322:$AB$322</definedName>
    <definedName name="SalesRoundBox115_1">'Бланк заказа'!$V$323:$V$323</definedName>
    <definedName name="SalesRoundBox115_2">'Бланк заказа'!$X$323:$X$323</definedName>
    <definedName name="SalesRoundBox115_3">'Бланк заказа'!$Z$323:$Z$323</definedName>
    <definedName name="SalesRoundBox115_4">'Бланк заказа'!$AB$323:$AB$323</definedName>
    <definedName name="SalesRoundBox116_1">'Бланк заказа'!$V$327:$V$327</definedName>
    <definedName name="SalesRoundBox116_2">'Бланк заказа'!$X$327:$X$327</definedName>
    <definedName name="SalesRoundBox116_3">'Бланк заказа'!$Z$327:$Z$327</definedName>
    <definedName name="SalesRoundBox116_4">'Бланк заказа'!$AB$327:$AB$327</definedName>
    <definedName name="SalesRoundBox117_1">'Бланк заказа'!$V$328:$V$328</definedName>
    <definedName name="SalesRoundBox117_2">'Бланк заказа'!$X$328:$X$328</definedName>
    <definedName name="SalesRoundBox117_3">'Бланк заказа'!$Z$328:$Z$328</definedName>
    <definedName name="SalesRoundBox117_4">'Бланк заказа'!$AB$328:$AB$328</definedName>
    <definedName name="SalesRoundBox118_1">'Бланк заказа'!$V$334:$V$334</definedName>
    <definedName name="SalesRoundBox118_2">'Бланк заказа'!$X$334:$X$334</definedName>
    <definedName name="SalesRoundBox118_3">'Бланк заказа'!$Z$334:$Z$334</definedName>
    <definedName name="SalesRoundBox118_4">'Бланк заказа'!$AB$334:$AB$334</definedName>
    <definedName name="SalesRoundBox119_1">'Бланк заказа'!$V$335:$V$335</definedName>
    <definedName name="SalesRoundBox119_2">'Бланк заказа'!$X$335:$X$335</definedName>
    <definedName name="SalesRoundBox119_3">'Бланк заказа'!$Z$335:$Z$335</definedName>
    <definedName name="SalesRoundBox119_4">'Бланк заказа'!$AB$335:$AB$335</definedName>
    <definedName name="SalesRoundBox12_1">'Бланк заказа'!$V$45:$V$45</definedName>
    <definedName name="SalesRoundBox12_2">'Бланк заказа'!$X$45:$X$45</definedName>
    <definedName name="SalesRoundBox12_3">'Бланк заказа'!$Z$45:$Z$45</definedName>
    <definedName name="SalesRoundBox12_4">'Бланк заказа'!$AB$45:$AB$45</definedName>
    <definedName name="SalesRoundBox120_1">'Бланк заказа'!$V$336:$V$336</definedName>
    <definedName name="SalesRoundBox120_2">'Бланк заказа'!$X$336:$X$336</definedName>
    <definedName name="SalesRoundBox120_3">'Бланк заказа'!$Z$336:$Z$336</definedName>
    <definedName name="SalesRoundBox120_4">'Бланк заказа'!$AB$336:$AB$336</definedName>
    <definedName name="SalesRoundBox121_1">'Бланк заказа'!$V$337:$V$337</definedName>
    <definedName name="SalesRoundBox121_2">'Бланк заказа'!$X$337:$X$337</definedName>
    <definedName name="SalesRoundBox121_3">'Бланк заказа'!$Z$337:$Z$337</definedName>
    <definedName name="SalesRoundBox121_4">'Бланк заказа'!$AB$337:$AB$337</definedName>
    <definedName name="SalesRoundBox122_1">'Бланк заказа'!$V$338:$V$338</definedName>
    <definedName name="SalesRoundBox122_2">'Бланк заказа'!$X$338:$X$338</definedName>
    <definedName name="SalesRoundBox122_3">'Бланк заказа'!$Z$338:$Z$338</definedName>
    <definedName name="SalesRoundBox122_4">'Бланк заказа'!$AB$338:$AB$338</definedName>
    <definedName name="SalesRoundBox123_1">'Бланк заказа'!$V$339:$V$339</definedName>
    <definedName name="SalesRoundBox123_2">'Бланк заказа'!$X$339:$X$339</definedName>
    <definedName name="SalesRoundBox123_3">'Бланк заказа'!$Z$339:$Z$339</definedName>
    <definedName name="SalesRoundBox123_4">'Бланк заказа'!$AB$339:$AB$339</definedName>
    <definedName name="SalesRoundBox124_1">'Бланк заказа'!$V$340:$V$340</definedName>
    <definedName name="SalesRoundBox124_2">'Бланк заказа'!$X$340:$X$340</definedName>
    <definedName name="SalesRoundBox124_3">'Бланк заказа'!$Z$340:$Z$340</definedName>
    <definedName name="SalesRoundBox124_4">'Бланк заказа'!$AB$340:$AB$340</definedName>
    <definedName name="SalesRoundBox125_1">'Бланк заказа'!$V$344:$V$344</definedName>
    <definedName name="SalesRoundBox125_2">'Бланк заказа'!$X$344:$X$344</definedName>
    <definedName name="SalesRoundBox125_3">'Бланк заказа'!$Z$344:$Z$344</definedName>
    <definedName name="SalesRoundBox125_4">'Бланк заказа'!$AB$344:$AB$344</definedName>
    <definedName name="SalesRoundBox126_1">'Бланк заказа'!$V$348:$V$348</definedName>
    <definedName name="SalesRoundBox126_2">'Бланк заказа'!$X$348:$X$348</definedName>
    <definedName name="SalesRoundBox126_3">'Бланк заказа'!$Z$348:$Z$348</definedName>
    <definedName name="SalesRoundBox126_4">'Бланк заказа'!$AB$348:$AB$348</definedName>
    <definedName name="SalesRoundBox127_1">'Бланк заказа'!$V$349:$V$349</definedName>
    <definedName name="SalesRoundBox127_2">'Бланк заказа'!$X$349:$X$349</definedName>
    <definedName name="SalesRoundBox127_3">'Бланк заказа'!$Z$349:$Z$349</definedName>
    <definedName name="SalesRoundBox127_4">'Бланк заказа'!$AB$349:$AB$349</definedName>
    <definedName name="SalesRoundBox128_1">'Бланк заказа'!$V$350:$V$350</definedName>
    <definedName name="SalesRoundBox128_2">'Бланк заказа'!$X$350:$X$350</definedName>
    <definedName name="SalesRoundBox128_3">'Бланк заказа'!$Z$350:$Z$350</definedName>
    <definedName name="SalesRoundBox128_4">'Бланк заказа'!$AB$350:$AB$350</definedName>
    <definedName name="SalesRoundBox129_1">'Бланк заказа'!$V$354:$V$354</definedName>
    <definedName name="SalesRoundBox129_2">'Бланк заказа'!$X$354:$X$354</definedName>
    <definedName name="SalesRoundBox129_3">'Бланк заказа'!$Z$354:$Z$354</definedName>
    <definedName name="SalesRoundBox129_4">'Бланк заказа'!$AB$354:$AB$354</definedName>
    <definedName name="SalesRoundBox13_1">'Бланк заказа'!$V$46:$V$46</definedName>
    <definedName name="SalesRoundBox13_2">'Бланк заказа'!$X$46:$X$46</definedName>
    <definedName name="SalesRoundBox13_3">'Бланк заказа'!$Z$46:$Z$46</definedName>
    <definedName name="SalesRoundBox13_4">'Бланк заказа'!$AB$46:$AB$46</definedName>
    <definedName name="SalesRoundBox130_1">'Бланк заказа'!$V$355:$V$355</definedName>
    <definedName name="SalesRoundBox130_2">'Бланк заказа'!$X$355:$X$355</definedName>
    <definedName name="SalesRoundBox130_3">'Бланк заказа'!$Z$355:$Z$355</definedName>
    <definedName name="SalesRoundBox130_4">'Бланк заказа'!$AB$355:$AB$355</definedName>
    <definedName name="SalesRoundBox131_1">'Бланк заказа'!$V$356:$V$356</definedName>
    <definedName name="SalesRoundBox131_2">'Бланк заказа'!$X$356:$X$356</definedName>
    <definedName name="SalesRoundBox131_3">'Бланк заказа'!$Z$356:$Z$356</definedName>
    <definedName name="SalesRoundBox131_4">'Бланк заказа'!$AB$356:$AB$356</definedName>
    <definedName name="SalesRoundBox132_1">'Бланк заказа'!$V$360:$V$360</definedName>
    <definedName name="SalesRoundBox132_2">'Бланк заказа'!$X$360:$X$360</definedName>
    <definedName name="SalesRoundBox132_3">'Бланк заказа'!$Z$360:$Z$360</definedName>
    <definedName name="SalesRoundBox132_4">'Бланк заказа'!$AB$360:$AB$360</definedName>
    <definedName name="SalesRoundBox133_1">'Бланк заказа'!$V$361:$V$361</definedName>
    <definedName name="SalesRoundBox133_2">'Бланк заказа'!$X$361:$X$361</definedName>
    <definedName name="SalesRoundBox133_3">'Бланк заказа'!$Z$361:$Z$361</definedName>
    <definedName name="SalesRoundBox133_4">'Бланк заказа'!$AB$361:$AB$361</definedName>
    <definedName name="SalesRoundBox134_1">'Бланк заказа'!$V$367:$V$367</definedName>
    <definedName name="SalesRoundBox134_2">'Бланк заказа'!$X$367:$X$367</definedName>
    <definedName name="SalesRoundBox134_3">'Бланк заказа'!$Z$367:$Z$367</definedName>
    <definedName name="SalesRoundBox134_4">'Бланк заказа'!$AB$367:$AB$367</definedName>
    <definedName name="SalesRoundBox135_1">'Бланк заказа'!$V$373:$V$373</definedName>
    <definedName name="SalesRoundBox135_2">'Бланк заказа'!$X$373:$X$373</definedName>
    <definedName name="SalesRoundBox135_3">'Бланк заказа'!$Z$373:$Z$373</definedName>
    <definedName name="SalesRoundBox135_4">'Бланк заказа'!$AB$373:$AB$373</definedName>
    <definedName name="SalesRoundBox136_1">'Бланк заказа'!$V$374:$V$374</definedName>
    <definedName name="SalesRoundBox136_2">'Бланк заказа'!$X$374:$X$374</definedName>
    <definedName name="SalesRoundBox136_3">'Бланк заказа'!$Z$374:$Z$374</definedName>
    <definedName name="SalesRoundBox136_4">'Бланк заказа'!$AB$374:$AB$374</definedName>
    <definedName name="SalesRoundBox137_1">'Бланк заказа'!$V$375:$V$375</definedName>
    <definedName name="SalesRoundBox137_2">'Бланк заказа'!$X$375:$X$375</definedName>
    <definedName name="SalesRoundBox137_3">'Бланк заказа'!$Z$375:$Z$375</definedName>
    <definedName name="SalesRoundBox137_4">'Бланк заказа'!$AB$375:$AB$375</definedName>
    <definedName name="SalesRoundBox138_1">'Бланк заказа'!$V$376:$V$376</definedName>
    <definedName name="SalesRoundBox138_2">'Бланк заказа'!$X$376:$X$376</definedName>
    <definedName name="SalesRoundBox138_3">'Бланк заказа'!$Z$376:$Z$376</definedName>
    <definedName name="SalesRoundBox138_4">'Бланк заказа'!$AB$376:$AB$376</definedName>
    <definedName name="SalesRoundBox139_1">'Бланк заказа'!$V$377:$V$377</definedName>
    <definedName name="SalesRoundBox139_2">'Бланк заказа'!$X$377:$X$377</definedName>
    <definedName name="SalesRoundBox139_3">'Бланк заказа'!$Z$377:$Z$377</definedName>
    <definedName name="SalesRoundBox139_4">'Бланк заказа'!$AB$377:$AB$377</definedName>
    <definedName name="SalesRoundBox14_1">'Бланк заказа'!$V$47:$V$47</definedName>
    <definedName name="SalesRoundBox14_2">'Бланк заказа'!$X$47:$X$47</definedName>
    <definedName name="SalesRoundBox14_3">'Бланк заказа'!$Z$47:$Z$47</definedName>
    <definedName name="SalesRoundBox14_4">'Бланк заказа'!$AB$47:$AB$47</definedName>
    <definedName name="SalesRoundBox140_1">'Бланк заказа'!$V$383:$V$383</definedName>
    <definedName name="SalesRoundBox140_2">'Бланк заказа'!$X$383:$X$383</definedName>
    <definedName name="SalesRoundBox140_3">'Бланк заказа'!$Z$383:$Z$383</definedName>
    <definedName name="SalesRoundBox140_4">'Бланк заказа'!$AB$383:$AB$383</definedName>
    <definedName name="SalesRoundBox141_1">'Бланк заказа'!$V$384:$V$384</definedName>
    <definedName name="SalesRoundBox141_2">'Бланк заказа'!$X$384:$X$384</definedName>
    <definedName name="SalesRoundBox141_3">'Бланк заказа'!$Z$384:$Z$384</definedName>
    <definedName name="SalesRoundBox141_4">'Бланк заказа'!$AB$384:$AB$384</definedName>
    <definedName name="SalesRoundBox142_1">'Бланк заказа'!$V$385:$V$385</definedName>
    <definedName name="SalesRoundBox142_2">'Бланк заказа'!$X$385:$X$385</definedName>
    <definedName name="SalesRoundBox142_3">'Бланк заказа'!$Z$385:$Z$385</definedName>
    <definedName name="SalesRoundBox142_4">'Бланк заказа'!$AB$385:$AB$385</definedName>
    <definedName name="SalesRoundBox143_1">'Бланк заказа'!$V$386:$V$386</definedName>
    <definedName name="SalesRoundBox143_2">'Бланк заказа'!$X$386:$X$386</definedName>
    <definedName name="SalesRoundBox143_3">'Бланк заказа'!$Z$386:$Z$386</definedName>
    <definedName name="SalesRoundBox143_4">'Бланк заказа'!$AB$386:$AB$386</definedName>
    <definedName name="SalesRoundBox144_1">'Бланк заказа'!$V$387:$V$387</definedName>
    <definedName name="SalesRoundBox144_2">'Бланк заказа'!$X$387:$X$387</definedName>
    <definedName name="SalesRoundBox144_3">'Бланк заказа'!$Z$387:$Z$387</definedName>
    <definedName name="SalesRoundBox144_4">'Бланк заказа'!$AB$387:$AB$387</definedName>
    <definedName name="SalesRoundBox145_1">'Бланк заказа'!$V$388:$V$388</definedName>
    <definedName name="SalesRoundBox145_2">'Бланк заказа'!$X$388:$X$388</definedName>
    <definedName name="SalesRoundBox145_3">'Бланк заказа'!$Z$388:$Z$388</definedName>
    <definedName name="SalesRoundBox145_4">'Бланк заказа'!$AB$388:$AB$388</definedName>
    <definedName name="SalesRoundBox146_1">'Бланк заказа'!$V$392:$V$392</definedName>
    <definedName name="SalesRoundBox146_2">'Бланк заказа'!$X$392:$X$392</definedName>
    <definedName name="SalesRoundBox146_3">'Бланк заказа'!$Z$392:$Z$392</definedName>
    <definedName name="SalesRoundBox146_4">'Бланк заказа'!$AB$392:$AB$392</definedName>
    <definedName name="SalesRoundBox147_1">'Бланк заказа'!$V$393:$V$393</definedName>
    <definedName name="SalesRoundBox147_2">'Бланк заказа'!$X$393:$X$393</definedName>
    <definedName name="SalesRoundBox147_3">'Бланк заказа'!$Z$393:$Z$393</definedName>
    <definedName name="SalesRoundBox147_4">'Бланк заказа'!$AB$393:$AB$393</definedName>
    <definedName name="SalesRoundBox148_1">'Бланк заказа'!$V$397:$V$397</definedName>
    <definedName name="SalesRoundBox148_2">'Бланк заказа'!$X$397:$X$397</definedName>
    <definedName name="SalesRoundBox148_3">'Бланк заказа'!$Z$397:$Z$397</definedName>
    <definedName name="SalesRoundBox148_4">'Бланк заказа'!$AB$397:$AB$397</definedName>
    <definedName name="SalesRoundBox149_1">'Бланк заказа'!$V$398:$V$398</definedName>
    <definedName name="SalesRoundBox149_2">'Бланк заказа'!$X$398:$X$398</definedName>
    <definedName name="SalesRoundBox149_3">'Бланк заказа'!$Z$398:$Z$398</definedName>
    <definedName name="SalesRoundBox149_4">'Бланк заказа'!$AB$398:$AB$398</definedName>
    <definedName name="SalesRoundBox15_1">'Бланк заказа'!$V$48:$V$48</definedName>
    <definedName name="SalesRoundBox15_2">'Бланк заказа'!$X$48:$X$48</definedName>
    <definedName name="SalesRoundBox15_3">'Бланк заказа'!$Z$48:$Z$48</definedName>
    <definedName name="SalesRoundBox15_4">'Бланк заказа'!$AB$48:$AB$48</definedName>
    <definedName name="SalesRoundBox150_1">'Бланк заказа'!$V$399:$V$399</definedName>
    <definedName name="SalesRoundBox150_2">'Бланк заказа'!$X$399:$X$399</definedName>
    <definedName name="SalesRoundBox150_3">'Бланк заказа'!$Z$399:$Z$399</definedName>
    <definedName name="SalesRoundBox150_4">'Бланк заказа'!$AB$399:$AB$399</definedName>
    <definedName name="SalesRoundBox151_1">'Бланк заказа'!$V$403:$V$403</definedName>
    <definedName name="SalesRoundBox151_2">'Бланк заказа'!$X$403:$X$403</definedName>
    <definedName name="SalesRoundBox151_3">'Бланк заказа'!$Z$403:$Z$403</definedName>
    <definedName name="SalesRoundBox151_4">'Бланк заказа'!$AB$403:$AB$403</definedName>
    <definedName name="SalesRoundBox16_1">'Бланк заказа'!$V$49:$V$49</definedName>
    <definedName name="SalesRoundBox16_2">'Бланк заказа'!$X$49:$X$49</definedName>
    <definedName name="SalesRoundBox16_3">'Бланк заказа'!$Z$49:$Z$49</definedName>
    <definedName name="SalesRoundBox16_4">'Бланк заказа'!$AB$49:$AB$49</definedName>
    <definedName name="SalesRoundBox17_1">'Бланк заказа'!$V$50:$V$50</definedName>
    <definedName name="SalesRoundBox17_2">'Бланк заказа'!$X$50:$X$50</definedName>
    <definedName name="SalesRoundBox17_3">'Бланк заказа'!$Z$50:$Z$50</definedName>
    <definedName name="SalesRoundBox17_4">'Бланк заказа'!$AB$50:$AB$50</definedName>
    <definedName name="SalesRoundBox18_1">'Бланк заказа'!$V$51:$V$51</definedName>
    <definedName name="SalesRoundBox18_2">'Бланк заказа'!$X$51:$X$51</definedName>
    <definedName name="SalesRoundBox18_3">'Бланк заказа'!$Z$51:$Z$51</definedName>
    <definedName name="SalesRoundBox18_4">'Бланк заказа'!$AB$51:$AB$51</definedName>
    <definedName name="SalesRoundBox19_1">'Бланк заказа'!$V$56:$V$56</definedName>
    <definedName name="SalesRoundBox19_2">'Бланк заказа'!$X$56:$X$56</definedName>
    <definedName name="SalesRoundBox19_3">'Бланк заказа'!$Z$56:$Z$56</definedName>
    <definedName name="SalesRoundBox19_4">'Бланк заказа'!$AB$56:$AB$56</definedName>
    <definedName name="SalesRoundBox2_1">'Бланк заказа'!$V$27:$V$27</definedName>
    <definedName name="SalesRoundBox2_2">'Бланк заказа'!$X$27:$X$27</definedName>
    <definedName name="SalesRoundBox2_3">'Бланк заказа'!$Z$27:$Z$27</definedName>
    <definedName name="SalesRoundBox2_4">'Бланк заказа'!$AB$27:$AB$27</definedName>
    <definedName name="SalesRoundBox20_1">'Бланк заказа'!$V$57:$V$57</definedName>
    <definedName name="SalesRoundBox20_2">'Бланк заказа'!$X$57:$X$57</definedName>
    <definedName name="SalesRoundBox20_3">'Бланк заказа'!$Z$57:$Z$57</definedName>
    <definedName name="SalesRoundBox20_4">'Бланк заказа'!$AB$57:$AB$57</definedName>
    <definedName name="SalesRoundBox21_1">'Бланк заказа'!$V$61:$V$61</definedName>
    <definedName name="SalesRoundBox21_2">'Бланк заказа'!$X$61:$X$61</definedName>
    <definedName name="SalesRoundBox21_3">'Бланк заказа'!$Z$61:$Z$61</definedName>
    <definedName name="SalesRoundBox21_4">'Бланк заказа'!$AB$61:$AB$61</definedName>
    <definedName name="SalesRoundBox22_1">'Бланк заказа'!$V$62:$V$62</definedName>
    <definedName name="SalesRoundBox22_2">'Бланк заказа'!$X$62:$X$62</definedName>
    <definedName name="SalesRoundBox22_3">'Бланк заказа'!$Z$62:$Z$62</definedName>
    <definedName name="SalesRoundBox22_4">'Бланк заказа'!$AB$62:$AB$62</definedName>
    <definedName name="SalesRoundBox23_1">'Бланк заказа'!$V$68:$V$68</definedName>
    <definedName name="SalesRoundBox23_2">'Бланк заказа'!$X$68:$X$68</definedName>
    <definedName name="SalesRoundBox23_3">'Бланк заказа'!$Z$68:$Z$68</definedName>
    <definedName name="SalesRoundBox23_4">'Бланк заказа'!$AB$68:$AB$68</definedName>
    <definedName name="SalesRoundBox24_1">'Бланк заказа'!$V$69:$V$69</definedName>
    <definedName name="SalesRoundBox24_2">'Бланк заказа'!$X$69:$X$69</definedName>
    <definedName name="SalesRoundBox24_3">'Бланк заказа'!$Z$69:$Z$69</definedName>
    <definedName name="SalesRoundBox24_4">'Бланк заказа'!$AB$69:$AB$69</definedName>
    <definedName name="SalesRoundBox25_1">'Бланк заказа'!$V$73:$V$73</definedName>
    <definedName name="SalesRoundBox25_2">'Бланк заказа'!$X$73:$X$73</definedName>
    <definedName name="SalesRoundBox25_3">'Бланк заказа'!$Z$73:$Z$73</definedName>
    <definedName name="SalesRoundBox25_4">'Бланк заказа'!$AB$73:$AB$73</definedName>
    <definedName name="SalesRoundBox26_1">'Бланк заказа'!$V$79:$V$79</definedName>
    <definedName name="SalesRoundBox26_2">'Бланк заказа'!$X$79:$X$79</definedName>
    <definedName name="SalesRoundBox26_3">'Бланк заказа'!$Z$79:$Z$79</definedName>
    <definedName name="SalesRoundBox26_4">'Бланк заказа'!$AB$79:$AB$79</definedName>
    <definedName name="SalesRoundBox27_1">'Бланк заказа'!$V$83:$V$83</definedName>
    <definedName name="SalesRoundBox27_2">'Бланк заказа'!$X$83:$X$83</definedName>
    <definedName name="SalesRoundBox27_3">'Бланк заказа'!$Z$83:$Z$83</definedName>
    <definedName name="SalesRoundBox27_4">'Бланк заказа'!$AB$83:$AB$83</definedName>
    <definedName name="SalesRoundBox28_1">'Бланк заказа'!$V$87:$V$87</definedName>
    <definedName name="SalesRoundBox28_2">'Бланк заказа'!$X$87:$X$87</definedName>
    <definedName name="SalesRoundBox28_3">'Бланк заказа'!$Z$87:$Z$87</definedName>
    <definedName name="SalesRoundBox28_4">'Бланк заказа'!$AB$87:$AB$87</definedName>
    <definedName name="SalesRoundBox29_1">'Бланк заказа'!$V$88:$V$88</definedName>
    <definedName name="SalesRoundBox29_2">'Бланк заказа'!$X$88:$X$88</definedName>
    <definedName name="SalesRoundBox29_3">'Бланк заказа'!$Z$88:$Z$88</definedName>
    <definedName name="SalesRoundBox29_4">'Бланк заказа'!$AB$88:$AB$88</definedName>
    <definedName name="SalesRoundBox3_1">'Бланк заказа'!$V$28:$V$28</definedName>
    <definedName name="SalesRoundBox3_2">'Бланк заказа'!$X$28:$X$28</definedName>
    <definedName name="SalesRoundBox3_3">'Бланк заказа'!$Z$28:$Z$28</definedName>
    <definedName name="SalesRoundBox3_4">'Бланк заказа'!$AB$28:$AB$28</definedName>
    <definedName name="SalesRoundBox30_1">'Бланк заказа'!$V$89:$V$89</definedName>
    <definedName name="SalesRoundBox30_2">'Бланк заказа'!$X$89:$X$89</definedName>
    <definedName name="SalesRoundBox30_3">'Бланк заказа'!$Z$89:$Z$89</definedName>
    <definedName name="SalesRoundBox30_4">'Бланк заказа'!$AB$89:$AB$89</definedName>
    <definedName name="SalesRoundBox31_1">'Бланк заказа'!$V$90:$V$90</definedName>
    <definedName name="SalesRoundBox31_2">'Бланк заказа'!$X$90:$X$90</definedName>
    <definedName name="SalesRoundBox31_3">'Бланк заказа'!$Z$90:$Z$90</definedName>
    <definedName name="SalesRoundBox31_4">'Бланк заказа'!$AB$90:$AB$90</definedName>
    <definedName name="SalesRoundBox32_1">'Бланк заказа'!$V$94:$V$94</definedName>
    <definedName name="SalesRoundBox32_2">'Бланк заказа'!$X$94:$X$94</definedName>
    <definedName name="SalesRoundBox32_3">'Бланк заказа'!$Z$94:$Z$94</definedName>
    <definedName name="SalesRoundBox32_4">'Бланк заказа'!$AB$94:$AB$94</definedName>
    <definedName name="SalesRoundBox33_1">'Бланк заказа'!$V$95:$V$95</definedName>
    <definedName name="SalesRoundBox33_2">'Бланк заказа'!$X$95:$X$95</definedName>
    <definedName name="SalesRoundBox33_3">'Бланк заказа'!$Z$95:$Z$95</definedName>
    <definedName name="SalesRoundBox33_4">'Бланк заказа'!$AB$95:$AB$95</definedName>
    <definedName name="SalesRoundBox34_1">'Бланк заказа'!$V$96:$V$96</definedName>
    <definedName name="SalesRoundBox34_2">'Бланк заказа'!$X$96:$X$96</definedName>
    <definedName name="SalesRoundBox34_3">'Бланк заказа'!$Z$96:$Z$96</definedName>
    <definedName name="SalesRoundBox34_4">'Бланк заказа'!$AB$96:$AB$96</definedName>
    <definedName name="SalesRoundBox35_1">'Бланк заказа'!$V$102:$V$102</definedName>
    <definedName name="SalesRoundBox35_2">'Бланк заказа'!$X$102:$X$102</definedName>
    <definedName name="SalesRoundBox35_3">'Бланк заказа'!$Z$102:$Z$102</definedName>
    <definedName name="SalesRoundBox35_4">'Бланк заказа'!$AB$102:$AB$102</definedName>
    <definedName name="SalesRoundBox36_1">'Бланк заказа'!$V$106:$V$106</definedName>
    <definedName name="SalesRoundBox36_2">'Бланк заказа'!$X$106:$X$106</definedName>
    <definedName name="SalesRoundBox36_3">'Бланк заказа'!$Z$106:$Z$106</definedName>
    <definedName name="SalesRoundBox36_4">'Бланк заказа'!$AB$106:$AB$106</definedName>
    <definedName name="SalesRoundBox37_1">'Бланк заказа'!$V$107:$V$107</definedName>
    <definedName name="SalesRoundBox37_2">'Бланк заказа'!$X$107:$X$107</definedName>
    <definedName name="SalesRoundBox37_3">'Бланк заказа'!$Z$107:$Z$107</definedName>
    <definedName name="SalesRoundBox37_4">'Бланк заказа'!$AB$107:$AB$107</definedName>
    <definedName name="SalesRoundBox38_1">'Бланк заказа'!$V$108:$V$108</definedName>
    <definedName name="SalesRoundBox38_2">'Бланк заказа'!$X$108:$X$108</definedName>
    <definedName name="SalesRoundBox38_3">'Бланк заказа'!$Z$108:$Z$108</definedName>
    <definedName name="SalesRoundBox38_4">'Бланк заказа'!$AB$108:$AB$108</definedName>
    <definedName name="SalesRoundBox39_1">'Бланк заказа'!$V$109:$V$109</definedName>
    <definedName name="SalesRoundBox39_2">'Бланк заказа'!$X$109:$X$109</definedName>
    <definedName name="SalesRoundBox39_3">'Бланк заказа'!$Z$109:$Z$109</definedName>
    <definedName name="SalesRoundBox39_4">'Бланк заказа'!$AB$109:$AB$109</definedName>
    <definedName name="SalesRoundBox4_1">'Бланк заказа'!$V$29:$V$29</definedName>
    <definedName name="SalesRoundBox4_2">'Бланк заказа'!$X$29:$X$29</definedName>
    <definedName name="SalesRoundBox4_3">'Бланк заказа'!$Z$29:$Z$29</definedName>
    <definedName name="SalesRoundBox4_4">'Бланк заказа'!$AB$29:$AB$29</definedName>
    <definedName name="SalesRoundBox40_1">'Бланк заказа'!$V$114:$V$114</definedName>
    <definedName name="SalesRoundBox40_2">'Бланк заказа'!$X$114:$X$114</definedName>
    <definedName name="SalesRoundBox40_3">'Бланк заказа'!$Z$114:$Z$114</definedName>
    <definedName name="SalesRoundBox40_4">'Бланк заказа'!$AB$114:$AB$114</definedName>
    <definedName name="SalesRoundBox41_1">'Бланк заказа'!$V$115:$V$115</definedName>
    <definedName name="SalesRoundBox41_2">'Бланк заказа'!$X$115:$X$115</definedName>
    <definedName name="SalesRoundBox41_3">'Бланк заказа'!$Z$115:$Z$115</definedName>
    <definedName name="SalesRoundBox41_4">'Бланк заказа'!$AB$115:$AB$115</definedName>
    <definedName name="SalesRoundBox42_1">'Бланк заказа'!$V$116:$V$116</definedName>
    <definedName name="SalesRoundBox42_2">'Бланк заказа'!$X$116:$X$116</definedName>
    <definedName name="SalesRoundBox42_3">'Бланк заказа'!$Z$116:$Z$116</definedName>
    <definedName name="SalesRoundBox42_4">'Бланк заказа'!$AB$116:$AB$116</definedName>
    <definedName name="SalesRoundBox43_1">'Бланк заказа'!$V$120:$V$120</definedName>
    <definedName name="SalesRoundBox43_2">'Бланк заказа'!$X$120:$X$120</definedName>
    <definedName name="SalesRoundBox43_3">'Бланк заказа'!$Z$120:$Z$120</definedName>
    <definedName name="SalesRoundBox43_4">'Бланк заказа'!$AB$120:$AB$120</definedName>
    <definedName name="SalesRoundBox44_1">'Бланк заказа'!$V$121:$V$121</definedName>
    <definedName name="SalesRoundBox44_2">'Бланк заказа'!$X$121:$X$121</definedName>
    <definedName name="SalesRoundBox44_3">'Бланк заказа'!$Z$121:$Z$121</definedName>
    <definedName name="SalesRoundBox44_4">'Бланк заказа'!$AB$121:$AB$121</definedName>
    <definedName name="SalesRoundBox45_1">'Бланк заказа'!$V$122:$V$122</definedName>
    <definedName name="SalesRoundBox45_2">'Бланк заказа'!$X$122:$X$122</definedName>
    <definedName name="SalesRoundBox45_3">'Бланк заказа'!$Z$122:$Z$122</definedName>
    <definedName name="SalesRoundBox45_4">'Бланк заказа'!$AB$122:$AB$122</definedName>
    <definedName name="SalesRoundBox46_1">'Бланк заказа'!$V$126:$V$126</definedName>
    <definedName name="SalesRoundBox46_2">'Бланк заказа'!$X$126:$X$126</definedName>
    <definedName name="SalesRoundBox46_3">'Бланк заказа'!$Z$126:$Z$126</definedName>
    <definedName name="SalesRoundBox46_4">'Бланк заказа'!$AB$126:$AB$126</definedName>
    <definedName name="SalesRoundBox47_1">'Бланк заказа'!$V$127:$V$127</definedName>
    <definedName name="SalesRoundBox47_2">'Бланк заказа'!$X$127:$X$127</definedName>
    <definedName name="SalesRoundBox47_3">'Бланк заказа'!$Z$127:$Z$127</definedName>
    <definedName name="SalesRoundBox47_4">'Бланк заказа'!$AB$127:$AB$127</definedName>
    <definedName name="SalesRoundBox48_1">'Бланк заказа'!$V$132:$V$132</definedName>
    <definedName name="SalesRoundBox48_2">'Бланк заказа'!$X$132:$X$132</definedName>
    <definedName name="SalesRoundBox48_3">'Бланк заказа'!$Z$132:$Z$132</definedName>
    <definedName name="SalesRoundBox48_4">'Бланк заказа'!$AB$132:$AB$132</definedName>
    <definedName name="SalesRoundBox49_1">'Бланк заказа'!$V$133:$V$133</definedName>
    <definedName name="SalesRoundBox49_2">'Бланк заказа'!$X$133:$X$133</definedName>
    <definedName name="SalesRoundBox49_3">'Бланк заказа'!$Z$133:$Z$133</definedName>
    <definedName name="SalesRoundBox49_4">'Бланк заказа'!$AB$133:$AB$133</definedName>
    <definedName name="SalesRoundBox5_1">'Бланк заказа'!$V$30:$V$30</definedName>
    <definedName name="SalesRoundBox5_2">'Бланк заказа'!$X$30:$X$30</definedName>
    <definedName name="SalesRoundBox5_3">'Бланк заказа'!$Z$30:$Z$30</definedName>
    <definedName name="SalesRoundBox5_4">'Бланк заказа'!$AB$30:$AB$30</definedName>
    <definedName name="SalesRoundBox50_1">'Бланк заказа'!$V$138:$V$138</definedName>
    <definedName name="SalesRoundBox50_2">'Бланк заказа'!$X$138:$X$138</definedName>
    <definedName name="SalesRoundBox50_3">'Бланк заказа'!$Z$138:$Z$138</definedName>
    <definedName name="SalesRoundBox50_4">'Бланк заказа'!$AB$138:$AB$138</definedName>
    <definedName name="SalesRoundBox51_1">'Бланк заказа'!$V$142:$V$142</definedName>
    <definedName name="SalesRoundBox51_2">'Бланк заказа'!$X$142:$X$142</definedName>
    <definedName name="SalesRoundBox51_3">'Бланк заказа'!$Z$142:$Z$142</definedName>
    <definedName name="SalesRoundBox51_4">'Бланк заказа'!$AB$142:$AB$142</definedName>
    <definedName name="SalesRoundBox52_1">'Бланк заказа'!$V$148:$V$148</definedName>
    <definedName name="SalesRoundBox52_2">'Бланк заказа'!$X$148:$X$148</definedName>
    <definedName name="SalesRoundBox52_3">'Бланк заказа'!$Z$148:$Z$148</definedName>
    <definedName name="SalesRoundBox52_4">'Бланк заказа'!$AB$148:$AB$148</definedName>
    <definedName name="SalesRoundBox53_1">'Бланк заказа'!$V$149:$V$149</definedName>
    <definedName name="SalesRoundBox53_2">'Бланк заказа'!$X$149:$X$149</definedName>
    <definedName name="SalesRoundBox53_3">'Бланк заказа'!$Z$149:$Z$149</definedName>
    <definedName name="SalesRoundBox53_4">'Бланк заказа'!$AB$149:$AB$149</definedName>
    <definedName name="SalesRoundBox54_1">'Бланк заказа'!$V$150:$V$150</definedName>
    <definedName name="SalesRoundBox54_2">'Бланк заказа'!$X$150:$X$150</definedName>
    <definedName name="SalesRoundBox54_3">'Бланк заказа'!$Z$150:$Z$150</definedName>
    <definedName name="SalesRoundBox54_4">'Бланк заказа'!$AB$150:$AB$150</definedName>
    <definedName name="SalesRoundBox55_1">'Бланк заказа'!$V$155:$V$155</definedName>
    <definedName name="SalesRoundBox55_2">'Бланк заказа'!$X$155:$X$155</definedName>
    <definedName name="SalesRoundBox55_3">'Бланк заказа'!$Z$155:$Z$155</definedName>
    <definedName name="SalesRoundBox55_4">'Бланк заказа'!$AB$155:$AB$155</definedName>
    <definedName name="SalesRoundBox56_1">'Бланк заказа'!$V$159:$V$159</definedName>
    <definedName name="SalesRoundBox56_2">'Бланк заказа'!$X$159:$X$159</definedName>
    <definedName name="SalesRoundBox56_3">'Бланк заказа'!$Z$159:$Z$159</definedName>
    <definedName name="SalesRoundBox56_4">'Бланк заказа'!$AB$159:$AB$159</definedName>
    <definedName name="SalesRoundBox57_1">'Бланк заказа'!$V$165:$V$165</definedName>
    <definedName name="SalesRoundBox57_2">'Бланк заказа'!$X$165:$X$165</definedName>
    <definedName name="SalesRoundBox57_3">'Бланк заказа'!$Z$165:$Z$165</definedName>
    <definedName name="SalesRoundBox57_4">'Бланк заказа'!$AB$165:$AB$165</definedName>
    <definedName name="SalesRoundBox58_1">'Бланк заказа'!$V$166:$V$166</definedName>
    <definedName name="SalesRoundBox58_2">'Бланк заказа'!$X$166:$X$166</definedName>
    <definedName name="SalesRoundBox58_3">'Бланк заказа'!$Z$166:$Z$166</definedName>
    <definedName name="SalesRoundBox58_4">'Бланк заказа'!$AB$166:$AB$166</definedName>
    <definedName name="SalesRoundBox59_1">'Бланк заказа'!$V$172:$V$172</definedName>
    <definedName name="SalesRoundBox59_2">'Бланк заказа'!$X$172:$X$172</definedName>
    <definedName name="SalesRoundBox59_3">'Бланк заказа'!$Z$172:$Z$172</definedName>
    <definedName name="SalesRoundBox59_4">'Бланк заказа'!$AB$172:$AB$172</definedName>
    <definedName name="SalesRoundBox6_1">'Бланк заказа'!$V$34:$V$34</definedName>
    <definedName name="SalesRoundBox6_2">'Бланк заказа'!$X$34:$X$34</definedName>
    <definedName name="SalesRoundBox6_3">'Бланк заказа'!$Z$34:$Z$34</definedName>
    <definedName name="SalesRoundBox6_4">'Бланк заказа'!$AB$34:$AB$34</definedName>
    <definedName name="SalesRoundBox60_1">'Бланк заказа'!$V$173:$V$173</definedName>
    <definedName name="SalesRoundBox60_2">'Бланк заказа'!$X$173:$X$173</definedName>
    <definedName name="SalesRoundBox60_3">'Бланк заказа'!$Z$173:$Z$173</definedName>
    <definedName name="SalesRoundBox60_4">'Бланк заказа'!$AB$173:$AB$173</definedName>
    <definedName name="SalesRoundBox61_1">'Бланк заказа'!$V$174:$V$174</definedName>
    <definedName name="SalesRoundBox61_2">'Бланк заказа'!$X$174:$X$174</definedName>
    <definedName name="SalesRoundBox61_3">'Бланк заказа'!$Z$174:$Z$174</definedName>
    <definedName name="SalesRoundBox61_4">'Бланк заказа'!$AB$174:$AB$174</definedName>
    <definedName name="SalesRoundBox62_1">'Бланк заказа'!$V$178:$V$178</definedName>
    <definedName name="SalesRoundBox62_2">'Бланк заказа'!$X$178:$X$178</definedName>
    <definedName name="SalesRoundBox62_3">'Бланк заказа'!$Z$178:$Z$178</definedName>
    <definedName name="SalesRoundBox62_4">'Бланк заказа'!$AB$178:$AB$178</definedName>
    <definedName name="SalesRoundBox63_1">'Бланк заказа'!$V$179:$V$179</definedName>
    <definedName name="SalesRoundBox63_2">'Бланк заказа'!$X$179:$X$179</definedName>
    <definedName name="SalesRoundBox63_3">'Бланк заказа'!$Z$179:$Z$179</definedName>
    <definedName name="SalesRoundBox63_4">'Бланк заказа'!$AB$179:$AB$179</definedName>
    <definedName name="SalesRoundBox64_1">'Бланк заказа'!$V$183:$V$183</definedName>
    <definedName name="SalesRoundBox64_2">'Бланк заказа'!$X$183:$X$183</definedName>
    <definedName name="SalesRoundBox64_3">'Бланк заказа'!$Z$183:$Z$183</definedName>
    <definedName name="SalesRoundBox64_4">'Бланк заказа'!$AB$183:$AB$183</definedName>
    <definedName name="SalesRoundBox65_1">'Бланк заказа'!$V$184:$V$184</definedName>
    <definedName name="SalesRoundBox65_2">'Бланк заказа'!$X$184:$X$184</definedName>
    <definedName name="SalesRoundBox65_3">'Бланк заказа'!$Z$184:$Z$184</definedName>
    <definedName name="SalesRoundBox65_4">'Бланк заказа'!$AB$184:$AB$184</definedName>
    <definedName name="SalesRoundBox66_1">'Бланк заказа'!$V$185:$V$185</definedName>
    <definedName name="SalesRoundBox66_2">'Бланк заказа'!$X$185:$X$185</definedName>
    <definedName name="SalesRoundBox66_3">'Бланк заказа'!$Z$185:$Z$185</definedName>
    <definedName name="SalesRoundBox66_4">'Бланк заказа'!$AB$185:$AB$185</definedName>
    <definedName name="SalesRoundBox67_1">'Бланк заказа'!$V$189:$V$189</definedName>
    <definedName name="SalesRoundBox67_2">'Бланк заказа'!$X$189:$X$189</definedName>
    <definedName name="SalesRoundBox67_3">'Бланк заказа'!$Z$189:$Z$189</definedName>
    <definedName name="SalesRoundBox67_4">'Бланк заказа'!$AB$189:$AB$189</definedName>
    <definedName name="SalesRoundBox68_1">'Бланк заказа'!$V$190:$V$190</definedName>
    <definedName name="SalesRoundBox68_2">'Бланк заказа'!$X$190:$X$190</definedName>
    <definedName name="SalesRoundBox68_3">'Бланк заказа'!$Z$190:$Z$190</definedName>
    <definedName name="SalesRoundBox68_4">'Бланк заказа'!$AB$190:$AB$190</definedName>
    <definedName name="SalesRoundBox69_1">'Бланк заказа'!$V$191:$V$191</definedName>
    <definedName name="SalesRoundBox69_2">'Бланк заказа'!$X$191:$X$191</definedName>
    <definedName name="SalesRoundBox69_3">'Бланк заказа'!$Z$191:$Z$191</definedName>
    <definedName name="SalesRoundBox69_4">'Бланк заказа'!$AB$191:$AB$191</definedName>
    <definedName name="SalesRoundBox7_1">'Бланк заказа'!$V$35:$V$35</definedName>
    <definedName name="SalesRoundBox7_2">'Бланк заказа'!$X$35:$X$35</definedName>
    <definedName name="SalesRoundBox7_3">'Бланк заказа'!$Z$35:$Z$35</definedName>
    <definedName name="SalesRoundBox7_4">'Бланк заказа'!$AB$35:$AB$35</definedName>
    <definedName name="SalesRoundBox70_1">'Бланк заказа'!$V$192:$V$192</definedName>
    <definedName name="SalesRoundBox70_2">'Бланк заказа'!$X$192:$X$192</definedName>
    <definedName name="SalesRoundBox70_3">'Бланк заказа'!$Z$192:$Z$192</definedName>
    <definedName name="SalesRoundBox70_4">'Бланк заказа'!$AB$192:$AB$192</definedName>
    <definedName name="SalesRoundBox71_1">'Бланк заказа'!$V$196:$V$196</definedName>
    <definedName name="SalesRoundBox71_2">'Бланк заказа'!$X$196:$X$196</definedName>
    <definedName name="SalesRoundBox71_3">'Бланк заказа'!$Z$196:$Z$196</definedName>
    <definedName name="SalesRoundBox71_4">'Бланк заказа'!$AB$196:$AB$196</definedName>
    <definedName name="SalesRoundBox72_1">'Бланк заказа'!$V$197:$V$197</definedName>
    <definedName name="SalesRoundBox72_2">'Бланк заказа'!$X$197:$X$197</definedName>
    <definedName name="SalesRoundBox72_3">'Бланк заказа'!$Z$197:$Z$197</definedName>
    <definedName name="SalesRoundBox72_4">'Бланк заказа'!$AB$197:$AB$197</definedName>
    <definedName name="SalesRoundBox73_1">'Бланк заказа'!$V$202:$V$202</definedName>
    <definedName name="SalesRoundBox73_2">'Бланк заказа'!$X$202:$X$202</definedName>
    <definedName name="SalesRoundBox73_3">'Бланк заказа'!$Z$202:$Z$202</definedName>
    <definedName name="SalesRoundBox73_4">'Бланк заказа'!$AB$202:$AB$202</definedName>
    <definedName name="SalesRoundBox74_1">'Бланк заказа'!$V$203:$V$203</definedName>
    <definedName name="SalesRoundBox74_2">'Бланк заказа'!$X$203:$X$203</definedName>
    <definedName name="SalesRoundBox74_3">'Бланк заказа'!$Z$203:$Z$203</definedName>
    <definedName name="SalesRoundBox74_4">'Бланк заказа'!$AB$203:$AB$203</definedName>
    <definedName name="SalesRoundBox75_1">'Бланк заказа'!$V$204:$V$204</definedName>
    <definedName name="SalesRoundBox75_2">'Бланк заказа'!$X$204:$X$204</definedName>
    <definedName name="SalesRoundBox75_3">'Бланк заказа'!$Z$204:$Z$204</definedName>
    <definedName name="SalesRoundBox75_4">'Бланк заказа'!$AB$204:$AB$204</definedName>
    <definedName name="SalesRoundBox76_1">'Бланк заказа'!$V$210:$V$210</definedName>
    <definedName name="SalesRoundBox76_2">'Бланк заказа'!$X$210:$X$210</definedName>
    <definedName name="SalesRoundBox76_3">'Бланк заказа'!$Z$210:$Z$210</definedName>
    <definedName name="SalesRoundBox76_4">'Бланк заказа'!$AB$210:$AB$210</definedName>
    <definedName name="SalesRoundBox77_1">'Бланк заказа'!$V$216:$V$216</definedName>
    <definedName name="SalesRoundBox77_2">'Бланк заказа'!$X$216:$X$216</definedName>
    <definedName name="SalesRoundBox77_3">'Бланк заказа'!$Z$216:$Z$216</definedName>
    <definedName name="SalesRoundBox77_4">'Бланк заказа'!$AB$216:$AB$216</definedName>
    <definedName name="SalesRoundBox78_1">'Бланк заказа'!$V$220:$V$220</definedName>
    <definedName name="SalesRoundBox78_2">'Бланк заказа'!$X$220:$X$220</definedName>
    <definedName name="SalesRoundBox78_3">'Бланк заказа'!$Z$220:$Z$220</definedName>
    <definedName name="SalesRoundBox78_4">'Бланк заказа'!$AB$220:$AB$220</definedName>
    <definedName name="SalesRoundBox79_1">'Бланк заказа'!$V$224:$V$224</definedName>
    <definedName name="SalesRoundBox79_2">'Бланк заказа'!$X$224:$X$224</definedName>
    <definedName name="SalesRoundBox79_3">'Бланк заказа'!$Z$224:$Z$224</definedName>
    <definedName name="SalesRoundBox79_4">'Бланк заказа'!$AB$224:$AB$224</definedName>
    <definedName name="SalesRoundBox8_1">'Бланк заказа'!$V$41:$V$41</definedName>
    <definedName name="SalesRoundBox8_2">'Бланк заказа'!$X$41:$X$41</definedName>
    <definedName name="SalesRoundBox8_3">'Бланк заказа'!$Z$41:$Z$41</definedName>
    <definedName name="SalesRoundBox8_4">'Бланк заказа'!$AB$41:$AB$41</definedName>
    <definedName name="SalesRoundBox80_1">'Бланк заказа'!$V$225:$V$225</definedName>
    <definedName name="SalesRoundBox80_2">'Бланк заказа'!$X$225:$X$225</definedName>
    <definedName name="SalesRoundBox80_3">'Бланк заказа'!$Z$225:$Z$225</definedName>
    <definedName name="SalesRoundBox80_4">'Бланк заказа'!$AB$225:$AB$225</definedName>
    <definedName name="SalesRoundBox81_1">'Бланк заказа'!$V$229:$V$229</definedName>
    <definedName name="SalesRoundBox81_2">'Бланк заказа'!$X$229:$X$229</definedName>
    <definedName name="SalesRoundBox81_3">'Бланк заказа'!$Z$229:$Z$229</definedName>
    <definedName name="SalesRoundBox81_4">'Бланк заказа'!$AB$229:$AB$229</definedName>
    <definedName name="SalesRoundBox82_1">'Бланк заказа'!$V$235:$V$235</definedName>
    <definedName name="SalesRoundBox82_2">'Бланк заказа'!$X$235:$X$235</definedName>
    <definedName name="SalesRoundBox82_3">'Бланк заказа'!$Z$235:$Z$235</definedName>
    <definedName name="SalesRoundBox82_4">'Бланк заказа'!$AB$235:$AB$235</definedName>
    <definedName name="SalesRoundBox83_1">'Бланк заказа'!$V$236:$V$236</definedName>
    <definedName name="SalesRoundBox83_2">'Бланк заказа'!$X$236:$X$236</definedName>
    <definedName name="SalesRoundBox83_3">'Бланк заказа'!$Z$236:$Z$236</definedName>
    <definedName name="SalesRoundBox83_4">'Бланк заказа'!$AB$236:$AB$236</definedName>
    <definedName name="SalesRoundBox84_1">'Бланк заказа'!$V$237:$V$237</definedName>
    <definedName name="SalesRoundBox84_2">'Бланк заказа'!$X$237:$X$237</definedName>
    <definedName name="SalesRoundBox84_3">'Бланк заказа'!$Z$237:$Z$237</definedName>
    <definedName name="SalesRoundBox84_4">'Бланк заказа'!$AB$237:$AB$237</definedName>
    <definedName name="SalesRoundBox85_1">'Бланк заказа'!$V$238:$V$238</definedName>
    <definedName name="SalesRoundBox85_2">'Бланк заказа'!$X$238:$X$238</definedName>
    <definedName name="SalesRoundBox85_3">'Бланк заказа'!$Z$238:$Z$238</definedName>
    <definedName name="SalesRoundBox85_4">'Бланк заказа'!$AB$238:$AB$238</definedName>
    <definedName name="SalesRoundBox86_1">'Бланк заказа'!$V$243:$V$243</definedName>
    <definedName name="SalesRoundBox86_2">'Бланк заказа'!$X$243:$X$243</definedName>
    <definedName name="SalesRoundBox86_3">'Бланк заказа'!$Z$243:$Z$243</definedName>
    <definedName name="SalesRoundBox86_4">'Бланк заказа'!$AB$243:$AB$243</definedName>
    <definedName name="SalesRoundBox87_1">'Бланк заказа'!$V$247:$V$247</definedName>
    <definedName name="SalesRoundBox87_2">'Бланк заказа'!$X$247:$X$247</definedName>
    <definedName name="SalesRoundBox87_3">'Бланк заказа'!$Z$247:$Z$247</definedName>
    <definedName name="SalesRoundBox87_4">'Бланк заказа'!$AB$247:$AB$247</definedName>
    <definedName name="SalesRoundBox88_1">'Бланк заказа'!$V$252:$V$252</definedName>
    <definedName name="SalesRoundBox88_2">'Бланк заказа'!$X$252:$X$252</definedName>
    <definedName name="SalesRoundBox88_3">'Бланк заказа'!$Z$252:$Z$252</definedName>
    <definedName name="SalesRoundBox88_4">'Бланк заказа'!$AB$252:$AB$252</definedName>
    <definedName name="SalesRoundBox89_1">'Бланк заказа'!$V$253:$V$253</definedName>
    <definedName name="SalesRoundBox89_2">'Бланк заказа'!$X$253:$X$253</definedName>
    <definedName name="SalesRoundBox89_3">'Бланк заказа'!$Z$253:$Z$253</definedName>
    <definedName name="SalesRoundBox89_4">'Бланк заказа'!$AB$253:$AB$253</definedName>
    <definedName name="SalesRoundBox9_1">'Бланк заказа'!$V$42:$V$42</definedName>
    <definedName name="SalesRoundBox9_2">'Бланк заказа'!$X$42:$X$42</definedName>
    <definedName name="SalesRoundBox9_3">'Бланк заказа'!$Z$42:$Z$42</definedName>
    <definedName name="SalesRoundBox9_4">'Бланк заказа'!$AB$42:$AB$42</definedName>
    <definedName name="SalesRoundBox90_1">'Бланк заказа'!$V$257:$V$257</definedName>
    <definedName name="SalesRoundBox90_2">'Бланк заказа'!$X$257:$X$257</definedName>
    <definedName name="SalesRoundBox90_3">'Бланк заказа'!$Z$257:$Z$257</definedName>
    <definedName name="SalesRoundBox90_4">'Бланк заказа'!$AB$257:$AB$257</definedName>
    <definedName name="SalesRoundBox91_1">'Бланк заказа'!$V$258:$V$258</definedName>
    <definedName name="SalesRoundBox91_2">'Бланк заказа'!$X$258:$X$258</definedName>
    <definedName name="SalesRoundBox91_3">'Бланк заказа'!$Z$258:$Z$258</definedName>
    <definedName name="SalesRoundBox91_4">'Бланк заказа'!$AB$258:$AB$258</definedName>
    <definedName name="SalesRoundBox92_1">'Бланк заказа'!$V$259:$V$259</definedName>
    <definedName name="SalesRoundBox92_2">'Бланк заказа'!$X$259:$X$259</definedName>
    <definedName name="SalesRoundBox92_3">'Бланк заказа'!$Z$259:$Z$259</definedName>
    <definedName name="SalesRoundBox92_4">'Бланк заказа'!$AB$259:$AB$259</definedName>
    <definedName name="SalesRoundBox93_1">'Бланк заказа'!$V$265:$V$265</definedName>
    <definedName name="SalesRoundBox93_2">'Бланк заказа'!$X$265:$X$265</definedName>
    <definedName name="SalesRoundBox93_3">'Бланк заказа'!$Z$265:$Z$265</definedName>
    <definedName name="SalesRoundBox93_4">'Бланк заказа'!$AB$265:$AB$265</definedName>
    <definedName name="SalesRoundBox94_1">'Бланк заказа'!$V$269:$V$269</definedName>
    <definedName name="SalesRoundBox94_2">'Бланк заказа'!$X$269:$X$269</definedName>
    <definedName name="SalesRoundBox94_3">'Бланк заказа'!$Z$269:$Z$269</definedName>
    <definedName name="SalesRoundBox94_4">'Бланк заказа'!$AB$269:$AB$269</definedName>
    <definedName name="SalesRoundBox95_1">'Бланк заказа'!$V$270:$V$270</definedName>
    <definedName name="SalesRoundBox95_2">'Бланк заказа'!$X$270:$X$270</definedName>
    <definedName name="SalesRoundBox95_3">'Бланк заказа'!$Z$270:$Z$270</definedName>
    <definedName name="SalesRoundBox95_4">'Бланк заказа'!$AB$270:$AB$270</definedName>
    <definedName name="SalesRoundBox96_1">'Бланк заказа'!$V$274:$V$274</definedName>
    <definedName name="SalesRoundBox96_2">'Бланк заказа'!$X$274:$X$274</definedName>
    <definedName name="SalesRoundBox96_3">'Бланк заказа'!$Z$274:$Z$274</definedName>
    <definedName name="SalesRoundBox96_4">'Бланк заказа'!$AB$274:$AB$274</definedName>
    <definedName name="SalesRoundBox97_1">'Бланк заказа'!$V$275:$V$275</definedName>
    <definedName name="SalesRoundBox97_2">'Бланк заказа'!$X$275:$X$275</definedName>
    <definedName name="SalesRoundBox97_3">'Бланк заказа'!$Z$275:$Z$275</definedName>
    <definedName name="SalesRoundBox97_4">'Бланк заказа'!$AB$275:$AB$275</definedName>
    <definedName name="SalesRoundBox98_1">'Бланк заказа'!$V$276:$V$276</definedName>
    <definedName name="SalesRoundBox98_2">'Бланк заказа'!$X$276:$X$276</definedName>
    <definedName name="SalesRoundBox98_3">'Бланк заказа'!$Z$276:$Z$276</definedName>
    <definedName name="SalesRoundBox98_4">'Бланк заказа'!$AB$276:$AB$276</definedName>
    <definedName name="SalesRoundBox99_1">'Бланк заказа'!$V$277:$V$277</definedName>
    <definedName name="SalesRoundBox99_2">'Бланк заказа'!$X$277:$X$277</definedName>
    <definedName name="SalesRoundBox99_3">'Бланк заказа'!$Z$277:$Z$277</definedName>
    <definedName name="SalesRoundBox99_4">'Бланк заказа'!$AB$277:$AB$277</definedName>
    <definedName name="Table">Setting!$B$6:$D$7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заказа'!$T$43:$T$43</definedName>
    <definedName name="UnitOfMeasure100">'Бланк заказа'!$T$281:$T$281</definedName>
    <definedName name="UnitOfMeasure101">'Бланк заказа'!$T$287:$T$287</definedName>
    <definedName name="UnitOfMeasure102">'Бланк заказа'!$T$293:$T$293</definedName>
    <definedName name="UnitOfMeasure103">'Бланк заказа'!$T$294:$T$294</definedName>
    <definedName name="UnitOfMeasure104">'Бланк заказа'!$T$298:$T$298</definedName>
    <definedName name="UnitOfMeasure105">'Бланк заказа'!$T$303:$T$303</definedName>
    <definedName name="UnitOfMeasure106">'Бланк заказа'!$T$308:$T$308</definedName>
    <definedName name="UnitOfMeasure107">'Бланк заказа'!$T$309:$T$309</definedName>
    <definedName name="UnitOfMeasure108">'Бланк заказа'!$T$313:$T$313</definedName>
    <definedName name="UnitOfMeasure109">'Бланк заказа'!$T$314:$T$314</definedName>
    <definedName name="UnitOfMeasure11">'Бланк заказа'!$T$44:$T$44</definedName>
    <definedName name="UnitOfMeasure110">'Бланк заказа'!$T$315:$T$315</definedName>
    <definedName name="UnitOfMeasure111">'Бланк заказа'!$T$316:$T$316</definedName>
    <definedName name="UnitOfMeasure112">'Бланк заказа'!$T$320:$T$320</definedName>
    <definedName name="UnitOfMeasure113">'Бланк заказа'!$T$321:$T$321</definedName>
    <definedName name="UnitOfMeasure114">'Бланк заказа'!$T$322:$T$322</definedName>
    <definedName name="UnitOfMeasure115">'Бланк заказа'!$T$323:$T$323</definedName>
    <definedName name="UnitOfMeasure116">'Бланк заказа'!$T$327:$T$327</definedName>
    <definedName name="UnitOfMeasure117">'Бланк заказа'!$T$328:$T$328</definedName>
    <definedName name="UnitOfMeasure118">'Бланк заказа'!$T$334:$T$334</definedName>
    <definedName name="UnitOfMeasure119">'Бланк заказа'!$T$335:$T$335</definedName>
    <definedName name="UnitOfMeasure12">'Бланк заказа'!$T$45:$T$45</definedName>
    <definedName name="UnitOfMeasure120">'Бланк заказа'!$T$336:$T$336</definedName>
    <definedName name="UnitOfMeasure121">'Бланк заказа'!$T$337:$T$337</definedName>
    <definedName name="UnitOfMeasure122">'Бланк заказа'!$T$338:$T$338</definedName>
    <definedName name="UnitOfMeasure123">'Бланк заказа'!$T$339:$T$339</definedName>
    <definedName name="UnitOfMeasure124">'Бланк заказа'!$T$340:$T$340</definedName>
    <definedName name="UnitOfMeasure125">'Бланк заказа'!$T$344:$T$344</definedName>
    <definedName name="UnitOfMeasure126">'Бланк заказа'!$T$348:$T$348</definedName>
    <definedName name="UnitOfMeasure127">'Бланк заказа'!$T$349:$T$349</definedName>
    <definedName name="UnitOfMeasure128">'Бланк заказа'!$T$350:$T$350</definedName>
    <definedName name="UnitOfMeasure129">'Бланк заказа'!$T$354:$T$354</definedName>
    <definedName name="UnitOfMeasure13">'Бланк заказа'!$T$46:$T$46</definedName>
    <definedName name="UnitOfMeasure130">'Бланк заказа'!$T$355:$T$355</definedName>
    <definedName name="UnitOfMeasure131">'Бланк заказа'!$T$356:$T$356</definedName>
    <definedName name="UnitOfMeasure132">'Бланк заказа'!$T$360:$T$360</definedName>
    <definedName name="UnitOfMeasure133">'Бланк заказа'!$T$361:$T$361</definedName>
    <definedName name="UnitOfMeasure134">'Бланк заказа'!$T$367:$T$367</definedName>
    <definedName name="UnitOfMeasure135">'Бланк заказа'!$T$373:$T$373</definedName>
    <definedName name="UnitOfMeasure136">'Бланк заказа'!$T$374:$T$374</definedName>
    <definedName name="UnitOfMeasure137">'Бланк заказа'!$T$375:$T$375</definedName>
    <definedName name="UnitOfMeasure138">'Бланк заказа'!$T$376:$T$376</definedName>
    <definedName name="UnitOfMeasure139">'Бланк заказа'!$T$377:$T$377</definedName>
    <definedName name="UnitOfMeasure14">'Бланк заказа'!$T$47:$T$47</definedName>
    <definedName name="UnitOfMeasure140">'Бланк заказа'!$T$383:$T$383</definedName>
    <definedName name="UnitOfMeasure141">'Бланк заказа'!$T$384:$T$384</definedName>
    <definedName name="UnitOfMeasure142">'Бланк заказа'!$T$385:$T$385</definedName>
    <definedName name="UnitOfMeasure143">'Бланк заказа'!$T$386:$T$386</definedName>
    <definedName name="UnitOfMeasure144">'Бланк заказа'!$T$387:$T$387</definedName>
    <definedName name="UnitOfMeasure145">'Бланк заказа'!$T$388:$T$388</definedName>
    <definedName name="UnitOfMeasure146">'Бланк заказа'!$T$392:$T$392</definedName>
    <definedName name="UnitOfMeasure147">'Бланк заказа'!$T$393:$T$393</definedName>
    <definedName name="UnitOfMeasure148">'Бланк заказа'!$T$397:$T$397</definedName>
    <definedName name="UnitOfMeasure149">'Бланк заказа'!$T$398:$T$398</definedName>
    <definedName name="UnitOfMeasure15">'Бланк заказа'!$T$48:$T$48</definedName>
    <definedName name="UnitOfMeasure150">'Бланк заказа'!$T$399:$T$399</definedName>
    <definedName name="UnitOfMeasure151">'Бланк заказа'!$T$403:$T$403</definedName>
    <definedName name="UnitOfMeasure16">'Бланк заказа'!$T$49:$T$49</definedName>
    <definedName name="UnitOfMeasure17">'Бланк заказа'!$T$50:$T$50</definedName>
    <definedName name="UnitOfMeasure18">'Бланк заказа'!$T$51:$T$51</definedName>
    <definedName name="UnitOfMeasure19">'Бланк заказа'!$T$56:$T$56</definedName>
    <definedName name="UnitOfMeasure2">'Бланк заказа'!$T$27:$T$27</definedName>
    <definedName name="UnitOfMeasure20">'Бланк заказа'!$T$57:$T$57</definedName>
    <definedName name="UnitOfMeasure21">'Бланк заказа'!$T$61:$T$61</definedName>
    <definedName name="UnitOfMeasure22">'Бланк заказа'!$T$62:$T$62</definedName>
    <definedName name="UnitOfMeasure23">'Бланк заказа'!$T$68:$T$68</definedName>
    <definedName name="UnitOfMeasure24">'Бланк заказа'!$T$69:$T$69</definedName>
    <definedName name="UnitOfMeasure25">'Бланк заказа'!$T$73:$T$73</definedName>
    <definedName name="UnitOfMeasure26">'Бланк заказа'!$T$79:$T$79</definedName>
    <definedName name="UnitOfMeasure27">'Бланк заказа'!$T$83:$T$83</definedName>
    <definedName name="UnitOfMeasure28">'Бланк заказа'!$T$87:$T$87</definedName>
    <definedName name="UnitOfMeasure29">'Бланк заказа'!$T$88:$T$88</definedName>
    <definedName name="UnitOfMeasure3">'Бланк заказа'!$T$28:$T$28</definedName>
    <definedName name="UnitOfMeasure30">'Бланк заказа'!$T$89:$T$89</definedName>
    <definedName name="UnitOfMeasure31">'Бланк заказа'!$T$90:$T$90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заказа'!$T$102:$T$102</definedName>
    <definedName name="UnitOfMeasure36">'Бланк заказа'!$T$106:$T$106</definedName>
    <definedName name="UnitOfMeasure37">'Бланк заказа'!$T$107:$T$107</definedName>
    <definedName name="UnitOfMeasure38">'Бланк заказа'!$T$108:$T$108</definedName>
    <definedName name="UnitOfMeasure39">'Бланк заказа'!$T$109:$T$109</definedName>
    <definedName name="UnitOfMeasure4">'Бланк заказа'!$T$29:$T$29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заказа'!$T$120:$T$120</definedName>
    <definedName name="UnitOfMeasure44">'Бланк заказа'!$T$121:$T$121</definedName>
    <definedName name="UnitOfMeasure45">'Бланк заказа'!$T$122:$T$122</definedName>
    <definedName name="UnitOfMeasure46">'Бланк заказа'!$T$126:$T$126</definedName>
    <definedName name="UnitOfMeasure47">'Бланк заказа'!$T$127:$T$127</definedName>
    <definedName name="UnitOfMeasure48">'Бланк заказа'!$T$132:$T$132</definedName>
    <definedName name="UnitOfMeasure49">'Бланк заказа'!$T$133:$T$133</definedName>
    <definedName name="UnitOfMeasure5">'Бланк заказа'!$T$30:$T$30</definedName>
    <definedName name="UnitOfMeasure50">'Бланк заказа'!$T$138:$T$138</definedName>
    <definedName name="UnitOfMeasure51">'Бланк заказа'!$T$142:$T$142</definedName>
    <definedName name="UnitOfMeasure52">'Бланк заказа'!$T$148:$T$148</definedName>
    <definedName name="UnitOfMeasure53">'Бланк заказа'!$T$149:$T$149</definedName>
    <definedName name="UnitOfMeasure54">'Бланк заказа'!$T$150:$T$150</definedName>
    <definedName name="UnitOfMeasure55">'Бланк заказа'!$T$155:$T$155</definedName>
    <definedName name="UnitOfMeasure56">'Бланк заказа'!$T$159:$T$159</definedName>
    <definedName name="UnitOfMeasure57">'Бланк заказа'!$T$165:$T$165</definedName>
    <definedName name="UnitOfMeasure58">'Бланк заказа'!$T$166:$T$166</definedName>
    <definedName name="UnitOfMeasure59">'Бланк заказа'!$T$172:$T$172</definedName>
    <definedName name="UnitOfMeasure6">'Бланк заказа'!$T$34:$T$34</definedName>
    <definedName name="UnitOfMeasure60">'Бланк заказа'!$T$173:$T$173</definedName>
    <definedName name="UnitOfMeasure61">'Бланк заказа'!$T$174:$T$174</definedName>
    <definedName name="UnitOfMeasure62">'Бланк заказа'!$T$178:$T$178</definedName>
    <definedName name="UnitOfMeasure63">'Бланк заказа'!$T$179:$T$179</definedName>
    <definedName name="UnitOfMeasure64">'Бланк заказа'!$T$183:$T$183</definedName>
    <definedName name="UnitOfMeasure65">'Бланк заказа'!$T$184:$T$184</definedName>
    <definedName name="UnitOfMeasure66">'Бланк заказа'!$T$185:$T$185</definedName>
    <definedName name="UnitOfMeasure67">'Бланк заказа'!$T$189:$T$189</definedName>
    <definedName name="UnitOfMeasure68">'Бланк заказа'!$T$190:$T$190</definedName>
    <definedName name="UnitOfMeasure69">'Бланк заказа'!$T$191:$T$191</definedName>
    <definedName name="UnitOfMeasure7">'Бланк заказа'!$T$35:$T$35</definedName>
    <definedName name="UnitOfMeasure70">'Бланк заказа'!$T$192:$T$192</definedName>
    <definedName name="UnitOfMeasure71">'Бланк заказа'!$T$196:$T$196</definedName>
    <definedName name="UnitOfMeasure72">'Бланк заказа'!$T$197:$T$197</definedName>
    <definedName name="UnitOfMeasure73">'Бланк заказа'!$T$202:$T$202</definedName>
    <definedName name="UnitOfMeasure74">'Бланк заказа'!$T$203:$T$203</definedName>
    <definedName name="UnitOfMeasure75">'Бланк заказа'!$T$204:$T$204</definedName>
    <definedName name="UnitOfMeasure76">'Бланк заказа'!$T$210:$T$210</definedName>
    <definedName name="UnitOfMeasure77">'Бланк заказа'!$T$216:$T$216</definedName>
    <definedName name="UnitOfMeasure78">'Бланк заказа'!$T$220:$T$220</definedName>
    <definedName name="UnitOfMeasure79">'Бланк заказа'!$T$224:$T$224</definedName>
    <definedName name="UnitOfMeasure8">'Бланк заказа'!$T$41:$T$41</definedName>
    <definedName name="UnitOfMeasure80">'Бланк заказа'!$T$225:$T$225</definedName>
    <definedName name="UnitOfMeasure81">'Бланк заказа'!$T$229:$T$229</definedName>
    <definedName name="UnitOfMeasure82">'Бланк заказа'!$T$235:$T$235</definedName>
    <definedName name="UnitOfMeasure83">'Бланк заказа'!$T$236:$T$236</definedName>
    <definedName name="UnitOfMeasure84">'Бланк заказа'!$T$237:$T$237</definedName>
    <definedName name="UnitOfMeasure85">'Бланк заказа'!$T$238:$T$238</definedName>
    <definedName name="UnitOfMeasure86">'Бланк заказа'!$T$243:$T$243</definedName>
    <definedName name="UnitOfMeasure87">'Бланк заказа'!$T$247:$T$247</definedName>
    <definedName name="UnitOfMeasure88">'Бланк заказа'!$T$252:$T$252</definedName>
    <definedName name="UnitOfMeasure89">'Бланк заказа'!$T$253:$T$253</definedName>
    <definedName name="UnitOfMeasure9">'Бланк заказа'!$T$42:$T$42</definedName>
    <definedName name="UnitOfMeasure90">'Бланк заказа'!$T$257:$T$257</definedName>
    <definedName name="UnitOfMeasure91">'Бланк заказа'!$T$258:$T$258</definedName>
    <definedName name="UnitOfMeasure92">'Бланк заказа'!$T$259:$T$259</definedName>
    <definedName name="UnitOfMeasure93">'Бланк заказа'!$T$265:$T$265</definedName>
    <definedName name="UnitOfMeasure94">'Бланк заказа'!$T$269:$T$269</definedName>
    <definedName name="UnitOfMeasure95">'Бланк заказа'!$T$270:$T$270</definedName>
    <definedName name="UnitOfMeasure96">'Бланк заказа'!$T$274:$T$274</definedName>
    <definedName name="UnitOfMeasure97">'Бланк заказа'!$T$275:$T$275</definedName>
    <definedName name="UnitOfMeasure98">'Бланк заказа'!$T$276:$T$276</definedName>
    <definedName name="UnitOfMeasure99">'Бланк заказа'!$T$277:$T$277</definedName>
    <definedName name="UnloadAddress">'Бланк заказа'!$E$8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16" i="2" l="1"/>
  <c r="M416" i="2"/>
  <c r="K416" i="2"/>
  <c r="G416" i="2"/>
  <c r="AA405" i="2"/>
  <c r="Y405" i="2"/>
  <c r="W405" i="2"/>
  <c r="U405" i="2"/>
  <c r="AA404" i="2"/>
  <c r="Z404" i="2"/>
  <c r="Y404" i="2"/>
  <c r="W404" i="2"/>
  <c r="U404" i="2"/>
  <c r="CC403" i="2"/>
  <c r="CA403" i="2"/>
  <c r="BY403" i="2"/>
  <c r="BW403" i="2"/>
  <c r="BU403" i="2"/>
  <c r="BS403" i="2"/>
  <c r="BR403" i="2"/>
  <c r="BQ403" i="2"/>
  <c r="BP403" i="2"/>
  <c r="BO403" i="2"/>
  <c r="AB403" i="2"/>
  <c r="Z403" i="2"/>
  <c r="Z405" i="2" s="1"/>
  <c r="X403" i="2"/>
  <c r="V403" i="2"/>
  <c r="V405" i="2" s="1"/>
  <c r="AA401" i="2"/>
  <c r="Y401" i="2"/>
  <c r="W401" i="2"/>
  <c r="U401" i="2"/>
  <c r="AA400" i="2"/>
  <c r="Y400" i="2"/>
  <c r="W400" i="2"/>
  <c r="U400" i="2"/>
  <c r="CC399" i="2"/>
  <c r="CA399" i="2"/>
  <c r="BY399" i="2"/>
  <c r="BW399" i="2"/>
  <c r="BU399" i="2"/>
  <c r="BS399" i="2"/>
  <c r="BQ399" i="2"/>
  <c r="BO399" i="2"/>
  <c r="AB399" i="2"/>
  <c r="Z399" i="2"/>
  <c r="BZ399" i="2" s="1"/>
  <c r="X399" i="2"/>
  <c r="BV399" i="2" s="1"/>
  <c r="V399" i="2"/>
  <c r="BP399" i="2" s="1"/>
  <c r="O399" i="2"/>
  <c r="CC398" i="2"/>
  <c r="CA398" i="2"/>
  <c r="BY398" i="2"/>
  <c r="BW398" i="2"/>
  <c r="BU398" i="2"/>
  <c r="BS398" i="2"/>
  <c r="BQ398" i="2"/>
  <c r="BO398" i="2"/>
  <c r="AB398" i="2"/>
  <c r="Z398" i="2"/>
  <c r="BZ398" i="2" s="1"/>
  <c r="X398" i="2"/>
  <c r="V398" i="2"/>
  <c r="O398" i="2"/>
  <c r="CC397" i="2"/>
  <c r="CA397" i="2"/>
  <c r="BY397" i="2"/>
  <c r="BW397" i="2"/>
  <c r="BU397" i="2"/>
  <c r="BS397" i="2"/>
  <c r="BQ397" i="2"/>
  <c r="BO397" i="2"/>
  <c r="AB397" i="2"/>
  <c r="CD397" i="2" s="1"/>
  <c r="Z397" i="2"/>
  <c r="BZ397" i="2" s="1"/>
  <c r="X397" i="2"/>
  <c r="X401" i="2" s="1"/>
  <c r="V397" i="2"/>
  <c r="BR397" i="2" s="1"/>
  <c r="AA395" i="2"/>
  <c r="Y395" i="2"/>
  <c r="W395" i="2"/>
  <c r="U395" i="2"/>
  <c r="AA394" i="2"/>
  <c r="Y394" i="2"/>
  <c r="W394" i="2"/>
  <c r="U394" i="2"/>
  <c r="CC393" i="2"/>
  <c r="CA393" i="2"/>
  <c r="BY393" i="2"/>
  <c r="BW393" i="2"/>
  <c r="BU393" i="2"/>
  <c r="BS393" i="2"/>
  <c r="BQ393" i="2"/>
  <c r="BO393" i="2"/>
  <c r="AB393" i="2"/>
  <c r="CD393" i="2" s="1"/>
  <c r="Z393" i="2"/>
  <c r="X393" i="2"/>
  <c r="BV393" i="2" s="1"/>
  <c r="V393" i="2"/>
  <c r="BR393" i="2" s="1"/>
  <c r="O393" i="2"/>
  <c r="CC392" i="2"/>
  <c r="CA392" i="2"/>
  <c r="BY392" i="2"/>
  <c r="BW392" i="2"/>
  <c r="BU392" i="2"/>
  <c r="BS392" i="2"/>
  <c r="BQ392" i="2"/>
  <c r="BO392" i="2"/>
  <c r="AB392" i="2"/>
  <c r="Z392" i="2"/>
  <c r="Z395" i="2" s="1"/>
  <c r="X392" i="2"/>
  <c r="BV392" i="2" s="1"/>
  <c r="V392" i="2"/>
  <c r="V395" i="2" s="1"/>
  <c r="O392" i="2"/>
  <c r="AA390" i="2"/>
  <c r="Y390" i="2"/>
  <c r="W390" i="2"/>
  <c r="U390" i="2"/>
  <c r="AA389" i="2"/>
  <c r="Y389" i="2"/>
  <c r="W389" i="2"/>
  <c r="U389" i="2"/>
  <c r="CC388" i="2"/>
  <c r="CA388" i="2"/>
  <c r="BY388" i="2"/>
  <c r="BW388" i="2"/>
  <c r="BU388" i="2"/>
  <c r="BS388" i="2"/>
  <c r="BQ388" i="2"/>
  <c r="BO388" i="2"/>
  <c r="AB388" i="2"/>
  <c r="CD388" i="2" s="1"/>
  <c r="Z388" i="2"/>
  <c r="X388" i="2"/>
  <c r="BT388" i="2" s="1"/>
  <c r="V388" i="2"/>
  <c r="O388" i="2"/>
  <c r="CC387" i="2"/>
  <c r="CA387" i="2"/>
  <c r="BY387" i="2"/>
  <c r="BW387" i="2"/>
  <c r="BU387" i="2"/>
  <c r="BS387" i="2"/>
  <c r="BQ387" i="2"/>
  <c r="BO387" i="2"/>
  <c r="AB387" i="2"/>
  <c r="Z387" i="2"/>
  <c r="X387" i="2"/>
  <c r="V387" i="2"/>
  <c r="O387" i="2"/>
  <c r="CC386" i="2"/>
  <c r="CA386" i="2"/>
  <c r="BY386" i="2"/>
  <c r="BW386" i="2"/>
  <c r="BU386" i="2"/>
  <c r="BS386" i="2"/>
  <c r="BQ386" i="2"/>
  <c r="BO386" i="2"/>
  <c r="AB386" i="2"/>
  <c r="CB386" i="2" s="1"/>
  <c r="Z386" i="2"/>
  <c r="BZ386" i="2" s="1"/>
  <c r="X386" i="2"/>
  <c r="BV386" i="2" s="1"/>
  <c r="V386" i="2"/>
  <c r="O386" i="2"/>
  <c r="CC385" i="2"/>
  <c r="CA385" i="2"/>
  <c r="BY385" i="2"/>
  <c r="BW385" i="2"/>
  <c r="BU385" i="2"/>
  <c r="BS385" i="2"/>
  <c r="BQ385" i="2"/>
  <c r="BO385" i="2"/>
  <c r="AB385" i="2"/>
  <c r="CD385" i="2" s="1"/>
  <c r="Z385" i="2"/>
  <c r="BZ385" i="2" s="1"/>
  <c r="X385" i="2"/>
  <c r="BV385" i="2" s="1"/>
  <c r="V385" i="2"/>
  <c r="O385" i="2"/>
  <c r="CC384" i="2"/>
  <c r="CA384" i="2"/>
  <c r="BY384" i="2"/>
  <c r="BW384" i="2"/>
  <c r="BU384" i="2"/>
  <c r="BS384" i="2"/>
  <c r="BQ384" i="2"/>
  <c r="BO384" i="2"/>
  <c r="AB384" i="2"/>
  <c r="CD384" i="2" s="1"/>
  <c r="Z384" i="2"/>
  <c r="X384" i="2"/>
  <c r="BV384" i="2" s="1"/>
  <c r="V384" i="2"/>
  <c r="O384" i="2"/>
  <c r="CC383" i="2"/>
  <c r="CA383" i="2"/>
  <c r="BY383" i="2"/>
  <c r="BW383" i="2"/>
  <c r="BU383" i="2"/>
  <c r="BS383" i="2"/>
  <c r="BQ383" i="2"/>
  <c r="BO383" i="2"/>
  <c r="AB383" i="2"/>
  <c r="Z383" i="2"/>
  <c r="X383" i="2"/>
  <c r="V383" i="2"/>
  <c r="O383" i="2"/>
  <c r="AA379" i="2"/>
  <c r="Y379" i="2"/>
  <c r="W379" i="2"/>
  <c r="U379" i="2"/>
  <c r="AA378" i="2"/>
  <c r="Y378" i="2"/>
  <c r="W378" i="2"/>
  <c r="U378" i="2"/>
  <c r="CC377" i="2"/>
  <c r="CA377" i="2"/>
  <c r="BY377" i="2"/>
  <c r="BW377" i="2"/>
  <c r="BU377" i="2"/>
  <c r="BS377" i="2"/>
  <c r="BQ377" i="2"/>
  <c r="BO377" i="2"/>
  <c r="AB377" i="2"/>
  <c r="Z377" i="2"/>
  <c r="X377" i="2"/>
  <c r="BV377" i="2" s="1"/>
  <c r="V377" i="2"/>
  <c r="O377" i="2"/>
  <c r="CC376" i="2"/>
  <c r="CA376" i="2"/>
  <c r="BY376" i="2"/>
  <c r="BW376" i="2"/>
  <c r="BU376" i="2"/>
  <c r="BS376" i="2"/>
  <c r="BQ376" i="2"/>
  <c r="BO376" i="2"/>
  <c r="AB376" i="2"/>
  <c r="CD376" i="2" s="1"/>
  <c r="Z376" i="2"/>
  <c r="BX376" i="2" s="1"/>
  <c r="X376" i="2"/>
  <c r="BV376" i="2" s="1"/>
  <c r="V376" i="2"/>
  <c r="BR376" i="2" s="1"/>
  <c r="O376" i="2"/>
  <c r="CC375" i="2"/>
  <c r="CA375" i="2"/>
  <c r="BY375" i="2"/>
  <c r="BW375" i="2"/>
  <c r="BU375" i="2"/>
  <c r="BS375" i="2"/>
  <c r="BQ375" i="2"/>
  <c r="BO375" i="2"/>
  <c r="AB375" i="2"/>
  <c r="CD375" i="2" s="1"/>
  <c r="Z375" i="2"/>
  <c r="X375" i="2"/>
  <c r="BV375" i="2" s="1"/>
  <c r="V375" i="2"/>
  <c r="O375" i="2"/>
  <c r="CC374" i="2"/>
  <c r="CA374" i="2"/>
  <c r="BZ374" i="2"/>
  <c r="BY374" i="2"/>
  <c r="BX374" i="2"/>
  <c r="BW374" i="2"/>
  <c r="BU374" i="2"/>
  <c r="BS374" i="2"/>
  <c r="BR374" i="2"/>
  <c r="BQ374" i="2"/>
  <c r="BP374" i="2"/>
  <c r="BO374" i="2"/>
  <c r="AB374" i="2"/>
  <c r="CD374" i="2" s="1"/>
  <c r="Z374" i="2"/>
  <c r="X374" i="2"/>
  <c r="V374" i="2"/>
  <c r="O374" i="2"/>
  <c r="CC373" i="2"/>
  <c r="CA373" i="2"/>
  <c r="BY373" i="2"/>
  <c r="BW373" i="2"/>
  <c r="BU373" i="2"/>
  <c r="BS373" i="2"/>
  <c r="BQ373" i="2"/>
  <c r="BO373" i="2"/>
  <c r="AB373" i="2"/>
  <c r="CD373" i="2" s="1"/>
  <c r="Z373" i="2"/>
  <c r="X373" i="2"/>
  <c r="V373" i="2"/>
  <c r="V378" i="2" s="1"/>
  <c r="O373" i="2"/>
  <c r="AB369" i="2"/>
  <c r="AA369" i="2"/>
  <c r="Y369" i="2"/>
  <c r="X369" i="2"/>
  <c r="W369" i="2"/>
  <c r="U369" i="2"/>
  <c r="AB368" i="2"/>
  <c r="AA368" i="2"/>
  <c r="Y368" i="2"/>
  <c r="W368" i="2"/>
  <c r="U368" i="2"/>
  <c r="CC367" i="2"/>
  <c r="CA367" i="2"/>
  <c r="BY367" i="2"/>
  <c r="BW367" i="2"/>
  <c r="BU367" i="2"/>
  <c r="BS367" i="2"/>
  <c r="BQ367" i="2"/>
  <c r="BO367" i="2"/>
  <c r="AB367" i="2"/>
  <c r="CD367" i="2" s="1"/>
  <c r="Z367" i="2"/>
  <c r="BZ367" i="2" s="1"/>
  <c r="X367" i="2"/>
  <c r="X368" i="2" s="1"/>
  <c r="V367" i="2"/>
  <c r="V369" i="2" s="1"/>
  <c r="O367" i="2"/>
  <c r="AA363" i="2"/>
  <c r="Y363" i="2"/>
  <c r="W363" i="2"/>
  <c r="U363" i="2"/>
  <c r="AA362" i="2"/>
  <c r="Y362" i="2"/>
  <c r="W362" i="2"/>
  <c r="U362" i="2"/>
  <c r="CC361" i="2"/>
  <c r="CA361" i="2"/>
  <c r="BY361" i="2"/>
  <c r="BW361" i="2"/>
  <c r="BU361" i="2"/>
  <c r="BS361" i="2"/>
  <c r="BQ361" i="2"/>
  <c r="BO361" i="2"/>
  <c r="AB361" i="2"/>
  <c r="CD361" i="2" s="1"/>
  <c r="Z361" i="2"/>
  <c r="BZ361" i="2" s="1"/>
  <c r="X361" i="2"/>
  <c r="BV361" i="2" s="1"/>
  <c r="V361" i="2"/>
  <c r="BR361" i="2" s="1"/>
  <c r="CC360" i="2"/>
  <c r="CA360" i="2"/>
  <c r="BY360" i="2"/>
  <c r="BW360" i="2"/>
  <c r="BU360" i="2"/>
  <c r="BS360" i="2"/>
  <c r="BQ360" i="2"/>
  <c r="BO360" i="2"/>
  <c r="AB360" i="2"/>
  <c r="Z360" i="2"/>
  <c r="X360" i="2"/>
  <c r="V360" i="2"/>
  <c r="O360" i="2"/>
  <c r="AA358" i="2"/>
  <c r="Y358" i="2"/>
  <c r="W358" i="2"/>
  <c r="U358" i="2"/>
  <c r="AA357" i="2"/>
  <c r="Y357" i="2"/>
  <c r="W357" i="2"/>
  <c r="U357" i="2"/>
  <c r="CC356" i="2"/>
  <c r="CA356" i="2"/>
  <c r="BY356" i="2"/>
  <c r="BW356" i="2"/>
  <c r="BU356" i="2"/>
  <c r="BS356" i="2"/>
  <c r="BQ356" i="2"/>
  <c r="BO356" i="2"/>
  <c r="AB356" i="2"/>
  <c r="CD356" i="2" s="1"/>
  <c r="Z356" i="2"/>
  <c r="BZ356" i="2" s="1"/>
  <c r="X356" i="2"/>
  <c r="BV356" i="2" s="1"/>
  <c r="V356" i="2"/>
  <c r="BR356" i="2" s="1"/>
  <c r="O356" i="2"/>
  <c r="CC355" i="2"/>
  <c r="CA355" i="2"/>
  <c r="BY355" i="2"/>
  <c r="BW355" i="2"/>
  <c r="BU355" i="2"/>
  <c r="BS355" i="2"/>
  <c r="BQ355" i="2"/>
  <c r="BO355" i="2"/>
  <c r="AB355" i="2"/>
  <c r="Z355" i="2"/>
  <c r="BZ355" i="2" s="1"/>
  <c r="X355" i="2"/>
  <c r="BV355" i="2" s="1"/>
  <c r="V355" i="2"/>
  <c r="BP355" i="2" s="1"/>
  <c r="O355" i="2"/>
  <c r="CC354" i="2"/>
  <c r="CA354" i="2"/>
  <c r="BZ354" i="2"/>
  <c r="BY354" i="2"/>
  <c r="BX354" i="2"/>
  <c r="BW354" i="2"/>
  <c r="BU354" i="2"/>
  <c r="BS354" i="2"/>
  <c r="BQ354" i="2"/>
  <c r="BO354" i="2"/>
  <c r="AB354" i="2"/>
  <c r="Z354" i="2"/>
  <c r="X354" i="2"/>
  <c r="X357" i="2" s="1"/>
  <c r="V354" i="2"/>
  <c r="O354" i="2"/>
  <c r="AA352" i="2"/>
  <c r="Y352" i="2"/>
  <c r="W352" i="2"/>
  <c r="U352" i="2"/>
  <c r="AA351" i="2"/>
  <c r="Y351" i="2"/>
  <c r="W351" i="2"/>
  <c r="U351" i="2"/>
  <c r="CC350" i="2"/>
  <c r="CA350" i="2"/>
  <c r="BY350" i="2"/>
  <c r="BW350" i="2"/>
  <c r="BU350" i="2"/>
  <c r="BS350" i="2"/>
  <c r="BQ350" i="2"/>
  <c r="BO350" i="2"/>
  <c r="AB350" i="2"/>
  <c r="CB350" i="2" s="1"/>
  <c r="Z350" i="2"/>
  <c r="BZ350" i="2" s="1"/>
  <c r="X350" i="2"/>
  <c r="BV350" i="2" s="1"/>
  <c r="V350" i="2"/>
  <c r="CC349" i="2"/>
  <c r="CA349" i="2"/>
  <c r="BY349" i="2"/>
  <c r="BW349" i="2"/>
  <c r="BU349" i="2"/>
  <c r="BS349" i="2"/>
  <c r="BQ349" i="2"/>
  <c r="BO349" i="2"/>
  <c r="AB349" i="2"/>
  <c r="Z349" i="2"/>
  <c r="X349" i="2"/>
  <c r="V349" i="2"/>
  <c r="CC348" i="2"/>
  <c r="CA348" i="2"/>
  <c r="BY348" i="2"/>
  <c r="BW348" i="2"/>
  <c r="BU348" i="2"/>
  <c r="BS348" i="2"/>
  <c r="BQ348" i="2"/>
  <c r="BO348" i="2"/>
  <c r="AB348" i="2"/>
  <c r="AB352" i="2" s="1"/>
  <c r="Z348" i="2"/>
  <c r="X348" i="2"/>
  <c r="V348" i="2"/>
  <c r="V351" i="2" s="1"/>
  <c r="AA346" i="2"/>
  <c r="Y346" i="2"/>
  <c r="W346" i="2"/>
  <c r="U346" i="2"/>
  <c r="AA345" i="2"/>
  <c r="Y345" i="2"/>
  <c r="W345" i="2"/>
  <c r="U345" i="2"/>
  <c r="CC344" i="2"/>
  <c r="CA344" i="2"/>
  <c r="BY344" i="2"/>
  <c r="BW344" i="2"/>
  <c r="BU344" i="2"/>
  <c r="BS344" i="2"/>
  <c r="BQ344" i="2"/>
  <c r="BO344" i="2"/>
  <c r="AB344" i="2"/>
  <c r="AB346" i="2" s="1"/>
  <c r="Z344" i="2"/>
  <c r="BZ344" i="2" s="1"/>
  <c r="X344" i="2"/>
  <c r="V344" i="2"/>
  <c r="AA342" i="2"/>
  <c r="Y342" i="2"/>
  <c r="W342" i="2"/>
  <c r="U342" i="2"/>
  <c r="AA341" i="2"/>
  <c r="Y341" i="2"/>
  <c r="W341" i="2"/>
  <c r="U341" i="2"/>
  <c r="CD340" i="2"/>
  <c r="CC340" i="2"/>
  <c r="CB340" i="2"/>
  <c r="CA340" i="2"/>
  <c r="BY340" i="2"/>
  <c r="BW340" i="2"/>
  <c r="BV340" i="2"/>
  <c r="BU340" i="2"/>
  <c r="BS340" i="2"/>
  <c r="BQ340" i="2"/>
  <c r="BO340" i="2"/>
  <c r="AB340" i="2"/>
  <c r="Z340" i="2"/>
  <c r="X340" i="2"/>
  <c r="BT340" i="2" s="1"/>
  <c r="V340" i="2"/>
  <c r="BR340" i="2" s="1"/>
  <c r="O340" i="2"/>
  <c r="CD339" i="2"/>
  <c r="CC339" i="2"/>
  <c r="CA339" i="2"/>
  <c r="BY339" i="2"/>
  <c r="BW339" i="2"/>
  <c r="BU339" i="2"/>
  <c r="BS339" i="2"/>
  <c r="BQ339" i="2"/>
  <c r="BO339" i="2"/>
  <c r="AB339" i="2"/>
  <c r="CB339" i="2" s="1"/>
  <c r="Z339" i="2"/>
  <c r="X339" i="2"/>
  <c r="V339" i="2"/>
  <c r="CC338" i="2"/>
  <c r="CA338" i="2"/>
  <c r="BY338" i="2"/>
  <c r="BW338" i="2"/>
  <c r="BU338" i="2"/>
  <c r="BS338" i="2"/>
  <c r="BQ338" i="2"/>
  <c r="BO338" i="2"/>
  <c r="AB338" i="2"/>
  <c r="CD338" i="2" s="1"/>
  <c r="Z338" i="2"/>
  <c r="X338" i="2"/>
  <c r="BV338" i="2" s="1"/>
  <c r="V338" i="2"/>
  <c r="CC337" i="2"/>
  <c r="CA337" i="2"/>
  <c r="BY337" i="2"/>
  <c r="BW337" i="2"/>
  <c r="BU337" i="2"/>
  <c r="BS337" i="2"/>
  <c r="BQ337" i="2"/>
  <c r="BO337" i="2"/>
  <c r="AB337" i="2"/>
  <c r="Z337" i="2"/>
  <c r="BZ337" i="2" s="1"/>
  <c r="X337" i="2"/>
  <c r="V337" i="2"/>
  <c r="BP337" i="2" s="1"/>
  <c r="CC336" i="2"/>
  <c r="CA336" i="2"/>
  <c r="BY336" i="2"/>
  <c r="BW336" i="2"/>
  <c r="BU336" i="2"/>
  <c r="BS336" i="2"/>
  <c r="BQ336" i="2"/>
  <c r="BO336" i="2"/>
  <c r="AB336" i="2"/>
  <c r="CD336" i="2" s="1"/>
  <c r="Z336" i="2"/>
  <c r="X336" i="2"/>
  <c r="BV336" i="2" s="1"/>
  <c r="V336" i="2"/>
  <c r="O336" i="2"/>
  <c r="CC335" i="2"/>
  <c r="CA335" i="2"/>
  <c r="BY335" i="2"/>
  <c r="BW335" i="2"/>
  <c r="BU335" i="2"/>
  <c r="BS335" i="2"/>
  <c r="BQ335" i="2"/>
  <c r="BO335" i="2"/>
  <c r="AB335" i="2"/>
  <c r="CD335" i="2" s="1"/>
  <c r="Z335" i="2"/>
  <c r="X335" i="2"/>
  <c r="BV335" i="2" s="1"/>
  <c r="V335" i="2"/>
  <c r="O335" i="2"/>
  <c r="CC334" i="2"/>
  <c r="CA334" i="2"/>
  <c r="BY334" i="2"/>
  <c r="BW334" i="2"/>
  <c r="BU334" i="2"/>
  <c r="BS334" i="2"/>
  <c r="BQ334" i="2"/>
  <c r="BO334" i="2"/>
  <c r="AB334" i="2"/>
  <c r="Z334" i="2"/>
  <c r="X334" i="2"/>
  <c r="V334" i="2"/>
  <c r="O334" i="2"/>
  <c r="AA330" i="2"/>
  <c r="Y330" i="2"/>
  <c r="W330" i="2"/>
  <c r="U330" i="2"/>
  <c r="AA329" i="2"/>
  <c r="Y329" i="2"/>
  <c r="W329" i="2"/>
  <c r="U329" i="2"/>
  <c r="CC328" i="2"/>
  <c r="CA328" i="2"/>
  <c r="BY328" i="2"/>
  <c r="BW328" i="2"/>
  <c r="BU328" i="2"/>
  <c r="BS328" i="2"/>
  <c r="BQ328" i="2"/>
  <c r="BO328" i="2"/>
  <c r="AB328" i="2"/>
  <c r="Z328" i="2"/>
  <c r="BZ328" i="2" s="1"/>
  <c r="X328" i="2"/>
  <c r="BV328" i="2" s="1"/>
  <c r="V328" i="2"/>
  <c r="O328" i="2"/>
  <c r="CC327" i="2"/>
  <c r="CA327" i="2"/>
  <c r="BY327" i="2"/>
  <c r="BW327" i="2"/>
  <c r="BU327" i="2"/>
  <c r="BS327" i="2"/>
  <c r="BQ327" i="2"/>
  <c r="BO327" i="2"/>
  <c r="AB327" i="2"/>
  <c r="Z327" i="2"/>
  <c r="X327" i="2"/>
  <c r="V327" i="2"/>
  <c r="BP327" i="2" s="1"/>
  <c r="O327" i="2"/>
  <c r="AA325" i="2"/>
  <c r="Y325" i="2"/>
  <c r="W325" i="2"/>
  <c r="U325" i="2"/>
  <c r="AA324" i="2"/>
  <c r="Y324" i="2"/>
  <c r="W324" i="2"/>
  <c r="U324" i="2"/>
  <c r="CC323" i="2"/>
  <c r="CA323" i="2"/>
  <c r="BY323" i="2"/>
  <c r="BW323" i="2"/>
  <c r="BU323" i="2"/>
  <c r="BS323" i="2"/>
  <c r="BQ323" i="2"/>
  <c r="BO323" i="2"/>
  <c r="AB323" i="2"/>
  <c r="CD323" i="2" s="1"/>
  <c r="Z323" i="2"/>
  <c r="X323" i="2"/>
  <c r="BV323" i="2" s="1"/>
  <c r="V323" i="2"/>
  <c r="BR323" i="2" s="1"/>
  <c r="O323" i="2"/>
  <c r="CC322" i="2"/>
  <c r="CA322" i="2"/>
  <c r="BY322" i="2"/>
  <c r="BW322" i="2"/>
  <c r="BU322" i="2"/>
  <c r="BS322" i="2"/>
  <c r="BQ322" i="2"/>
  <c r="BO322" i="2"/>
  <c r="AB322" i="2"/>
  <c r="Z322" i="2"/>
  <c r="X322" i="2"/>
  <c r="BV322" i="2" s="1"/>
  <c r="V322" i="2"/>
  <c r="O322" i="2"/>
  <c r="CC321" i="2"/>
  <c r="CA321" i="2"/>
  <c r="BY321" i="2"/>
  <c r="BW321" i="2"/>
  <c r="BU321" i="2"/>
  <c r="BS321" i="2"/>
  <c r="BQ321" i="2"/>
  <c r="BO321" i="2"/>
  <c r="AB321" i="2"/>
  <c r="Z321" i="2"/>
  <c r="X321" i="2"/>
  <c r="BV321" i="2" s="1"/>
  <c r="V321" i="2"/>
  <c r="BR321" i="2" s="1"/>
  <c r="O321" i="2"/>
  <c r="CC320" i="2"/>
  <c r="CA320" i="2"/>
  <c r="BY320" i="2"/>
  <c r="BW320" i="2"/>
  <c r="BU320" i="2"/>
  <c r="BS320" i="2"/>
  <c r="BQ320" i="2"/>
  <c r="BO320" i="2"/>
  <c r="AB320" i="2"/>
  <c r="CD320" i="2" s="1"/>
  <c r="Z320" i="2"/>
  <c r="X320" i="2"/>
  <c r="V320" i="2"/>
  <c r="O320" i="2"/>
  <c r="AA318" i="2"/>
  <c r="Y318" i="2"/>
  <c r="W318" i="2"/>
  <c r="U318" i="2"/>
  <c r="AA317" i="2"/>
  <c r="Y317" i="2"/>
  <c r="W317" i="2"/>
  <c r="U317" i="2"/>
  <c r="CC316" i="2"/>
  <c r="CA316" i="2"/>
  <c r="BY316" i="2"/>
  <c r="BW316" i="2"/>
  <c r="BU316" i="2"/>
  <c r="BS316" i="2"/>
  <c r="BQ316" i="2"/>
  <c r="BO316" i="2"/>
  <c r="AB316" i="2"/>
  <c r="Z316" i="2"/>
  <c r="BZ316" i="2" s="1"/>
  <c r="X316" i="2"/>
  <c r="BT316" i="2" s="1"/>
  <c r="V316" i="2"/>
  <c r="BP316" i="2" s="1"/>
  <c r="O316" i="2"/>
  <c r="CC315" i="2"/>
  <c r="CA315" i="2"/>
  <c r="BY315" i="2"/>
  <c r="BW315" i="2"/>
  <c r="BU315" i="2"/>
  <c r="BS315" i="2"/>
  <c r="BQ315" i="2"/>
  <c r="BO315" i="2"/>
  <c r="AB315" i="2"/>
  <c r="Z315" i="2"/>
  <c r="BX315" i="2" s="1"/>
  <c r="X315" i="2"/>
  <c r="V315" i="2"/>
  <c r="BP315" i="2" s="1"/>
  <c r="O315" i="2"/>
  <c r="CC314" i="2"/>
  <c r="CA314" i="2"/>
  <c r="BY314" i="2"/>
  <c r="BW314" i="2"/>
  <c r="BU314" i="2"/>
  <c r="BS314" i="2"/>
  <c r="BQ314" i="2"/>
  <c r="BO314" i="2"/>
  <c r="AB314" i="2"/>
  <c r="CD314" i="2" s="1"/>
  <c r="Z314" i="2"/>
  <c r="X314" i="2"/>
  <c r="BT314" i="2" s="1"/>
  <c r="V314" i="2"/>
  <c r="O314" i="2"/>
  <c r="CC313" i="2"/>
  <c r="CA313" i="2"/>
  <c r="BY313" i="2"/>
  <c r="BW313" i="2"/>
  <c r="BU313" i="2"/>
  <c r="BS313" i="2"/>
  <c r="BQ313" i="2"/>
  <c r="BO313" i="2"/>
  <c r="AB313" i="2"/>
  <c r="CD313" i="2" s="1"/>
  <c r="Z313" i="2"/>
  <c r="X313" i="2"/>
  <c r="V313" i="2"/>
  <c r="O313" i="2"/>
  <c r="AA311" i="2"/>
  <c r="Y311" i="2"/>
  <c r="W311" i="2"/>
  <c r="U311" i="2"/>
  <c r="AA310" i="2"/>
  <c r="Y310" i="2"/>
  <c r="W310" i="2"/>
  <c r="U310" i="2"/>
  <c r="CC309" i="2"/>
  <c r="CA309" i="2"/>
  <c r="BY309" i="2"/>
  <c r="BW309" i="2"/>
  <c r="BU309" i="2"/>
  <c r="BS309" i="2"/>
  <c r="BQ309" i="2"/>
  <c r="BO309" i="2"/>
  <c r="AB309" i="2"/>
  <c r="CD309" i="2" s="1"/>
  <c r="Z309" i="2"/>
  <c r="X309" i="2"/>
  <c r="V309" i="2"/>
  <c r="O309" i="2"/>
  <c r="CC308" i="2"/>
  <c r="CA308" i="2"/>
  <c r="BY308" i="2"/>
  <c r="BW308" i="2"/>
  <c r="BU308" i="2"/>
  <c r="BS308" i="2"/>
  <c r="BQ308" i="2"/>
  <c r="BO308" i="2"/>
  <c r="AB308" i="2"/>
  <c r="Z308" i="2"/>
  <c r="X308" i="2"/>
  <c r="V308" i="2"/>
  <c r="AC308" i="2" s="1"/>
  <c r="O308" i="2"/>
  <c r="AA305" i="2"/>
  <c r="Y305" i="2"/>
  <c r="X305" i="2"/>
  <c r="W305" i="2"/>
  <c r="U305" i="2"/>
  <c r="AA304" i="2"/>
  <c r="Y304" i="2"/>
  <c r="W304" i="2"/>
  <c r="U304" i="2"/>
  <c r="CC303" i="2"/>
  <c r="CA303" i="2"/>
  <c r="BY303" i="2"/>
  <c r="BW303" i="2"/>
  <c r="BU303" i="2"/>
  <c r="BS303" i="2"/>
  <c r="BQ303" i="2"/>
  <c r="BO303" i="2"/>
  <c r="AB303" i="2"/>
  <c r="Z303" i="2"/>
  <c r="BX303" i="2" s="1"/>
  <c r="X303" i="2"/>
  <c r="BT303" i="2" s="1"/>
  <c r="V303" i="2"/>
  <c r="V305" i="2" s="1"/>
  <c r="O303" i="2"/>
  <c r="AA300" i="2"/>
  <c r="Y300" i="2"/>
  <c r="W300" i="2"/>
  <c r="U300" i="2"/>
  <c r="AA299" i="2"/>
  <c r="Y299" i="2"/>
  <c r="W299" i="2"/>
  <c r="U299" i="2"/>
  <c r="CC298" i="2"/>
  <c r="CA298" i="2"/>
  <c r="BY298" i="2"/>
  <c r="BW298" i="2"/>
  <c r="BU298" i="2"/>
  <c r="BS298" i="2"/>
  <c r="BQ298" i="2"/>
  <c r="BO298" i="2"/>
  <c r="AB298" i="2"/>
  <c r="AB299" i="2" s="1"/>
  <c r="Z298" i="2"/>
  <c r="X298" i="2"/>
  <c r="BV298" i="2" s="1"/>
  <c r="V298" i="2"/>
  <c r="O298" i="2"/>
  <c r="AA296" i="2"/>
  <c r="Y296" i="2"/>
  <c r="W296" i="2"/>
  <c r="U296" i="2"/>
  <c r="AA295" i="2"/>
  <c r="Y295" i="2"/>
  <c r="W295" i="2"/>
  <c r="U295" i="2"/>
  <c r="CC294" i="2"/>
  <c r="CA294" i="2"/>
  <c r="BY294" i="2"/>
  <c r="BX294" i="2"/>
  <c r="BW294" i="2"/>
  <c r="BU294" i="2"/>
  <c r="BS294" i="2"/>
  <c r="BQ294" i="2"/>
  <c r="BO294" i="2"/>
  <c r="AB294" i="2"/>
  <c r="Z294" i="2"/>
  <c r="BZ294" i="2" s="1"/>
  <c r="X294" i="2"/>
  <c r="BV294" i="2" s="1"/>
  <c r="V294" i="2"/>
  <c r="BR294" i="2" s="1"/>
  <c r="O294" i="2"/>
  <c r="CC293" i="2"/>
  <c r="CA293" i="2"/>
  <c r="BY293" i="2"/>
  <c r="BW293" i="2"/>
  <c r="BU293" i="2"/>
  <c r="BS293" i="2"/>
  <c r="BQ293" i="2"/>
  <c r="BO293" i="2"/>
  <c r="AB293" i="2"/>
  <c r="Z293" i="2"/>
  <c r="X293" i="2"/>
  <c r="V293" i="2"/>
  <c r="O293" i="2"/>
  <c r="AA289" i="2"/>
  <c r="Y289" i="2"/>
  <c r="W289" i="2"/>
  <c r="U289" i="2"/>
  <c r="AA288" i="2"/>
  <c r="Y288" i="2"/>
  <c r="W288" i="2"/>
  <c r="U288" i="2"/>
  <c r="CC287" i="2"/>
  <c r="CA287" i="2"/>
  <c r="BY287" i="2"/>
  <c r="BW287" i="2"/>
  <c r="BU287" i="2"/>
  <c r="BS287" i="2"/>
  <c r="BQ287" i="2"/>
  <c r="BO287" i="2"/>
  <c r="AB287" i="2"/>
  <c r="Z287" i="2"/>
  <c r="X287" i="2"/>
  <c r="V287" i="2"/>
  <c r="O287" i="2"/>
  <c r="AA283" i="2"/>
  <c r="Y283" i="2"/>
  <c r="W283" i="2"/>
  <c r="U283" i="2"/>
  <c r="AA282" i="2"/>
  <c r="Y282" i="2"/>
  <c r="W282" i="2"/>
  <c r="U282" i="2"/>
  <c r="CC281" i="2"/>
  <c r="CA281" i="2"/>
  <c r="BY281" i="2"/>
  <c r="BW281" i="2"/>
  <c r="BU281" i="2"/>
  <c r="BS281" i="2"/>
  <c r="BQ281" i="2"/>
  <c r="BO281" i="2"/>
  <c r="AB281" i="2"/>
  <c r="AB283" i="2" s="1"/>
  <c r="Z281" i="2"/>
  <c r="X281" i="2"/>
  <c r="X282" i="2" s="1"/>
  <c r="V281" i="2"/>
  <c r="AA279" i="2"/>
  <c r="Y279" i="2"/>
  <c r="W279" i="2"/>
  <c r="U279" i="2"/>
  <c r="AA278" i="2"/>
  <c r="Y278" i="2"/>
  <c r="W278" i="2"/>
  <c r="U278" i="2"/>
  <c r="CC277" i="2"/>
  <c r="CA277" i="2"/>
  <c r="BY277" i="2"/>
  <c r="BW277" i="2"/>
  <c r="BU277" i="2"/>
  <c r="BS277" i="2"/>
  <c r="BQ277" i="2"/>
  <c r="BO277" i="2"/>
  <c r="AB277" i="2"/>
  <c r="CD277" i="2" s="1"/>
  <c r="Z277" i="2"/>
  <c r="BX277" i="2" s="1"/>
  <c r="X277" i="2"/>
  <c r="V277" i="2"/>
  <c r="CC276" i="2"/>
  <c r="CA276" i="2"/>
  <c r="BY276" i="2"/>
  <c r="BW276" i="2"/>
  <c r="BU276" i="2"/>
  <c r="BS276" i="2"/>
  <c r="BQ276" i="2"/>
  <c r="BO276" i="2"/>
  <c r="AB276" i="2"/>
  <c r="Z276" i="2"/>
  <c r="X276" i="2"/>
  <c r="BV276" i="2" s="1"/>
  <c r="V276" i="2"/>
  <c r="CC275" i="2"/>
  <c r="CA275" i="2"/>
  <c r="BY275" i="2"/>
  <c r="BX275" i="2"/>
  <c r="BW275" i="2"/>
  <c r="BU275" i="2"/>
  <c r="BS275" i="2"/>
  <c r="BQ275" i="2"/>
  <c r="BO275" i="2"/>
  <c r="AB275" i="2"/>
  <c r="CD275" i="2" s="1"/>
  <c r="Z275" i="2"/>
  <c r="BZ275" i="2" s="1"/>
  <c r="X275" i="2"/>
  <c r="V275" i="2"/>
  <c r="CC274" i="2"/>
  <c r="CA274" i="2"/>
  <c r="BZ274" i="2"/>
  <c r="BY274" i="2"/>
  <c r="BX274" i="2"/>
  <c r="BW274" i="2"/>
  <c r="BU274" i="2"/>
  <c r="BS274" i="2"/>
  <c r="BQ274" i="2"/>
  <c r="BO274" i="2"/>
  <c r="AB274" i="2"/>
  <c r="CB274" i="2" s="1"/>
  <c r="Z274" i="2"/>
  <c r="X274" i="2"/>
  <c r="BV274" i="2" s="1"/>
  <c r="V274" i="2"/>
  <c r="AA272" i="2"/>
  <c r="Y272" i="2"/>
  <c r="W272" i="2"/>
  <c r="U272" i="2"/>
  <c r="AA271" i="2"/>
  <c r="Y271" i="2"/>
  <c r="W271" i="2"/>
  <c r="U271" i="2"/>
  <c r="CC270" i="2"/>
  <c r="CA270" i="2"/>
  <c r="BY270" i="2"/>
  <c r="BW270" i="2"/>
  <c r="BU270" i="2"/>
  <c r="BS270" i="2"/>
  <c r="BQ270" i="2"/>
  <c r="BO270" i="2"/>
  <c r="AB270" i="2"/>
  <c r="CD270" i="2" s="1"/>
  <c r="Z270" i="2"/>
  <c r="X270" i="2"/>
  <c r="V270" i="2"/>
  <c r="CC269" i="2"/>
  <c r="CA269" i="2"/>
  <c r="BY269" i="2"/>
  <c r="BW269" i="2"/>
  <c r="BU269" i="2"/>
  <c r="BS269" i="2"/>
  <c r="BQ269" i="2"/>
  <c r="BO269" i="2"/>
  <c r="AB269" i="2"/>
  <c r="AB272" i="2" s="1"/>
  <c r="Z269" i="2"/>
  <c r="X269" i="2"/>
  <c r="BV269" i="2" s="1"/>
  <c r="V269" i="2"/>
  <c r="BP269" i="2" s="1"/>
  <c r="AA267" i="2"/>
  <c r="Y267" i="2"/>
  <c r="W267" i="2"/>
  <c r="U267" i="2"/>
  <c r="AA266" i="2"/>
  <c r="Y266" i="2"/>
  <c r="W266" i="2"/>
  <c r="U266" i="2"/>
  <c r="CC265" i="2"/>
  <c r="CA265" i="2"/>
  <c r="BY265" i="2"/>
  <c r="BW265" i="2"/>
  <c r="BU265" i="2"/>
  <c r="BS265" i="2"/>
  <c r="BQ265" i="2"/>
  <c r="BO265" i="2"/>
  <c r="AB265" i="2"/>
  <c r="Z265" i="2"/>
  <c r="Z266" i="2" s="1"/>
  <c r="X265" i="2"/>
  <c r="X266" i="2" s="1"/>
  <c r="V265" i="2"/>
  <c r="AA261" i="2"/>
  <c r="Y261" i="2"/>
  <c r="W261" i="2"/>
  <c r="U261" i="2"/>
  <c r="AA260" i="2"/>
  <c r="Y260" i="2"/>
  <c r="W260" i="2"/>
  <c r="U260" i="2"/>
  <c r="CC259" i="2"/>
  <c r="CA259" i="2"/>
  <c r="BY259" i="2"/>
  <c r="BW259" i="2"/>
  <c r="BU259" i="2"/>
  <c r="BS259" i="2"/>
  <c r="BQ259" i="2"/>
  <c r="BO259" i="2"/>
  <c r="AB259" i="2"/>
  <c r="Z259" i="2"/>
  <c r="BX259" i="2" s="1"/>
  <c r="X259" i="2"/>
  <c r="V259" i="2"/>
  <c r="O259" i="2"/>
  <c r="CC258" i="2"/>
  <c r="CA258" i="2"/>
  <c r="BY258" i="2"/>
  <c r="BW258" i="2"/>
  <c r="BU258" i="2"/>
  <c r="BS258" i="2"/>
  <c r="BQ258" i="2"/>
  <c r="BP258" i="2"/>
  <c r="BO258" i="2"/>
  <c r="AB258" i="2"/>
  <c r="Z258" i="2"/>
  <c r="BX258" i="2" s="1"/>
  <c r="X258" i="2"/>
  <c r="BT258" i="2" s="1"/>
  <c r="V258" i="2"/>
  <c r="O258" i="2"/>
  <c r="CC257" i="2"/>
  <c r="CA257" i="2"/>
  <c r="BY257" i="2"/>
  <c r="BW257" i="2"/>
  <c r="BU257" i="2"/>
  <c r="BS257" i="2"/>
  <c r="BQ257" i="2"/>
  <c r="BO257" i="2"/>
  <c r="AB257" i="2"/>
  <c r="CD257" i="2" s="1"/>
  <c r="Z257" i="2"/>
  <c r="Z260" i="2" s="1"/>
  <c r="X257" i="2"/>
  <c r="V257" i="2"/>
  <c r="O257" i="2"/>
  <c r="AA255" i="2"/>
  <c r="Y255" i="2"/>
  <c r="W255" i="2"/>
  <c r="U255" i="2"/>
  <c r="AA254" i="2"/>
  <c r="Y254" i="2"/>
  <c r="W254" i="2"/>
  <c r="U254" i="2"/>
  <c r="CC253" i="2"/>
  <c r="CA253" i="2"/>
  <c r="BY253" i="2"/>
  <c r="BW253" i="2"/>
  <c r="BU253" i="2"/>
  <c r="BS253" i="2"/>
  <c r="BQ253" i="2"/>
  <c r="BO253" i="2"/>
  <c r="AB253" i="2"/>
  <c r="CD253" i="2" s="1"/>
  <c r="Z253" i="2"/>
  <c r="X253" i="2"/>
  <c r="V253" i="2"/>
  <c r="BR253" i="2" s="1"/>
  <c r="O253" i="2"/>
  <c r="CC252" i="2"/>
  <c r="CA252" i="2"/>
  <c r="BY252" i="2"/>
  <c r="BW252" i="2"/>
  <c r="BU252" i="2"/>
  <c r="BS252" i="2"/>
  <c r="BQ252" i="2"/>
  <c r="BO252" i="2"/>
  <c r="AB252" i="2"/>
  <c r="Z252" i="2"/>
  <c r="X252" i="2"/>
  <c r="V252" i="2"/>
  <c r="BR252" i="2" s="1"/>
  <c r="O252" i="2"/>
  <c r="AA249" i="2"/>
  <c r="Y249" i="2"/>
  <c r="W249" i="2"/>
  <c r="U249" i="2"/>
  <c r="AA248" i="2"/>
  <c r="Y248" i="2"/>
  <c r="W248" i="2"/>
  <c r="U248" i="2"/>
  <c r="CC247" i="2"/>
  <c r="CA247" i="2"/>
  <c r="BY247" i="2"/>
  <c r="BW247" i="2"/>
  <c r="BV247" i="2"/>
  <c r="BU247" i="2"/>
  <c r="BS247" i="2"/>
  <c r="BQ247" i="2"/>
  <c r="BO247" i="2"/>
  <c r="AB247" i="2"/>
  <c r="Z247" i="2"/>
  <c r="X247" i="2"/>
  <c r="BT247" i="2" s="1"/>
  <c r="V247" i="2"/>
  <c r="O247" i="2"/>
  <c r="AA245" i="2"/>
  <c r="Y245" i="2"/>
  <c r="W245" i="2"/>
  <c r="U245" i="2"/>
  <c r="AA244" i="2"/>
  <c r="Z244" i="2"/>
  <c r="Y244" i="2"/>
  <c r="W244" i="2"/>
  <c r="U244" i="2"/>
  <c r="CC243" i="2"/>
  <c r="CA243" i="2"/>
  <c r="BZ243" i="2"/>
  <c r="BY243" i="2"/>
  <c r="BX243" i="2"/>
  <c r="BW243" i="2"/>
  <c r="BU243" i="2"/>
  <c r="BS243" i="2"/>
  <c r="BR243" i="2"/>
  <c r="BQ243" i="2"/>
  <c r="BP243" i="2"/>
  <c r="BO243" i="2"/>
  <c r="AB243" i="2"/>
  <c r="AB245" i="2" s="1"/>
  <c r="Z243" i="2"/>
  <c r="Z245" i="2" s="1"/>
  <c r="X243" i="2"/>
  <c r="BV243" i="2" s="1"/>
  <c r="V243" i="2"/>
  <c r="V245" i="2" s="1"/>
  <c r="O243" i="2"/>
  <c r="AA240" i="2"/>
  <c r="Y240" i="2"/>
  <c r="W240" i="2"/>
  <c r="U240" i="2"/>
  <c r="AA239" i="2"/>
  <c r="Y239" i="2"/>
  <c r="W239" i="2"/>
  <c r="U239" i="2"/>
  <c r="CC238" i="2"/>
  <c r="CA238" i="2"/>
  <c r="BY238" i="2"/>
  <c r="BW238" i="2"/>
  <c r="BU238" i="2"/>
  <c r="BS238" i="2"/>
  <c r="BQ238" i="2"/>
  <c r="BO238" i="2"/>
  <c r="AB238" i="2"/>
  <c r="CD238" i="2" s="1"/>
  <c r="Z238" i="2"/>
  <c r="X238" i="2"/>
  <c r="V238" i="2"/>
  <c r="BR238" i="2" s="1"/>
  <c r="O238" i="2"/>
  <c r="CC237" i="2"/>
  <c r="CA237" i="2"/>
  <c r="BY237" i="2"/>
  <c r="BW237" i="2"/>
  <c r="BU237" i="2"/>
  <c r="BS237" i="2"/>
  <c r="BQ237" i="2"/>
  <c r="BO237" i="2"/>
  <c r="AB237" i="2"/>
  <c r="Z237" i="2"/>
  <c r="BZ237" i="2" s="1"/>
  <c r="X237" i="2"/>
  <c r="BV237" i="2" s="1"/>
  <c r="V237" i="2"/>
  <c r="BP237" i="2" s="1"/>
  <c r="O237" i="2"/>
  <c r="CC236" i="2"/>
  <c r="CA236" i="2"/>
  <c r="BY236" i="2"/>
  <c r="BW236" i="2"/>
  <c r="BU236" i="2"/>
  <c r="BS236" i="2"/>
  <c r="BQ236" i="2"/>
  <c r="BO236" i="2"/>
  <c r="AB236" i="2"/>
  <c r="Z236" i="2"/>
  <c r="X236" i="2"/>
  <c r="BT236" i="2" s="1"/>
  <c r="V236" i="2"/>
  <c r="BP236" i="2" s="1"/>
  <c r="O236" i="2"/>
  <c r="CC235" i="2"/>
  <c r="CA235" i="2"/>
  <c r="BY235" i="2"/>
  <c r="BW235" i="2"/>
  <c r="BV235" i="2"/>
  <c r="BU235" i="2"/>
  <c r="BS235" i="2"/>
  <c r="BQ235" i="2"/>
  <c r="BO235" i="2"/>
  <c r="AB235" i="2"/>
  <c r="CB235" i="2" s="1"/>
  <c r="Z235" i="2"/>
  <c r="X235" i="2"/>
  <c r="BT235" i="2" s="1"/>
  <c r="V235" i="2"/>
  <c r="V239" i="2" s="1"/>
  <c r="O235" i="2"/>
  <c r="AA231" i="2"/>
  <c r="Y231" i="2"/>
  <c r="W231" i="2"/>
  <c r="U231" i="2"/>
  <c r="AA230" i="2"/>
  <c r="Y230" i="2"/>
  <c r="W230" i="2"/>
  <c r="U230" i="2"/>
  <c r="CC229" i="2"/>
  <c r="CA229" i="2"/>
  <c r="BY229" i="2"/>
  <c r="BW229" i="2"/>
  <c r="BU229" i="2"/>
  <c r="BS229" i="2"/>
  <c r="BQ229" i="2"/>
  <c r="BO229" i="2"/>
  <c r="AB229" i="2"/>
  <c r="CD229" i="2" s="1"/>
  <c r="Z229" i="2"/>
  <c r="Z230" i="2" s="1"/>
  <c r="X229" i="2"/>
  <c r="X230" i="2" s="1"/>
  <c r="V229" i="2"/>
  <c r="O229" i="2"/>
  <c r="AA227" i="2"/>
  <c r="Y227" i="2"/>
  <c r="W227" i="2"/>
  <c r="U227" i="2"/>
  <c r="AA226" i="2"/>
  <c r="Y226" i="2"/>
  <c r="W226" i="2"/>
  <c r="U226" i="2"/>
  <c r="CC225" i="2"/>
  <c r="CA225" i="2"/>
  <c r="BY225" i="2"/>
  <c r="BX225" i="2"/>
  <c r="BW225" i="2"/>
  <c r="BU225" i="2"/>
  <c r="BS225" i="2"/>
  <c r="BQ225" i="2"/>
  <c r="BO225" i="2"/>
  <c r="AB225" i="2"/>
  <c r="CD225" i="2" s="1"/>
  <c r="Z225" i="2"/>
  <c r="BZ225" i="2" s="1"/>
  <c r="X225" i="2"/>
  <c r="V225" i="2"/>
  <c r="O225" i="2"/>
  <c r="CC224" i="2"/>
  <c r="CA224" i="2"/>
  <c r="BY224" i="2"/>
  <c r="BW224" i="2"/>
  <c r="BU224" i="2"/>
  <c r="BS224" i="2"/>
  <c r="BQ224" i="2"/>
  <c r="BO224" i="2"/>
  <c r="AB224" i="2"/>
  <c r="AB227" i="2" s="1"/>
  <c r="Z224" i="2"/>
  <c r="Z226" i="2" s="1"/>
  <c r="X224" i="2"/>
  <c r="BV224" i="2" s="1"/>
  <c r="V224" i="2"/>
  <c r="AA222" i="2"/>
  <c r="Y222" i="2"/>
  <c r="W222" i="2"/>
  <c r="U222" i="2"/>
  <c r="AA221" i="2"/>
  <c r="Y221" i="2"/>
  <c r="W221" i="2"/>
  <c r="U221" i="2"/>
  <c r="CC220" i="2"/>
  <c r="CA220" i="2"/>
  <c r="BY220" i="2"/>
  <c r="BW220" i="2"/>
  <c r="BV220" i="2"/>
  <c r="BU220" i="2"/>
  <c r="BS220" i="2"/>
  <c r="BQ220" i="2"/>
  <c r="BO220" i="2"/>
  <c r="AB220" i="2"/>
  <c r="Z220" i="2"/>
  <c r="X220" i="2"/>
  <c r="X221" i="2" s="1"/>
  <c r="V220" i="2"/>
  <c r="O220" i="2"/>
  <c r="AA218" i="2"/>
  <c r="Y218" i="2"/>
  <c r="X218" i="2"/>
  <c r="W218" i="2"/>
  <c r="U218" i="2"/>
  <c r="AA217" i="2"/>
  <c r="Y217" i="2"/>
  <c r="W217" i="2"/>
  <c r="U217" i="2"/>
  <c r="CC216" i="2"/>
  <c r="CA216" i="2"/>
  <c r="BY216" i="2"/>
  <c r="BW216" i="2"/>
  <c r="BU216" i="2"/>
  <c r="BS216" i="2"/>
  <c r="BQ216" i="2"/>
  <c r="BO216" i="2"/>
  <c r="AB216" i="2"/>
  <c r="AB218" i="2" s="1"/>
  <c r="Z216" i="2"/>
  <c r="X216" i="2"/>
  <c r="V216" i="2"/>
  <c r="O216" i="2"/>
  <c r="AA212" i="2"/>
  <c r="Y212" i="2"/>
  <c r="W212" i="2"/>
  <c r="U212" i="2"/>
  <c r="AA211" i="2"/>
  <c r="Y211" i="2"/>
  <c r="W211" i="2"/>
  <c r="U211" i="2"/>
  <c r="CC210" i="2"/>
  <c r="CA210" i="2"/>
  <c r="BY210" i="2"/>
  <c r="BW210" i="2"/>
  <c r="BU210" i="2"/>
  <c r="BS210" i="2"/>
  <c r="BQ210" i="2"/>
  <c r="BO210" i="2"/>
  <c r="AB210" i="2"/>
  <c r="Z210" i="2"/>
  <c r="X210" i="2"/>
  <c r="V210" i="2"/>
  <c r="V212" i="2" s="1"/>
  <c r="O210" i="2"/>
  <c r="AA206" i="2"/>
  <c r="Y206" i="2"/>
  <c r="W206" i="2"/>
  <c r="U206" i="2"/>
  <c r="AA205" i="2"/>
  <c r="Y205" i="2"/>
  <c r="W205" i="2"/>
  <c r="U205" i="2"/>
  <c r="CC204" i="2"/>
  <c r="CA204" i="2"/>
  <c r="BY204" i="2"/>
  <c r="BW204" i="2"/>
  <c r="BU204" i="2"/>
  <c r="BS204" i="2"/>
  <c r="BQ204" i="2"/>
  <c r="BO204" i="2"/>
  <c r="AB204" i="2"/>
  <c r="Z204" i="2"/>
  <c r="BZ204" i="2" s="1"/>
  <c r="X204" i="2"/>
  <c r="BV204" i="2" s="1"/>
  <c r="V204" i="2"/>
  <c r="O204" i="2"/>
  <c r="CC203" i="2"/>
  <c r="CA203" i="2"/>
  <c r="BY203" i="2"/>
  <c r="BW203" i="2"/>
  <c r="BU203" i="2"/>
  <c r="BS203" i="2"/>
  <c r="BQ203" i="2"/>
  <c r="BO203" i="2"/>
  <c r="AB203" i="2"/>
  <c r="Z203" i="2"/>
  <c r="BZ203" i="2" s="1"/>
  <c r="X203" i="2"/>
  <c r="BV203" i="2" s="1"/>
  <c r="V203" i="2"/>
  <c r="O203" i="2"/>
  <c r="CC202" i="2"/>
  <c r="CA202" i="2"/>
  <c r="BY202" i="2"/>
  <c r="BW202" i="2"/>
  <c r="BU202" i="2"/>
  <c r="BS202" i="2"/>
  <c r="BQ202" i="2"/>
  <c r="BO202" i="2"/>
  <c r="AB202" i="2"/>
  <c r="Z202" i="2"/>
  <c r="X202" i="2"/>
  <c r="V202" i="2"/>
  <c r="AA199" i="2"/>
  <c r="Y199" i="2"/>
  <c r="W199" i="2"/>
  <c r="U199" i="2"/>
  <c r="AA198" i="2"/>
  <c r="Y198" i="2"/>
  <c r="W198" i="2"/>
  <c r="U198" i="2"/>
  <c r="CC197" i="2"/>
  <c r="CA197" i="2"/>
  <c r="BY197" i="2"/>
  <c r="BW197" i="2"/>
  <c r="BU197" i="2"/>
  <c r="BS197" i="2"/>
  <c r="BQ197" i="2"/>
  <c r="BO197" i="2"/>
  <c r="AB197" i="2"/>
  <c r="Z197" i="2"/>
  <c r="X197" i="2"/>
  <c r="BV197" i="2" s="1"/>
  <c r="V197" i="2"/>
  <c r="O197" i="2"/>
  <c r="CC196" i="2"/>
  <c r="CA196" i="2"/>
  <c r="BY196" i="2"/>
  <c r="BW196" i="2"/>
  <c r="BU196" i="2"/>
  <c r="BS196" i="2"/>
  <c r="BQ196" i="2"/>
  <c r="BO196" i="2"/>
  <c r="AB196" i="2"/>
  <c r="AB198" i="2" s="1"/>
  <c r="Z196" i="2"/>
  <c r="BX196" i="2" s="1"/>
  <c r="X196" i="2"/>
  <c r="V196" i="2"/>
  <c r="O196" i="2"/>
  <c r="AA194" i="2"/>
  <c r="Y194" i="2"/>
  <c r="W194" i="2"/>
  <c r="U194" i="2"/>
  <c r="AA193" i="2"/>
  <c r="Y193" i="2"/>
  <c r="W193" i="2"/>
  <c r="U193" i="2"/>
  <c r="CC192" i="2"/>
  <c r="CA192" i="2"/>
  <c r="BY192" i="2"/>
  <c r="BW192" i="2"/>
  <c r="BU192" i="2"/>
  <c r="BS192" i="2"/>
  <c r="BQ192" i="2"/>
  <c r="BO192" i="2"/>
  <c r="AB192" i="2"/>
  <c r="Z192" i="2"/>
  <c r="BZ192" i="2" s="1"/>
  <c r="X192" i="2"/>
  <c r="BV192" i="2" s="1"/>
  <c r="V192" i="2"/>
  <c r="BP192" i="2" s="1"/>
  <c r="O192" i="2"/>
  <c r="CC191" i="2"/>
  <c r="CA191" i="2"/>
  <c r="BY191" i="2"/>
  <c r="BW191" i="2"/>
  <c r="BU191" i="2"/>
  <c r="BS191" i="2"/>
  <c r="BQ191" i="2"/>
  <c r="BO191" i="2"/>
  <c r="AB191" i="2"/>
  <c r="CD191" i="2" s="1"/>
  <c r="Z191" i="2"/>
  <c r="X191" i="2"/>
  <c r="BT191" i="2" s="1"/>
  <c r="V191" i="2"/>
  <c r="BR191" i="2" s="1"/>
  <c r="O191" i="2"/>
  <c r="CC190" i="2"/>
  <c r="CA190" i="2"/>
  <c r="BY190" i="2"/>
  <c r="BW190" i="2"/>
  <c r="BU190" i="2"/>
  <c r="BS190" i="2"/>
  <c r="BQ190" i="2"/>
  <c r="BO190" i="2"/>
  <c r="AB190" i="2"/>
  <c r="Z190" i="2"/>
  <c r="BZ190" i="2" s="1"/>
  <c r="X190" i="2"/>
  <c r="V190" i="2"/>
  <c r="BP190" i="2" s="1"/>
  <c r="O190" i="2"/>
  <c r="CC189" i="2"/>
  <c r="CA189" i="2"/>
  <c r="BY189" i="2"/>
  <c r="BW189" i="2"/>
  <c r="BU189" i="2"/>
  <c r="BS189" i="2"/>
  <c r="BQ189" i="2"/>
  <c r="BO189" i="2"/>
  <c r="AB189" i="2"/>
  <c r="CD189" i="2" s="1"/>
  <c r="Z189" i="2"/>
  <c r="X189" i="2"/>
  <c r="V189" i="2"/>
  <c r="O189" i="2"/>
  <c r="AA187" i="2"/>
  <c r="Y187" i="2"/>
  <c r="W187" i="2"/>
  <c r="U187" i="2"/>
  <c r="AA186" i="2"/>
  <c r="Y186" i="2"/>
  <c r="W186" i="2"/>
  <c r="U186" i="2"/>
  <c r="CC185" i="2"/>
  <c r="CA185" i="2"/>
  <c r="BY185" i="2"/>
  <c r="BW185" i="2"/>
  <c r="BU185" i="2"/>
  <c r="BS185" i="2"/>
  <c r="BQ185" i="2"/>
  <c r="BO185" i="2"/>
  <c r="AB185" i="2"/>
  <c r="CD185" i="2" s="1"/>
  <c r="Z185" i="2"/>
  <c r="BZ185" i="2" s="1"/>
  <c r="X185" i="2"/>
  <c r="BT185" i="2" s="1"/>
  <c r="V185" i="2"/>
  <c r="BR185" i="2" s="1"/>
  <c r="O185" i="2"/>
  <c r="CC184" i="2"/>
  <c r="CA184" i="2"/>
  <c r="BY184" i="2"/>
  <c r="BW184" i="2"/>
  <c r="BU184" i="2"/>
  <c r="BS184" i="2"/>
  <c r="BQ184" i="2"/>
  <c r="BO184" i="2"/>
  <c r="AB184" i="2"/>
  <c r="CD184" i="2" s="1"/>
  <c r="Z184" i="2"/>
  <c r="BZ184" i="2" s="1"/>
  <c r="X184" i="2"/>
  <c r="BV184" i="2" s="1"/>
  <c r="V184" i="2"/>
  <c r="O184" i="2"/>
  <c r="CC183" i="2"/>
  <c r="CA183" i="2"/>
  <c r="BY183" i="2"/>
  <c r="BW183" i="2"/>
  <c r="BU183" i="2"/>
  <c r="BS183" i="2"/>
  <c r="BQ183" i="2"/>
  <c r="BO183" i="2"/>
  <c r="AB183" i="2"/>
  <c r="AB186" i="2" s="1"/>
  <c r="Z183" i="2"/>
  <c r="BZ183" i="2" s="1"/>
  <c r="X183" i="2"/>
  <c r="BT183" i="2" s="1"/>
  <c r="V183" i="2"/>
  <c r="O183" i="2"/>
  <c r="AA181" i="2"/>
  <c r="Y181" i="2"/>
  <c r="W181" i="2"/>
  <c r="V181" i="2"/>
  <c r="U181" i="2"/>
  <c r="AA180" i="2"/>
  <c r="Y180" i="2"/>
  <c r="W180" i="2"/>
  <c r="U180" i="2"/>
  <c r="CC179" i="2"/>
  <c r="CA179" i="2"/>
  <c r="BY179" i="2"/>
  <c r="BW179" i="2"/>
  <c r="BU179" i="2"/>
  <c r="BS179" i="2"/>
  <c r="BQ179" i="2"/>
  <c r="BO179" i="2"/>
  <c r="AB179" i="2"/>
  <c r="Z179" i="2"/>
  <c r="X179" i="2"/>
  <c r="V179" i="2"/>
  <c r="O179" i="2"/>
  <c r="CC178" i="2"/>
  <c r="CA178" i="2"/>
  <c r="BY178" i="2"/>
  <c r="BW178" i="2"/>
  <c r="BU178" i="2"/>
  <c r="BS178" i="2"/>
  <c r="BQ178" i="2"/>
  <c r="BO178" i="2"/>
  <c r="AB178" i="2"/>
  <c r="Z178" i="2"/>
  <c r="X178" i="2"/>
  <c r="V178" i="2"/>
  <c r="BP178" i="2" s="1"/>
  <c r="O178" i="2"/>
  <c r="AA176" i="2"/>
  <c r="Y176" i="2"/>
  <c r="W176" i="2"/>
  <c r="U176" i="2"/>
  <c r="AA175" i="2"/>
  <c r="Y175" i="2"/>
  <c r="W175" i="2"/>
  <c r="U175" i="2"/>
  <c r="CC174" i="2"/>
  <c r="CA174" i="2"/>
  <c r="BY174" i="2"/>
  <c r="BW174" i="2"/>
  <c r="BU174" i="2"/>
  <c r="BS174" i="2"/>
  <c r="BQ174" i="2"/>
  <c r="BO174" i="2"/>
  <c r="AB174" i="2"/>
  <c r="Z174" i="2"/>
  <c r="X174" i="2"/>
  <c r="BV174" i="2" s="1"/>
  <c r="V174" i="2"/>
  <c r="O174" i="2"/>
  <c r="CC173" i="2"/>
  <c r="CA173" i="2"/>
  <c r="BZ173" i="2"/>
  <c r="BY173" i="2"/>
  <c r="BX173" i="2"/>
  <c r="BW173" i="2"/>
  <c r="BU173" i="2"/>
  <c r="BS173" i="2"/>
  <c r="BQ173" i="2"/>
  <c r="BO173" i="2"/>
  <c r="AB173" i="2"/>
  <c r="CD173" i="2" s="1"/>
  <c r="Z173" i="2"/>
  <c r="X173" i="2"/>
  <c r="BV173" i="2" s="1"/>
  <c r="V173" i="2"/>
  <c r="O173" i="2"/>
  <c r="CC172" i="2"/>
  <c r="CA172" i="2"/>
  <c r="BY172" i="2"/>
  <c r="BW172" i="2"/>
  <c r="BU172" i="2"/>
  <c r="BS172" i="2"/>
  <c r="BQ172" i="2"/>
  <c r="BO172" i="2"/>
  <c r="AB172" i="2"/>
  <c r="Z172" i="2"/>
  <c r="X172" i="2"/>
  <c r="BT172" i="2" s="1"/>
  <c r="V172" i="2"/>
  <c r="O172" i="2"/>
  <c r="AA168" i="2"/>
  <c r="Y168" i="2"/>
  <c r="W168" i="2"/>
  <c r="U168" i="2"/>
  <c r="AA167" i="2"/>
  <c r="Y167" i="2"/>
  <c r="W167" i="2"/>
  <c r="U167" i="2"/>
  <c r="CC166" i="2"/>
  <c r="CA166" i="2"/>
  <c r="BY166" i="2"/>
  <c r="BW166" i="2"/>
  <c r="BU166" i="2"/>
  <c r="BS166" i="2"/>
  <c r="BQ166" i="2"/>
  <c r="BP166" i="2"/>
  <c r="BO166" i="2"/>
  <c r="AB166" i="2"/>
  <c r="CD166" i="2" s="1"/>
  <c r="Z166" i="2"/>
  <c r="BZ166" i="2" s="1"/>
  <c r="X166" i="2"/>
  <c r="BV166" i="2" s="1"/>
  <c r="V166" i="2"/>
  <c r="O166" i="2"/>
  <c r="CC165" i="2"/>
  <c r="CA165" i="2"/>
  <c r="BY165" i="2"/>
  <c r="BW165" i="2"/>
  <c r="BU165" i="2"/>
  <c r="BS165" i="2"/>
  <c r="BQ165" i="2"/>
  <c r="BO165" i="2"/>
  <c r="AB165" i="2"/>
  <c r="Z165" i="2"/>
  <c r="X165" i="2"/>
  <c r="BT165" i="2" s="1"/>
  <c r="V165" i="2"/>
  <c r="O165" i="2"/>
  <c r="AA161" i="2"/>
  <c r="Y161" i="2"/>
  <c r="W161" i="2"/>
  <c r="U161" i="2"/>
  <c r="AA160" i="2"/>
  <c r="Y160" i="2"/>
  <c r="W160" i="2"/>
  <c r="U160" i="2"/>
  <c r="CC159" i="2"/>
  <c r="CA159" i="2"/>
  <c r="BY159" i="2"/>
  <c r="BW159" i="2"/>
  <c r="BU159" i="2"/>
  <c r="BS159" i="2"/>
  <c r="BR159" i="2"/>
  <c r="BQ159" i="2"/>
  <c r="BP159" i="2"/>
  <c r="BO159" i="2"/>
  <c r="AB159" i="2"/>
  <c r="CD159" i="2" s="1"/>
  <c r="Z159" i="2"/>
  <c r="X159" i="2"/>
  <c r="V159" i="2"/>
  <c r="V161" i="2" s="1"/>
  <c r="O159" i="2"/>
  <c r="AA157" i="2"/>
  <c r="Y157" i="2"/>
  <c r="W157" i="2"/>
  <c r="U157" i="2"/>
  <c r="AA156" i="2"/>
  <c r="Y156" i="2"/>
  <c r="W156" i="2"/>
  <c r="U156" i="2"/>
  <c r="CC155" i="2"/>
  <c r="CA155" i="2"/>
  <c r="BY155" i="2"/>
  <c r="BW155" i="2"/>
  <c r="BU155" i="2"/>
  <c r="BS155" i="2"/>
  <c r="BQ155" i="2"/>
  <c r="BO155" i="2"/>
  <c r="AB155" i="2"/>
  <c r="Z155" i="2"/>
  <c r="X155" i="2"/>
  <c r="V155" i="2"/>
  <c r="V156" i="2" s="1"/>
  <c r="AA152" i="2"/>
  <c r="Y152" i="2"/>
  <c r="W152" i="2"/>
  <c r="U152" i="2"/>
  <c r="AA151" i="2"/>
  <c r="Y151" i="2"/>
  <c r="W151" i="2"/>
  <c r="U151" i="2"/>
  <c r="CC150" i="2"/>
  <c r="CA150" i="2"/>
  <c r="BY150" i="2"/>
  <c r="BW150" i="2"/>
  <c r="BU150" i="2"/>
  <c r="BS150" i="2"/>
  <c r="BR150" i="2"/>
  <c r="BQ150" i="2"/>
  <c r="BP150" i="2"/>
  <c r="BO150" i="2"/>
  <c r="AB150" i="2"/>
  <c r="Z150" i="2"/>
  <c r="BX150" i="2" s="1"/>
  <c r="X150" i="2"/>
  <c r="BV150" i="2" s="1"/>
  <c r="V150" i="2"/>
  <c r="CC149" i="2"/>
  <c r="CA149" i="2"/>
  <c r="BY149" i="2"/>
  <c r="BW149" i="2"/>
  <c r="BU149" i="2"/>
  <c r="BS149" i="2"/>
  <c r="BQ149" i="2"/>
  <c r="BO149" i="2"/>
  <c r="AB149" i="2"/>
  <c r="CD149" i="2" s="1"/>
  <c r="Z149" i="2"/>
  <c r="X149" i="2"/>
  <c r="BV149" i="2" s="1"/>
  <c r="V149" i="2"/>
  <c r="CC148" i="2"/>
  <c r="CA148" i="2"/>
  <c r="BY148" i="2"/>
  <c r="BW148" i="2"/>
  <c r="BU148" i="2"/>
  <c r="BS148" i="2"/>
  <c r="BQ148" i="2"/>
  <c r="BO148" i="2"/>
  <c r="AB148" i="2"/>
  <c r="Z148" i="2"/>
  <c r="Z152" i="2" s="1"/>
  <c r="X148" i="2"/>
  <c r="X151" i="2" s="1"/>
  <c r="V148" i="2"/>
  <c r="O148" i="2"/>
  <c r="AA144" i="2"/>
  <c r="Y144" i="2"/>
  <c r="W144" i="2"/>
  <c r="V144" i="2"/>
  <c r="U144" i="2"/>
  <c r="AA143" i="2"/>
  <c r="Y143" i="2"/>
  <c r="W143" i="2"/>
  <c r="U143" i="2"/>
  <c r="CC142" i="2"/>
  <c r="CA142" i="2"/>
  <c r="BY142" i="2"/>
  <c r="BW142" i="2"/>
  <c r="BU142" i="2"/>
  <c r="BS142" i="2"/>
  <c r="BQ142" i="2"/>
  <c r="BO142" i="2"/>
  <c r="AB142" i="2"/>
  <c r="Z142" i="2"/>
  <c r="BX142" i="2" s="1"/>
  <c r="X142" i="2"/>
  <c r="X143" i="2" s="1"/>
  <c r="V142" i="2"/>
  <c r="BP142" i="2" s="1"/>
  <c r="O142" i="2"/>
  <c r="AA140" i="2"/>
  <c r="Y140" i="2"/>
  <c r="W140" i="2"/>
  <c r="U140" i="2"/>
  <c r="AA139" i="2"/>
  <c r="Y139" i="2"/>
  <c r="W139" i="2"/>
  <c r="U139" i="2"/>
  <c r="CC138" i="2"/>
  <c r="CA138" i="2"/>
  <c r="BY138" i="2"/>
  <c r="BW138" i="2"/>
  <c r="BU138" i="2"/>
  <c r="BS138" i="2"/>
  <c r="BQ138" i="2"/>
  <c r="BO138" i="2"/>
  <c r="AB138" i="2"/>
  <c r="CD138" i="2" s="1"/>
  <c r="Z138" i="2"/>
  <c r="X138" i="2"/>
  <c r="X139" i="2" s="1"/>
  <c r="V138" i="2"/>
  <c r="BR138" i="2" s="1"/>
  <c r="O138" i="2"/>
  <c r="AA135" i="2"/>
  <c r="Y135" i="2"/>
  <c r="W135" i="2"/>
  <c r="U135" i="2"/>
  <c r="AA134" i="2"/>
  <c r="Y134" i="2"/>
  <c r="W134" i="2"/>
  <c r="U134" i="2"/>
  <c r="CC133" i="2"/>
  <c r="CA133" i="2"/>
  <c r="BY133" i="2"/>
  <c r="BW133" i="2"/>
  <c r="BU133" i="2"/>
  <c r="BS133" i="2"/>
  <c r="BQ133" i="2"/>
  <c r="BO133" i="2"/>
  <c r="AB133" i="2"/>
  <c r="CD133" i="2" s="1"/>
  <c r="Z133" i="2"/>
  <c r="BX133" i="2" s="1"/>
  <c r="X133" i="2"/>
  <c r="V133" i="2"/>
  <c r="O133" i="2"/>
  <c r="CC132" i="2"/>
  <c r="CA132" i="2"/>
  <c r="BY132" i="2"/>
  <c r="BW132" i="2"/>
  <c r="BU132" i="2"/>
  <c r="BS132" i="2"/>
  <c r="BQ132" i="2"/>
  <c r="BO132" i="2"/>
  <c r="AB132" i="2"/>
  <c r="AB135" i="2" s="1"/>
  <c r="Z132" i="2"/>
  <c r="Z135" i="2" s="1"/>
  <c r="X132" i="2"/>
  <c r="BV132" i="2" s="1"/>
  <c r="V132" i="2"/>
  <c r="O132" i="2"/>
  <c r="AA129" i="2"/>
  <c r="Y129" i="2"/>
  <c r="W129" i="2"/>
  <c r="U129" i="2"/>
  <c r="AA128" i="2"/>
  <c r="Y128" i="2"/>
  <c r="W128" i="2"/>
  <c r="U128" i="2"/>
  <c r="CC127" i="2"/>
  <c r="CA127" i="2"/>
  <c r="BY127" i="2"/>
  <c r="BW127" i="2"/>
  <c r="BU127" i="2"/>
  <c r="BS127" i="2"/>
  <c r="BQ127" i="2"/>
  <c r="BO127" i="2"/>
  <c r="AB127" i="2"/>
  <c r="CB127" i="2" s="1"/>
  <c r="Z127" i="2"/>
  <c r="X127" i="2"/>
  <c r="BV127" i="2" s="1"/>
  <c r="V127" i="2"/>
  <c r="BR127" i="2" s="1"/>
  <c r="O127" i="2"/>
  <c r="CC126" i="2"/>
  <c r="CA126" i="2"/>
  <c r="BY126" i="2"/>
  <c r="BW126" i="2"/>
  <c r="BU126" i="2"/>
  <c r="BS126" i="2"/>
  <c r="BQ126" i="2"/>
  <c r="BO126" i="2"/>
  <c r="AB126" i="2"/>
  <c r="Z126" i="2"/>
  <c r="X126" i="2"/>
  <c r="V126" i="2"/>
  <c r="AA124" i="2"/>
  <c r="Y124" i="2"/>
  <c r="W124" i="2"/>
  <c r="U124" i="2"/>
  <c r="AA123" i="2"/>
  <c r="Y123" i="2"/>
  <c r="W123" i="2"/>
  <c r="U123" i="2"/>
  <c r="CC122" i="2"/>
  <c r="CA122" i="2"/>
  <c r="BY122" i="2"/>
  <c r="BW122" i="2"/>
  <c r="BU122" i="2"/>
  <c r="BS122" i="2"/>
  <c r="BQ122" i="2"/>
  <c r="BO122" i="2"/>
  <c r="AB122" i="2"/>
  <c r="Z122" i="2"/>
  <c r="BZ122" i="2" s="1"/>
  <c r="X122" i="2"/>
  <c r="V122" i="2"/>
  <c r="BR122" i="2" s="1"/>
  <c r="O122" i="2"/>
  <c r="CC121" i="2"/>
  <c r="CA121" i="2"/>
  <c r="BY121" i="2"/>
  <c r="BW121" i="2"/>
  <c r="BU121" i="2"/>
  <c r="BS121" i="2"/>
  <c r="BQ121" i="2"/>
  <c r="BO121" i="2"/>
  <c r="AB121" i="2"/>
  <c r="CD121" i="2" s="1"/>
  <c r="Z121" i="2"/>
  <c r="BZ121" i="2" s="1"/>
  <c r="X121" i="2"/>
  <c r="V121" i="2"/>
  <c r="BR121" i="2" s="1"/>
  <c r="O121" i="2"/>
  <c r="CC120" i="2"/>
  <c r="CA120" i="2"/>
  <c r="BY120" i="2"/>
  <c r="BW120" i="2"/>
  <c r="BU120" i="2"/>
  <c r="BS120" i="2"/>
  <c r="BQ120" i="2"/>
  <c r="BP120" i="2"/>
  <c r="BO120" i="2"/>
  <c r="AB120" i="2"/>
  <c r="Z120" i="2"/>
  <c r="BZ120" i="2" s="1"/>
  <c r="X120" i="2"/>
  <c r="X124" i="2" s="1"/>
  <c r="V120" i="2"/>
  <c r="O120" i="2"/>
  <c r="AA118" i="2"/>
  <c r="Y118" i="2"/>
  <c r="W118" i="2"/>
  <c r="U118" i="2"/>
  <c r="AA117" i="2"/>
  <c r="Y117" i="2"/>
  <c r="W117" i="2"/>
  <c r="U117" i="2"/>
  <c r="CC116" i="2"/>
  <c r="CA116" i="2"/>
  <c r="BY116" i="2"/>
  <c r="BW116" i="2"/>
  <c r="BU116" i="2"/>
  <c r="BS116" i="2"/>
  <c r="BQ116" i="2"/>
  <c r="BO116" i="2"/>
  <c r="AB116" i="2"/>
  <c r="Z116" i="2"/>
  <c r="BX116" i="2" s="1"/>
  <c r="X116" i="2"/>
  <c r="V116" i="2"/>
  <c r="BR116" i="2" s="1"/>
  <c r="O116" i="2"/>
  <c r="CC115" i="2"/>
  <c r="CA115" i="2"/>
  <c r="BY115" i="2"/>
  <c r="BW115" i="2"/>
  <c r="BU115" i="2"/>
  <c r="BS115" i="2"/>
  <c r="BQ115" i="2"/>
  <c r="BO115" i="2"/>
  <c r="AB115" i="2"/>
  <c r="CD115" i="2" s="1"/>
  <c r="Z115" i="2"/>
  <c r="X115" i="2"/>
  <c r="BV115" i="2" s="1"/>
  <c r="V115" i="2"/>
  <c r="O115" i="2"/>
  <c r="CC114" i="2"/>
  <c r="CA114" i="2"/>
  <c r="BY114" i="2"/>
  <c r="BW114" i="2"/>
  <c r="BU114" i="2"/>
  <c r="BS114" i="2"/>
  <c r="BQ114" i="2"/>
  <c r="BO114" i="2"/>
  <c r="AB114" i="2"/>
  <c r="CD114" i="2" s="1"/>
  <c r="Z114" i="2"/>
  <c r="BZ114" i="2" s="1"/>
  <c r="X114" i="2"/>
  <c r="BV114" i="2" s="1"/>
  <c r="V114" i="2"/>
  <c r="BR114" i="2" s="1"/>
  <c r="O114" i="2"/>
  <c r="AA111" i="2"/>
  <c r="Y111" i="2"/>
  <c r="W111" i="2"/>
  <c r="U111" i="2"/>
  <c r="AA110" i="2"/>
  <c r="Y110" i="2"/>
  <c r="W110" i="2"/>
  <c r="U110" i="2"/>
  <c r="CC109" i="2"/>
  <c r="CA109" i="2"/>
  <c r="BY109" i="2"/>
  <c r="BW109" i="2"/>
  <c r="BU109" i="2"/>
  <c r="BS109" i="2"/>
  <c r="BQ109" i="2"/>
  <c r="BO109" i="2"/>
  <c r="AB109" i="2"/>
  <c r="CD109" i="2" s="1"/>
  <c r="Z109" i="2"/>
  <c r="BZ109" i="2" s="1"/>
  <c r="X109" i="2"/>
  <c r="BT109" i="2" s="1"/>
  <c r="V109" i="2"/>
  <c r="O109" i="2"/>
  <c r="CC108" i="2"/>
  <c r="CA108" i="2"/>
  <c r="BY108" i="2"/>
  <c r="BW108" i="2"/>
  <c r="BU108" i="2"/>
  <c r="BS108" i="2"/>
  <c r="BQ108" i="2"/>
  <c r="BO108" i="2"/>
  <c r="AB108" i="2"/>
  <c r="CB108" i="2" s="1"/>
  <c r="Z108" i="2"/>
  <c r="BZ108" i="2" s="1"/>
  <c r="X108" i="2"/>
  <c r="BV108" i="2" s="1"/>
  <c r="V108" i="2"/>
  <c r="BR108" i="2" s="1"/>
  <c r="O108" i="2"/>
  <c r="CC107" i="2"/>
  <c r="CA107" i="2"/>
  <c r="BY107" i="2"/>
  <c r="BW107" i="2"/>
  <c r="BU107" i="2"/>
  <c r="BS107" i="2"/>
  <c r="BQ107" i="2"/>
  <c r="BO107" i="2"/>
  <c r="AB107" i="2"/>
  <c r="CD107" i="2" s="1"/>
  <c r="Z107" i="2"/>
  <c r="BZ107" i="2" s="1"/>
  <c r="X107" i="2"/>
  <c r="V107" i="2"/>
  <c r="BP107" i="2" s="1"/>
  <c r="O107" i="2"/>
  <c r="CC106" i="2"/>
  <c r="CA106" i="2"/>
  <c r="BY106" i="2"/>
  <c r="BW106" i="2"/>
  <c r="BU106" i="2"/>
  <c r="BS106" i="2"/>
  <c r="BQ106" i="2"/>
  <c r="BO106" i="2"/>
  <c r="AB106" i="2"/>
  <c r="Z106" i="2"/>
  <c r="X106" i="2"/>
  <c r="V106" i="2"/>
  <c r="O106" i="2"/>
  <c r="AA104" i="2"/>
  <c r="Y104" i="2"/>
  <c r="X104" i="2"/>
  <c r="W104" i="2"/>
  <c r="U104" i="2"/>
  <c r="AA103" i="2"/>
  <c r="Y103" i="2"/>
  <c r="W103" i="2"/>
  <c r="U103" i="2"/>
  <c r="CC102" i="2"/>
  <c r="CA102" i="2"/>
  <c r="BY102" i="2"/>
  <c r="BW102" i="2"/>
  <c r="BU102" i="2"/>
  <c r="BS102" i="2"/>
  <c r="BQ102" i="2"/>
  <c r="BO102" i="2"/>
  <c r="AB102" i="2"/>
  <c r="Z102" i="2"/>
  <c r="X102" i="2"/>
  <c r="X103" i="2" s="1"/>
  <c r="V102" i="2"/>
  <c r="O102" i="2"/>
  <c r="AA98" i="2"/>
  <c r="Y98" i="2"/>
  <c r="W98" i="2"/>
  <c r="U98" i="2"/>
  <c r="AA97" i="2"/>
  <c r="Y97" i="2"/>
  <c r="W97" i="2"/>
  <c r="U97" i="2"/>
  <c r="CC96" i="2"/>
  <c r="CA96" i="2"/>
  <c r="BY96" i="2"/>
  <c r="BW96" i="2"/>
  <c r="BU96" i="2"/>
  <c r="BS96" i="2"/>
  <c r="BQ96" i="2"/>
  <c r="BO96" i="2"/>
  <c r="AB96" i="2"/>
  <c r="CD96" i="2" s="1"/>
  <c r="Z96" i="2"/>
  <c r="X96" i="2"/>
  <c r="BV96" i="2" s="1"/>
  <c r="V96" i="2"/>
  <c r="CC95" i="2"/>
  <c r="CA95" i="2"/>
  <c r="BY95" i="2"/>
  <c r="BW95" i="2"/>
  <c r="BU95" i="2"/>
  <c r="BS95" i="2"/>
  <c r="BQ95" i="2"/>
  <c r="BO95" i="2"/>
  <c r="AB95" i="2"/>
  <c r="CD95" i="2" s="1"/>
  <c r="Z95" i="2"/>
  <c r="X95" i="2"/>
  <c r="BV95" i="2" s="1"/>
  <c r="V95" i="2"/>
  <c r="CC94" i="2"/>
  <c r="CA94" i="2"/>
  <c r="BZ94" i="2"/>
  <c r="BY94" i="2"/>
  <c r="BX94" i="2"/>
  <c r="BW94" i="2"/>
  <c r="BU94" i="2"/>
  <c r="BS94" i="2"/>
  <c r="BQ94" i="2"/>
  <c r="BO94" i="2"/>
  <c r="AB94" i="2"/>
  <c r="AB97" i="2" s="1"/>
  <c r="Z94" i="2"/>
  <c r="X94" i="2"/>
  <c r="BT94" i="2" s="1"/>
  <c r="V94" i="2"/>
  <c r="AA92" i="2"/>
  <c r="Y92" i="2"/>
  <c r="W92" i="2"/>
  <c r="U92" i="2"/>
  <c r="AA91" i="2"/>
  <c r="Y91" i="2"/>
  <c r="W91" i="2"/>
  <c r="U91" i="2"/>
  <c r="CC90" i="2"/>
  <c r="CA90" i="2"/>
  <c r="BY90" i="2"/>
  <c r="BW90" i="2"/>
  <c r="BU90" i="2"/>
  <c r="BS90" i="2"/>
  <c r="BQ90" i="2"/>
  <c r="BO90" i="2"/>
  <c r="AB90" i="2"/>
  <c r="CD90" i="2" s="1"/>
  <c r="Z90" i="2"/>
  <c r="BZ90" i="2" s="1"/>
  <c r="X90" i="2"/>
  <c r="V90" i="2"/>
  <c r="CC89" i="2"/>
  <c r="CA89" i="2"/>
  <c r="BY89" i="2"/>
  <c r="BW89" i="2"/>
  <c r="BU89" i="2"/>
  <c r="BS89" i="2"/>
  <c r="BQ89" i="2"/>
  <c r="BO89" i="2"/>
  <c r="AB89" i="2"/>
  <c r="Z89" i="2"/>
  <c r="X89" i="2"/>
  <c r="V89" i="2"/>
  <c r="CC88" i="2"/>
  <c r="CA88" i="2"/>
  <c r="BY88" i="2"/>
  <c r="BW88" i="2"/>
  <c r="BU88" i="2"/>
  <c r="BS88" i="2"/>
  <c r="BQ88" i="2"/>
  <c r="BO88" i="2"/>
  <c r="AB88" i="2"/>
  <c r="CD88" i="2" s="1"/>
  <c r="Z88" i="2"/>
  <c r="X88" i="2"/>
  <c r="V88" i="2"/>
  <c r="BR88" i="2" s="1"/>
  <c r="CC87" i="2"/>
  <c r="CA87" i="2"/>
  <c r="BZ87" i="2"/>
  <c r="BY87" i="2"/>
  <c r="BX87" i="2"/>
  <c r="BW87" i="2"/>
  <c r="BU87" i="2"/>
  <c r="BS87" i="2"/>
  <c r="BR87" i="2"/>
  <c r="BQ87" i="2"/>
  <c r="BP87" i="2"/>
  <c r="BO87" i="2"/>
  <c r="AB87" i="2"/>
  <c r="CD87" i="2" s="1"/>
  <c r="Z87" i="2"/>
  <c r="X87" i="2"/>
  <c r="BV87" i="2" s="1"/>
  <c r="V87" i="2"/>
  <c r="AA85" i="2"/>
  <c r="Y85" i="2"/>
  <c r="W85" i="2"/>
  <c r="U85" i="2"/>
  <c r="AA84" i="2"/>
  <c r="Y84" i="2"/>
  <c r="W84" i="2"/>
  <c r="U84" i="2"/>
  <c r="CC83" i="2"/>
  <c r="CA83" i="2"/>
  <c r="BY83" i="2"/>
  <c r="BW83" i="2"/>
  <c r="BU83" i="2"/>
  <c r="BS83" i="2"/>
  <c r="BQ83" i="2"/>
  <c r="BO83" i="2"/>
  <c r="AB83" i="2"/>
  <c r="Z83" i="2"/>
  <c r="Z85" i="2" s="1"/>
  <c r="X83" i="2"/>
  <c r="V83" i="2"/>
  <c r="V85" i="2" s="1"/>
  <c r="AA81" i="2"/>
  <c r="Y81" i="2"/>
  <c r="W81" i="2"/>
  <c r="U81" i="2"/>
  <c r="AA80" i="2"/>
  <c r="Y80" i="2"/>
  <c r="W80" i="2"/>
  <c r="U80" i="2"/>
  <c r="CC79" i="2"/>
  <c r="CA79" i="2"/>
  <c r="BY79" i="2"/>
  <c r="BW79" i="2"/>
  <c r="BU79" i="2"/>
  <c r="BS79" i="2"/>
  <c r="BQ79" i="2"/>
  <c r="BO79" i="2"/>
  <c r="AB79" i="2"/>
  <c r="CD79" i="2" s="1"/>
  <c r="Z79" i="2"/>
  <c r="X79" i="2"/>
  <c r="X80" i="2" s="1"/>
  <c r="V79" i="2"/>
  <c r="V81" i="2" s="1"/>
  <c r="AA75" i="2"/>
  <c r="Y75" i="2"/>
  <c r="W75" i="2"/>
  <c r="U75" i="2"/>
  <c r="AA74" i="2"/>
  <c r="Y74" i="2"/>
  <c r="W74" i="2"/>
  <c r="U74" i="2"/>
  <c r="CD73" i="2"/>
  <c r="CC73" i="2"/>
  <c r="CB73" i="2"/>
  <c r="CA73" i="2"/>
  <c r="BY73" i="2"/>
  <c r="BW73" i="2"/>
  <c r="BV73" i="2"/>
  <c r="BU73" i="2"/>
  <c r="BS73" i="2"/>
  <c r="BQ73" i="2"/>
  <c r="BO73" i="2"/>
  <c r="AB73" i="2"/>
  <c r="Z73" i="2"/>
  <c r="Z74" i="2" s="1"/>
  <c r="X73" i="2"/>
  <c r="BT73" i="2" s="1"/>
  <c r="V73" i="2"/>
  <c r="O73" i="2"/>
  <c r="AA71" i="2"/>
  <c r="Y71" i="2"/>
  <c r="W71" i="2"/>
  <c r="U71" i="2"/>
  <c r="AA70" i="2"/>
  <c r="Y70" i="2"/>
  <c r="W70" i="2"/>
  <c r="U70" i="2"/>
  <c r="CC69" i="2"/>
  <c r="CA69" i="2"/>
  <c r="BY69" i="2"/>
  <c r="BW69" i="2"/>
  <c r="BU69" i="2"/>
  <c r="BS69" i="2"/>
  <c r="BQ69" i="2"/>
  <c r="BO69" i="2"/>
  <c r="AB69" i="2"/>
  <c r="CD69" i="2" s="1"/>
  <c r="Z69" i="2"/>
  <c r="BZ69" i="2" s="1"/>
  <c r="X69" i="2"/>
  <c r="V69" i="2"/>
  <c r="O69" i="2"/>
  <c r="CC68" i="2"/>
  <c r="CA68" i="2"/>
  <c r="BY68" i="2"/>
  <c r="BW68" i="2"/>
  <c r="BU68" i="2"/>
  <c r="BS68" i="2"/>
  <c r="BQ68" i="2"/>
  <c r="BO68" i="2"/>
  <c r="AB68" i="2"/>
  <c r="Z68" i="2"/>
  <c r="Z71" i="2" s="1"/>
  <c r="X68" i="2"/>
  <c r="BV68" i="2" s="1"/>
  <c r="V68" i="2"/>
  <c r="O68" i="2"/>
  <c r="AA64" i="2"/>
  <c r="Y64" i="2"/>
  <c r="W64" i="2"/>
  <c r="U64" i="2"/>
  <c r="AA63" i="2"/>
  <c r="Y63" i="2"/>
  <c r="W63" i="2"/>
  <c r="U63" i="2"/>
  <c r="CC62" i="2"/>
  <c r="CA62" i="2"/>
  <c r="BY62" i="2"/>
  <c r="BW62" i="2"/>
  <c r="BU62" i="2"/>
  <c r="BS62" i="2"/>
  <c r="BQ62" i="2"/>
  <c r="BO62" i="2"/>
  <c r="AB62" i="2"/>
  <c r="CD62" i="2" s="1"/>
  <c r="Z62" i="2"/>
  <c r="BZ62" i="2" s="1"/>
  <c r="X62" i="2"/>
  <c r="V62" i="2"/>
  <c r="BR62" i="2" s="1"/>
  <c r="O62" i="2"/>
  <c r="CC61" i="2"/>
  <c r="CA61" i="2"/>
  <c r="BY61" i="2"/>
  <c r="BW61" i="2"/>
  <c r="BU61" i="2"/>
  <c r="BS61" i="2"/>
  <c r="BQ61" i="2"/>
  <c r="BO61" i="2"/>
  <c r="AB61" i="2"/>
  <c r="Z61" i="2"/>
  <c r="X61" i="2"/>
  <c r="V61" i="2"/>
  <c r="BP61" i="2" s="1"/>
  <c r="O61" i="2"/>
  <c r="AA59" i="2"/>
  <c r="Y59" i="2"/>
  <c r="W59" i="2"/>
  <c r="U59" i="2"/>
  <c r="AA58" i="2"/>
  <c r="Y58" i="2"/>
  <c r="W58" i="2"/>
  <c r="U58" i="2"/>
  <c r="CC57" i="2"/>
  <c r="CA57" i="2"/>
  <c r="BY57" i="2"/>
  <c r="BW57" i="2"/>
  <c r="BU57" i="2"/>
  <c r="BS57" i="2"/>
  <c r="BQ57" i="2"/>
  <c r="BO57" i="2"/>
  <c r="AB57" i="2"/>
  <c r="CB57" i="2" s="1"/>
  <c r="Z57" i="2"/>
  <c r="X57" i="2"/>
  <c r="BV57" i="2" s="1"/>
  <c r="V57" i="2"/>
  <c r="BR57" i="2" s="1"/>
  <c r="O57" i="2"/>
  <c r="CC56" i="2"/>
  <c r="CA56" i="2"/>
  <c r="BY56" i="2"/>
  <c r="BW56" i="2"/>
  <c r="BU56" i="2"/>
  <c r="BS56" i="2"/>
  <c r="BQ56" i="2"/>
  <c r="BP56" i="2"/>
  <c r="BO56" i="2"/>
  <c r="AB56" i="2"/>
  <c r="AB58" i="2" s="1"/>
  <c r="Z56" i="2"/>
  <c r="X56" i="2"/>
  <c r="X59" i="2" s="1"/>
  <c r="V56" i="2"/>
  <c r="O56" i="2"/>
  <c r="AA53" i="2"/>
  <c r="Y53" i="2"/>
  <c r="W53" i="2"/>
  <c r="U53" i="2"/>
  <c r="AA52" i="2"/>
  <c r="Y52" i="2"/>
  <c r="W52" i="2"/>
  <c r="U52" i="2"/>
  <c r="CC51" i="2"/>
  <c r="CA51" i="2"/>
  <c r="BY51" i="2"/>
  <c r="BW51" i="2"/>
  <c r="BU51" i="2"/>
  <c r="BS51" i="2"/>
  <c r="BQ51" i="2"/>
  <c r="BO51" i="2"/>
  <c r="AB51" i="2"/>
  <c r="CD51" i="2" s="1"/>
  <c r="Z51" i="2"/>
  <c r="BZ51" i="2" s="1"/>
  <c r="X51" i="2"/>
  <c r="BV51" i="2" s="1"/>
  <c r="V51" i="2"/>
  <c r="BR51" i="2" s="1"/>
  <c r="CC50" i="2"/>
  <c r="CA50" i="2"/>
  <c r="BY50" i="2"/>
  <c r="BW50" i="2"/>
  <c r="BU50" i="2"/>
  <c r="BS50" i="2"/>
  <c r="BQ50" i="2"/>
  <c r="BO50" i="2"/>
  <c r="AB50" i="2"/>
  <c r="CB50" i="2" s="1"/>
  <c r="Z50" i="2"/>
  <c r="X50" i="2"/>
  <c r="BV50" i="2" s="1"/>
  <c r="V50" i="2"/>
  <c r="BR50" i="2" s="1"/>
  <c r="O50" i="2"/>
  <c r="CC49" i="2"/>
  <c r="CA49" i="2"/>
  <c r="BY49" i="2"/>
  <c r="BW49" i="2"/>
  <c r="BU49" i="2"/>
  <c r="BS49" i="2"/>
  <c r="BQ49" i="2"/>
  <c r="BO49" i="2"/>
  <c r="AB49" i="2"/>
  <c r="Z49" i="2"/>
  <c r="X49" i="2"/>
  <c r="BV49" i="2" s="1"/>
  <c r="V49" i="2"/>
  <c r="O49" i="2"/>
  <c r="CC48" i="2"/>
  <c r="CA48" i="2"/>
  <c r="BY48" i="2"/>
  <c r="BW48" i="2"/>
  <c r="BU48" i="2"/>
  <c r="BS48" i="2"/>
  <c r="BQ48" i="2"/>
  <c r="BO48" i="2"/>
  <c r="AB48" i="2"/>
  <c r="CB48" i="2" s="1"/>
  <c r="Z48" i="2"/>
  <c r="X48" i="2"/>
  <c r="BV48" i="2" s="1"/>
  <c r="V48" i="2"/>
  <c r="BR48" i="2" s="1"/>
  <c r="CC47" i="2"/>
  <c r="CA47" i="2"/>
  <c r="BY47" i="2"/>
  <c r="BW47" i="2"/>
  <c r="BU47" i="2"/>
  <c r="BS47" i="2"/>
  <c r="BQ47" i="2"/>
  <c r="BO47" i="2"/>
  <c r="AB47" i="2"/>
  <c r="CD47" i="2" s="1"/>
  <c r="Z47" i="2"/>
  <c r="X47" i="2"/>
  <c r="BV47" i="2" s="1"/>
  <c r="V47" i="2"/>
  <c r="O47" i="2"/>
  <c r="CD46" i="2"/>
  <c r="CC46" i="2"/>
  <c r="CB46" i="2"/>
  <c r="CA46" i="2"/>
  <c r="BY46" i="2"/>
  <c r="BW46" i="2"/>
  <c r="BU46" i="2"/>
  <c r="BS46" i="2"/>
  <c r="BQ46" i="2"/>
  <c r="BO46" i="2"/>
  <c r="AB46" i="2"/>
  <c r="Z46" i="2"/>
  <c r="X46" i="2"/>
  <c r="BV46" i="2" s="1"/>
  <c r="V46" i="2"/>
  <c r="BP46" i="2" s="1"/>
  <c r="CC45" i="2"/>
  <c r="CA45" i="2"/>
  <c r="BY45" i="2"/>
  <c r="BW45" i="2"/>
  <c r="BU45" i="2"/>
  <c r="BS45" i="2"/>
  <c r="BQ45" i="2"/>
  <c r="BO45" i="2"/>
  <c r="AB45" i="2"/>
  <c r="CB45" i="2" s="1"/>
  <c r="Z45" i="2"/>
  <c r="X45" i="2"/>
  <c r="BV45" i="2" s="1"/>
  <c r="V45" i="2"/>
  <c r="BR45" i="2" s="1"/>
  <c r="CC44" i="2"/>
  <c r="CA44" i="2"/>
  <c r="BY44" i="2"/>
  <c r="BW44" i="2"/>
  <c r="BU44" i="2"/>
  <c r="BS44" i="2"/>
  <c r="BQ44" i="2"/>
  <c r="BO44" i="2"/>
  <c r="AB44" i="2"/>
  <c r="CD44" i="2" s="1"/>
  <c r="Z44" i="2"/>
  <c r="X44" i="2"/>
  <c r="BV44" i="2" s="1"/>
  <c r="V44" i="2"/>
  <c r="CC43" i="2"/>
  <c r="CB43" i="2"/>
  <c r="CA43" i="2"/>
  <c r="BY43" i="2"/>
  <c r="BW43" i="2"/>
  <c r="BV43" i="2"/>
  <c r="BU43" i="2"/>
  <c r="BS43" i="2"/>
  <c r="BQ43" i="2"/>
  <c r="BO43" i="2"/>
  <c r="AB43" i="2"/>
  <c r="CD43" i="2" s="1"/>
  <c r="Z43" i="2"/>
  <c r="BZ43" i="2" s="1"/>
  <c r="X43" i="2"/>
  <c r="BT43" i="2" s="1"/>
  <c r="V43" i="2"/>
  <c r="CC42" i="2"/>
  <c r="CA42" i="2"/>
  <c r="BY42" i="2"/>
  <c r="BW42" i="2"/>
  <c r="BU42" i="2"/>
  <c r="BS42" i="2"/>
  <c r="BQ42" i="2"/>
  <c r="BO42" i="2"/>
  <c r="AB42" i="2"/>
  <c r="Z42" i="2"/>
  <c r="BZ42" i="2" s="1"/>
  <c r="X42" i="2"/>
  <c r="V42" i="2"/>
  <c r="BP42" i="2" s="1"/>
  <c r="CC41" i="2"/>
  <c r="CA41" i="2"/>
  <c r="BY41" i="2"/>
  <c r="BW41" i="2"/>
  <c r="BU41" i="2"/>
  <c r="BS41" i="2"/>
  <c r="BQ41" i="2"/>
  <c r="BO41" i="2"/>
  <c r="AB41" i="2"/>
  <c r="CD41" i="2" s="1"/>
  <c r="Z41" i="2"/>
  <c r="X41" i="2"/>
  <c r="V41" i="2"/>
  <c r="AA37" i="2"/>
  <c r="Y37" i="2"/>
  <c r="W37" i="2"/>
  <c r="U37" i="2"/>
  <c r="AA36" i="2"/>
  <c r="Y36" i="2"/>
  <c r="W36" i="2"/>
  <c r="U36" i="2"/>
  <c r="CC35" i="2"/>
  <c r="CA35" i="2"/>
  <c r="BY35" i="2"/>
  <c r="BW35" i="2"/>
  <c r="BU35" i="2"/>
  <c r="BS35" i="2"/>
  <c r="BQ35" i="2"/>
  <c r="BO35" i="2"/>
  <c r="AB35" i="2"/>
  <c r="CD35" i="2" s="1"/>
  <c r="Z35" i="2"/>
  <c r="BX35" i="2" s="1"/>
  <c r="X35" i="2"/>
  <c r="V35" i="2"/>
  <c r="BP35" i="2" s="1"/>
  <c r="O35" i="2"/>
  <c r="CC34" i="2"/>
  <c r="CA34" i="2"/>
  <c r="BY34" i="2"/>
  <c r="BW34" i="2"/>
  <c r="BU34" i="2"/>
  <c r="BS34" i="2"/>
  <c r="BQ34" i="2"/>
  <c r="BO34" i="2"/>
  <c r="AB34" i="2"/>
  <c r="CD34" i="2" s="1"/>
  <c r="Z34" i="2"/>
  <c r="X34" i="2"/>
  <c r="X37" i="2" s="1"/>
  <c r="V34" i="2"/>
  <c r="BR34" i="2" s="1"/>
  <c r="O34" i="2"/>
  <c r="AA32" i="2"/>
  <c r="Y32" i="2"/>
  <c r="W32" i="2"/>
  <c r="U32" i="2"/>
  <c r="AA31" i="2"/>
  <c r="Y31" i="2"/>
  <c r="W31" i="2"/>
  <c r="U31" i="2"/>
  <c r="CC30" i="2"/>
  <c r="CA30" i="2"/>
  <c r="BY30" i="2"/>
  <c r="BW30" i="2"/>
  <c r="BU30" i="2"/>
  <c r="BS30" i="2"/>
  <c r="BQ30" i="2"/>
  <c r="BO30" i="2"/>
  <c r="AB30" i="2"/>
  <c r="CD30" i="2" s="1"/>
  <c r="Z30" i="2"/>
  <c r="X30" i="2"/>
  <c r="BV30" i="2" s="1"/>
  <c r="V30" i="2"/>
  <c r="BR30" i="2" s="1"/>
  <c r="O30" i="2"/>
  <c r="CC29" i="2"/>
  <c r="CA29" i="2"/>
  <c r="BY29" i="2"/>
  <c r="BW29" i="2"/>
  <c r="BU29" i="2"/>
  <c r="BS29" i="2"/>
  <c r="BQ29" i="2"/>
  <c r="BO29" i="2"/>
  <c r="AB29" i="2"/>
  <c r="CD29" i="2" s="1"/>
  <c r="Z29" i="2"/>
  <c r="BZ29" i="2" s="1"/>
  <c r="X29" i="2"/>
  <c r="BV29" i="2" s="1"/>
  <c r="V29" i="2"/>
  <c r="BP29" i="2" s="1"/>
  <c r="O29" i="2"/>
  <c r="CC28" i="2"/>
  <c r="CA28" i="2"/>
  <c r="BY28" i="2"/>
  <c r="BW28" i="2"/>
  <c r="BU28" i="2"/>
  <c r="BS28" i="2"/>
  <c r="BQ28" i="2"/>
  <c r="BO28" i="2"/>
  <c r="AB28" i="2"/>
  <c r="CD28" i="2" s="1"/>
  <c r="Z28" i="2"/>
  <c r="BZ28" i="2" s="1"/>
  <c r="X28" i="2"/>
  <c r="BT28" i="2" s="1"/>
  <c r="V28" i="2"/>
  <c r="BP28" i="2" s="1"/>
  <c r="O28" i="2"/>
  <c r="CD27" i="2"/>
  <c r="CC27" i="2"/>
  <c r="CB27" i="2"/>
  <c r="CA27" i="2"/>
  <c r="BY27" i="2"/>
  <c r="BW27" i="2"/>
  <c r="BU27" i="2"/>
  <c r="BS27" i="2"/>
  <c r="BQ27" i="2"/>
  <c r="BO27" i="2"/>
  <c r="AB27" i="2"/>
  <c r="Z27" i="2"/>
  <c r="BX27" i="2" s="1"/>
  <c r="X27" i="2"/>
  <c r="BV27" i="2" s="1"/>
  <c r="V27" i="2"/>
  <c r="BR27" i="2" s="1"/>
  <c r="O27" i="2"/>
  <c r="AA23" i="2"/>
  <c r="Y23" i="2"/>
  <c r="W23" i="2"/>
  <c r="U23" i="2"/>
  <c r="AB22" i="2"/>
  <c r="AA22" i="2"/>
  <c r="Y22" i="2"/>
  <c r="W22" i="2"/>
  <c r="U22" i="2"/>
  <c r="CC21" i="2"/>
  <c r="CA21" i="2"/>
  <c r="BY21" i="2"/>
  <c r="BW21" i="2"/>
  <c r="BU21" i="2"/>
  <c r="BS21" i="2"/>
  <c r="BQ21" i="2"/>
  <c r="BO21" i="2"/>
  <c r="AB21" i="2"/>
  <c r="CD21" i="2" s="1"/>
  <c r="Z21" i="2"/>
  <c r="Z23" i="2" s="1"/>
  <c r="X21" i="2"/>
  <c r="X23" i="2" s="1"/>
  <c r="V21" i="2"/>
  <c r="V23" i="2" s="1"/>
  <c r="I10" i="2"/>
  <c r="B9" i="2"/>
  <c r="E7" i="2"/>
  <c r="Q6" i="2"/>
  <c r="O2" i="2"/>
  <c r="AB81" i="2" l="1"/>
  <c r="BT127" i="2"/>
  <c r="CD127" i="2"/>
  <c r="CB133" i="2"/>
  <c r="Z175" i="2"/>
  <c r="BZ172" i="2"/>
  <c r="BX172" i="2"/>
  <c r="BR174" i="2"/>
  <c r="BP174" i="2"/>
  <c r="BZ174" i="2"/>
  <c r="BX174" i="2"/>
  <c r="CB183" i="2"/>
  <c r="CD183" i="2"/>
  <c r="BT192" i="2"/>
  <c r="BR204" i="2"/>
  <c r="BP204" i="2"/>
  <c r="BT224" i="2"/>
  <c r="CB229" i="2"/>
  <c r="AB231" i="2"/>
  <c r="V300" i="2"/>
  <c r="BR298" i="2"/>
  <c r="BP298" i="2"/>
  <c r="Z299" i="2"/>
  <c r="Z300" i="2"/>
  <c r="BZ321" i="2"/>
  <c r="BX321" i="2"/>
  <c r="BV327" i="2"/>
  <c r="X330" i="2"/>
  <c r="BZ383" i="2"/>
  <c r="BX383" i="2"/>
  <c r="BR385" i="2"/>
  <c r="BP385" i="2"/>
  <c r="BT399" i="2"/>
  <c r="BT21" i="2"/>
  <c r="BV21" i="2"/>
  <c r="BT27" i="2"/>
  <c r="BP30" i="2"/>
  <c r="Z37" i="2"/>
  <c r="X52" i="2"/>
  <c r="BT45" i="2"/>
  <c r="BT46" i="2"/>
  <c r="BT47" i="2"/>
  <c r="CD48" i="2"/>
  <c r="BP50" i="2"/>
  <c r="BP51" i="2"/>
  <c r="CB56" i="2"/>
  <c r="CD56" i="2"/>
  <c r="CD57" i="2"/>
  <c r="AB59" i="2"/>
  <c r="X63" i="2"/>
  <c r="BP62" i="2"/>
  <c r="BX62" i="2"/>
  <c r="BX69" i="2"/>
  <c r="AB80" i="2"/>
  <c r="V92" i="2"/>
  <c r="Z91" i="2"/>
  <c r="AB92" i="2"/>
  <c r="BX90" i="2"/>
  <c r="Z92" i="2"/>
  <c r="Z98" i="2"/>
  <c r="AB110" i="2"/>
  <c r="BV109" i="2"/>
  <c r="CB109" i="2"/>
  <c r="BP114" i="2"/>
  <c r="BX114" i="2"/>
  <c r="V124" i="2"/>
  <c r="X128" i="2"/>
  <c r="AB129" i="2"/>
  <c r="X129" i="2"/>
  <c r="CD132" i="2"/>
  <c r="Z157" i="2"/>
  <c r="BZ155" i="2"/>
  <c r="BX155" i="2"/>
  <c r="BZ165" i="2"/>
  <c r="Z168" i="2"/>
  <c r="Z176" i="2"/>
  <c r="BR179" i="2"/>
  <c r="BP179" i="2"/>
  <c r="BZ179" i="2"/>
  <c r="BX179" i="2"/>
  <c r="BV216" i="2"/>
  <c r="X217" i="2"/>
  <c r="CD259" i="2"/>
  <c r="CB259" i="2"/>
  <c r="BR276" i="2"/>
  <c r="BP276" i="2"/>
  <c r="BZ276" i="2"/>
  <c r="BX276" i="2"/>
  <c r="BZ277" i="2"/>
  <c r="Z278" i="2"/>
  <c r="BR293" i="2"/>
  <c r="V296" i="2"/>
  <c r="Z296" i="2"/>
  <c r="BZ293" i="2"/>
  <c r="BX293" i="2"/>
  <c r="BZ303" i="2"/>
  <c r="Z304" i="2"/>
  <c r="Z330" i="2"/>
  <c r="BZ334" i="2"/>
  <c r="BX334" i="2"/>
  <c r="BR336" i="2"/>
  <c r="BP336" i="2"/>
  <c r="CB344" i="2"/>
  <c r="CD344" i="2"/>
  <c r="BT348" i="2"/>
  <c r="X352" i="2"/>
  <c r="Z368" i="2"/>
  <c r="Z369" i="2"/>
  <c r="BZ384" i="2"/>
  <c r="BX384" i="2"/>
  <c r="BR386" i="2"/>
  <c r="BP386" i="2"/>
  <c r="CB387" i="2"/>
  <c r="CD387" i="2"/>
  <c r="BT398" i="2"/>
  <c r="BV398" i="2"/>
  <c r="AB176" i="2"/>
  <c r="Z181" i="2"/>
  <c r="V180" i="2"/>
  <c r="X194" i="2"/>
  <c r="BT189" i="2"/>
  <c r="BV189" i="2"/>
  <c r="CB191" i="2"/>
  <c r="AB206" i="2"/>
  <c r="CB238" i="2"/>
  <c r="X239" i="2"/>
  <c r="BZ259" i="2"/>
  <c r="X311" i="2"/>
  <c r="AB310" i="2"/>
  <c r="BT308" i="2"/>
  <c r="BV308" i="2"/>
  <c r="CB308" i="2"/>
  <c r="CD308" i="2"/>
  <c r="AB311" i="2"/>
  <c r="BR316" i="2"/>
  <c r="BX316" i="2"/>
  <c r="AB325" i="2"/>
  <c r="BT323" i="2"/>
  <c r="CB323" i="2"/>
  <c r="Z329" i="2"/>
  <c r="AB341" i="2"/>
  <c r="AC349" i="2"/>
  <c r="V357" i="2"/>
  <c r="Z358" i="2"/>
  <c r="BT355" i="2"/>
  <c r="CB367" i="2"/>
  <c r="BZ376" i="2"/>
  <c r="X390" i="2"/>
  <c r="AC398" i="2"/>
  <c r="AC21" i="2"/>
  <c r="AC22" i="2" s="1"/>
  <c r="BP21" i="2"/>
  <c r="BR21" i="2"/>
  <c r="BT30" i="2"/>
  <c r="CB30" i="2"/>
  <c r="AB31" i="2"/>
  <c r="BR35" i="2"/>
  <c r="V37" i="2"/>
  <c r="BT42" i="2"/>
  <c r="BV42" i="2"/>
  <c r="AB53" i="2"/>
  <c r="CD42" i="2"/>
  <c r="CB42" i="2"/>
  <c r="BZ46" i="2"/>
  <c r="BX46" i="2"/>
  <c r="BR46" i="2"/>
  <c r="BZ48" i="2"/>
  <c r="BX48" i="2"/>
  <c r="AC49" i="2"/>
  <c r="BR49" i="2"/>
  <c r="BP49" i="2"/>
  <c r="BZ49" i="2"/>
  <c r="BX49" i="2"/>
  <c r="BT50" i="2"/>
  <c r="BT51" i="2"/>
  <c r="BZ57" i="2"/>
  <c r="BX57" i="2"/>
  <c r="V59" i="2"/>
  <c r="Z59" i="2"/>
  <c r="Z64" i="2"/>
  <c r="BZ61" i="2"/>
  <c r="BX61" i="2"/>
  <c r="BT62" i="2"/>
  <c r="BV62" i="2"/>
  <c r="CB62" i="2"/>
  <c r="Z63" i="2"/>
  <c r="AB63" i="2"/>
  <c r="V64" i="2"/>
  <c r="AB70" i="2"/>
  <c r="CD68" i="2"/>
  <c r="CB68" i="2"/>
  <c r="BT68" i="2"/>
  <c r="CB69" i="2"/>
  <c r="AB71" i="2"/>
  <c r="BV89" i="2"/>
  <c r="BT89" i="2"/>
  <c r="CB89" i="2"/>
  <c r="CD89" i="2"/>
  <c r="CB90" i="2"/>
  <c r="CB94" i="2"/>
  <c r="AC96" i="2"/>
  <c r="BR96" i="2"/>
  <c r="BP96" i="2"/>
  <c r="BZ96" i="2"/>
  <c r="BX96" i="2"/>
  <c r="V103" i="2"/>
  <c r="BR102" i="2"/>
  <c r="BP102" i="2"/>
  <c r="Z103" i="2"/>
  <c r="BZ102" i="2"/>
  <c r="BX102" i="2"/>
  <c r="AB123" i="2"/>
  <c r="CD120" i="2"/>
  <c r="CB120" i="2"/>
  <c r="BT121" i="2"/>
  <c r="BV121" i="2"/>
  <c r="Z129" i="2"/>
  <c r="Z128" i="2"/>
  <c r="BZ126" i="2"/>
  <c r="BX126" i="2"/>
  <c r="BR132" i="2"/>
  <c r="BP132" i="2"/>
  <c r="BZ133" i="2"/>
  <c r="U408" i="2"/>
  <c r="V22" i="2"/>
  <c r="X22" i="2"/>
  <c r="B416" i="2" s="1"/>
  <c r="AB32" i="2"/>
  <c r="BX28" i="2"/>
  <c r="CB28" i="2"/>
  <c r="BT29" i="2"/>
  <c r="BX29" i="2"/>
  <c r="CB29" i="2"/>
  <c r="Z31" i="2"/>
  <c r="X31" i="2"/>
  <c r="X32" i="2"/>
  <c r="AC34" i="2"/>
  <c r="BP34" i="2"/>
  <c r="BT34" i="2"/>
  <c r="BV34" i="2"/>
  <c r="BZ35" i="2"/>
  <c r="Z36" i="2"/>
  <c r="Z52" i="2"/>
  <c r="BZ41" i="2"/>
  <c r="BX41" i="2"/>
  <c r="BX43" i="2"/>
  <c r="AC44" i="2"/>
  <c r="BR44" i="2"/>
  <c r="BP44" i="2"/>
  <c r="BZ44" i="2"/>
  <c r="BX44" i="2"/>
  <c r="AC45" i="2"/>
  <c r="BP45" i="2"/>
  <c r="BR47" i="2"/>
  <c r="BP47" i="2"/>
  <c r="BZ47" i="2"/>
  <c r="BX47" i="2"/>
  <c r="Z53" i="2"/>
  <c r="X84" i="2"/>
  <c r="X85" i="2"/>
  <c r="BV83" i="2"/>
  <c r="BT83" i="2"/>
  <c r="AB85" i="2"/>
  <c r="AB84" i="2"/>
  <c r="CD83" i="2"/>
  <c r="CB83" i="2"/>
  <c r="BT87" i="2"/>
  <c r="CB87" i="2"/>
  <c r="BV88" i="2"/>
  <c r="BT88" i="2"/>
  <c r="V104" i="2"/>
  <c r="Z104" i="2"/>
  <c r="AC109" i="2"/>
  <c r="BR109" i="2"/>
  <c r="BP109" i="2"/>
  <c r="BX109" i="2"/>
  <c r="BT114" i="2"/>
  <c r="CB114" i="2"/>
  <c r="BR115" i="2"/>
  <c r="BP115" i="2"/>
  <c r="AB117" i="2"/>
  <c r="CD116" i="2"/>
  <c r="BV122" i="2"/>
  <c r="BT122" i="2"/>
  <c r="CD122" i="2"/>
  <c r="CB122" i="2"/>
  <c r="BZ127" i="2"/>
  <c r="BX127" i="2"/>
  <c r="AC127" i="2"/>
  <c r="BP127" i="2"/>
  <c r="AA406" i="2"/>
  <c r="CB41" i="2"/>
  <c r="BX42" i="2"/>
  <c r="BT44" i="2"/>
  <c r="CB44" i="2"/>
  <c r="CD45" i="2"/>
  <c r="CB47" i="2"/>
  <c r="BT48" i="2"/>
  <c r="BT49" i="2"/>
  <c r="BX51" i="2"/>
  <c r="Z58" i="2"/>
  <c r="BX56" i="2"/>
  <c r="BT57" i="2"/>
  <c r="X64" i="2"/>
  <c r="AB64" i="2"/>
  <c r="BT61" i="2"/>
  <c r="BV61" i="2"/>
  <c r="CB61" i="2"/>
  <c r="CD61" i="2"/>
  <c r="AC62" i="2"/>
  <c r="X75" i="2"/>
  <c r="CB79" i="2"/>
  <c r="BR83" i="2"/>
  <c r="BX83" i="2"/>
  <c r="BZ83" i="2"/>
  <c r="Z84" i="2"/>
  <c r="AC88" i="2"/>
  <c r="BP88" i="2"/>
  <c r="V91" i="2"/>
  <c r="BR89" i="2"/>
  <c r="CB95" i="2"/>
  <c r="BT96" i="2"/>
  <c r="BT102" i="2"/>
  <c r="BV102" i="2"/>
  <c r="V111" i="2"/>
  <c r="AC114" i="2"/>
  <c r="CB115" i="2"/>
  <c r="BX122" i="2"/>
  <c r="BT126" i="2"/>
  <c r="BV126" i="2"/>
  <c r="CB126" i="2"/>
  <c r="AB128" i="2"/>
  <c r="BT132" i="2"/>
  <c r="BP138" i="2"/>
  <c r="V139" i="2"/>
  <c r="BR142" i="2"/>
  <c r="V143" i="2"/>
  <c r="X152" i="2"/>
  <c r="BV148" i="2"/>
  <c r="CD150" i="2"/>
  <c r="CB150" i="2"/>
  <c r="BT150" i="2"/>
  <c r="BV155" i="2"/>
  <c r="X157" i="2"/>
  <c r="X156" i="2"/>
  <c r="BT155" i="2"/>
  <c r="AB157" i="2"/>
  <c r="AB156" i="2"/>
  <c r="CB155" i="2"/>
  <c r="CD155" i="2"/>
  <c r="AB167" i="2"/>
  <c r="CD165" i="2"/>
  <c r="CB165" i="2"/>
  <c r="AC172" i="2"/>
  <c r="BV172" i="2"/>
  <c r="CB172" i="2"/>
  <c r="CB173" i="2"/>
  <c r="CD174" i="2"/>
  <c r="CB174" i="2"/>
  <c r="BT174" i="2"/>
  <c r="V186" i="2"/>
  <c r="BX184" i="2"/>
  <c r="AC185" i="2"/>
  <c r="BP189" i="2"/>
  <c r="V193" i="2"/>
  <c r="Z194" i="2"/>
  <c r="BR189" i="2"/>
  <c r="BR202" i="2"/>
  <c r="BP202" i="2"/>
  <c r="CD203" i="2"/>
  <c r="CB203" i="2"/>
  <c r="BT203" i="2"/>
  <c r="CD204" i="2"/>
  <c r="CB204" i="2"/>
  <c r="AB211" i="2"/>
  <c r="CD210" i="2"/>
  <c r="CB210" i="2"/>
  <c r="BR225" i="2"/>
  <c r="BP225" i="2"/>
  <c r="BX229" i="2"/>
  <c r="BZ229" i="2"/>
  <c r="CD237" i="2"/>
  <c r="CB237" i="2"/>
  <c r="BZ238" i="2"/>
  <c r="BX238" i="2"/>
  <c r="X255" i="2"/>
  <c r="X254" i="2"/>
  <c r="BV252" i="2"/>
  <c r="BT252" i="2"/>
  <c r="AB254" i="2"/>
  <c r="CD252" i="2"/>
  <c r="CB252" i="2"/>
  <c r="AB255" i="2"/>
  <c r="BR257" i="2"/>
  <c r="BP257" i="2"/>
  <c r="BZ257" i="2"/>
  <c r="BT259" i="2"/>
  <c r="BV259" i="2"/>
  <c r="BX265" i="2"/>
  <c r="BZ265" i="2"/>
  <c r="Z267" i="2"/>
  <c r="Z272" i="2"/>
  <c r="BZ269" i="2"/>
  <c r="BX269" i="2"/>
  <c r="BR269" i="2"/>
  <c r="BR281" i="2"/>
  <c r="BP281" i="2"/>
  <c r="V283" i="2"/>
  <c r="Z282" i="2"/>
  <c r="Z283" i="2"/>
  <c r="BZ281" i="2"/>
  <c r="BX281" i="2"/>
  <c r="X325" i="2"/>
  <c r="BZ327" i="2"/>
  <c r="BX327" i="2"/>
  <c r="BR327" i="2"/>
  <c r="AB144" i="2"/>
  <c r="CD142" i="2"/>
  <c r="CB142" i="2"/>
  <c r="AB143" i="2"/>
  <c r="X144" i="2"/>
  <c r="BZ149" i="2"/>
  <c r="BX149" i="2"/>
  <c r="Z151" i="2"/>
  <c r="X161" i="2"/>
  <c r="X160" i="2"/>
  <c r="BT159" i="2"/>
  <c r="BV159" i="2"/>
  <c r="BV178" i="2"/>
  <c r="BT178" i="2"/>
  <c r="BR184" i="2"/>
  <c r="BP184" i="2"/>
  <c r="BV190" i="2"/>
  <c r="BT190" i="2"/>
  <c r="CD190" i="2"/>
  <c r="CB190" i="2"/>
  <c r="BZ191" i="2"/>
  <c r="BX191" i="2"/>
  <c r="AC191" i="2"/>
  <c r="BP191" i="2"/>
  <c r="BR192" i="2"/>
  <c r="X199" i="2"/>
  <c r="BV196" i="2"/>
  <c r="BT196" i="2"/>
  <c r="CB196" i="2"/>
  <c r="CD196" i="2"/>
  <c r="X198" i="2"/>
  <c r="V221" i="2"/>
  <c r="BR220" i="2"/>
  <c r="BP220" i="2"/>
  <c r="V222" i="2"/>
  <c r="BP224" i="2"/>
  <c r="V227" i="2"/>
  <c r="Z227" i="2"/>
  <c r="BZ224" i="2"/>
  <c r="BX224" i="2"/>
  <c r="BR224" i="2"/>
  <c r="Z231" i="2"/>
  <c r="BX235" i="2"/>
  <c r="BZ235" i="2"/>
  <c r="BZ236" i="2"/>
  <c r="BX236" i="2"/>
  <c r="BR236" i="2"/>
  <c r="Z240" i="2"/>
  <c r="AB244" i="2"/>
  <c r="BX247" i="2"/>
  <c r="Z248" i="2"/>
  <c r="BZ247" i="2"/>
  <c r="CB253" i="2"/>
  <c r="CD258" i="2"/>
  <c r="CB258" i="2"/>
  <c r="BV258" i="2"/>
  <c r="BR265" i="2"/>
  <c r="V267" i="2"/>
  <c r="BP265" i="2"/>
  <c r="X296" i="2"/>
  <c r="X295" i="2"/>
  <c r="BT293" i="2"/>
  <c r="CD293" i="2"/>
  <c r="AB296" i="2"/>
  <c r="CB293" i="2"/>
  <c r="CD294" i="2"/>
  <c r="CB294" i="2"/>
  <c r="BZ309" i="2"/>
  <c r="BX309" i="2"/>
  <c r="BR313" i="2"/>
  <c r="BP313" i="2"/>
  <c r="V317" i="2"/>
  <c r="BX313" i="2"/>
  <c r="Z318" i="2"/>
  <c r="BR314" i="2"/>
  <c r="BP314" i="2"/>
  <c r="Z317" i="2"/>
  <c r="BT315" i="2"/>
  <c r="BV315" i="2"/>
  <c r="Z324" i="2"/>
  <c r="BZ320" i="2"/>
  <c r="BX320" i="2"/>
  <c r="BT321" i="2"/>
  <c r="CB321" i="2"/>
  <c r="CD321" i="2"/>
  <c r="BR322" i="2"/>
  <c r="BP322" i="2"/>
  <c r="BZ322" i="2"/>
  <c r="BX322" i="2"/>
  <c r="CB334" i="2"/>
  <c r="CD334" i="2"/>
  <c r="AC335" i="2"/>
  <c r="BR335" i="2"/>
  <c r="BP335" i="2"/>
  <c r="BZ335" i="2"/>
  <c r="BX335" i="2"/>
  <c r="BT336" i="2"/>
  <c r="CB336" i="2"/>
  <c r="Z351" i="2"/>
  <c r="BZ348" i="2"/>
  <c r="BR348" i="2"/>
  <c r="BR360" i="2"/>
  <c r="BP360" i="2"/>
  <c r="Z363" i="2"/>
  <c r="BZ360" i="2"/>
  <c r="BX360" i="2"/>
  <c r="Z378" i="2"/>
  <c r="BZ373" i="2"/>
  <c r="BX373" i="2"/>
  <c r="BR375" i="2"/>
  <c r="BP375" i="2"/>
  <c r="BT376" i="2"/>
  <c r="CB376" i="2"/>
  <c r="BZ377" i="2"/>
  <c r="BX377" i="2"/>
  <c r="CD383" i="2"/>
  <c r="CB383" i="2"/>
  <c r="BT386" i="2"/>
  <c r="CD386" i="2"/>
  <c r="BR387" i="2"/>
  <c r="BP387" i="2"/>
  <c r="BR388" i="2"/>
  <c r="BP388" i="2"/>
  <c r="AB395" i="2"/>
  <c r="AB394" i="2"/>
  <c r="V151" i="2"/>
  <c r="BX148" i="2"/>
  <c r="BZ148" i="2"/>
  <c r="CB149" i="2"/>
  <c r="AC150" i="2"/>
  <c r="BZ150" i="2"/>
  <c r="AC155" i="2"/>
  <c r="AC156" i="2" s="1"/>
  <c r="BP155" i="2"/>
  <c r="BR155" i="2"/>
  <c r="Z156" i="2"/>
  <c r="V157" i="2"/>
  <c r="V160" i="2"/>
  <c r="BX166" i="2"/>
  <c r="Z167" i="2"/>
  <c r="AC174" i="2"/>
  <c r="BR178" i="2"/>
  <c r="BX178" i="2"/>
  <c r="BZ178" i="2"/>
  <c r="Z180" i="2"/>
  <c r="BV185" i="2"/>
  <c r="CB185" i="2"/>
  <c r="BR190" i="2"/>
  <c r="BX190" i="2"/>
  <c r="BV191" i="2"/>
  <c r="V199" i="2"/>
  <c r="AC196" i="2"/>
  <c r="BP196" i="2"/>
  <c r="BR196" i="2"/>
  <c r="AB199" i="2"/>
  <c r="BT197" i="2"/>
  <c r="CD197" i="2"/>
  <c r="CB202" i="2"/>
  <c r="CD202" i="2"/>
  <c r="BX204" i="2"/>
  <c r="BR210" i="2"/>
  <c r="BT216" i="2"/>
  <c r="CB216" i="2"/>
  <c r="CD216" i="2"/>
  <c r="AB217" i="2"/>
  <c r="CB224" i="2"/>
  <c r="CB225" i="2"/>
  <c r="X227" i="2"/>
  <c r="BT229" i="2"/>
  <c r="AB240" i="2"/>
  <c r="BV236" i="2"/>
  <c r="BR237" i="2"/>
  <c r="BX237" i="2"/>
  <c r="X249" i="2"/>
  <c r="AC252" i="2"/>
  <c r="BP252" i="2"/>
  <c r="AC253" i="2"/>
  <c r="BP253" i="2"/>
  <c r="V260" i="2"/>
  <c r="BZ258" i="2"/>
  <c r="Z271" i="2"/>
  <c r="BZ270" i="2"/>
  <c r="BX270" i="2"/>
  <c r="BT274" i="2"/>
  <c r="BR275" i="2"/>
  <c r="BP275" i="2"/>
  <c r="BT277" i="2"/>
  <c r="BV277" i="2"/>
  <c r="BV287" i="2"/>
  <c r="X289" i="2"/>
  <c r="BT287" i="2"/>
  <c r="X288" i="2"/>
  <c r="BT298" i="2"/>
  <c r="X300" i="2"/>
  <c r="AB300" i="2"/>
  <c r="BR303" i="2"/>
  <c r="X324" i="2"/>
  <c r="AC323" i="2"/>
  <c r="BP323" i="2"/>
  <c r="CD328" i="2"/>
  <c r="CB328" i="2"/>
  <c r="BT328" i="2"/>
  <c r="BR350" i="2"/>
  <c r="BP350" i="2"/>
  <c r="CD403" i="2"/>
  <c r="AB405" i="2"/>
  <c r="AB404" i="2"/>
  <c r="CB270" i="2"/>
  <c r="Z279" i="2"/>
  <c r="CB275" i="2"/>
  <c r="AC276" i="2"/>
  <c r="AC294" i="2"/>
  <c r="BP294" i="2"/>
  <c r="Z295" i="2"/>
  <c r="BX298" i="2"/>
  <c r="BZ298" i="2"/>
  <c r="BV303" i="2"/>
  <c r="CB309" i="2"/>
  <c r="AC313" i="2"/>
  <c r="BV314" i="2"/>
  <c r="CB314" i="2"/>
  <c r="BR315" i="2"/>
  <c r="BZ315" i="2"/>
  <c r="AC316" i="2"/>
  <c r="CB320" i="2"/>
  <c r="AB324" i="2"/>
  <c r="BT322" i="2"/>
  <c r="BX328" i="2"/>
  <c r="BZ338" i="2"/>
  <c r="BX338" i="2"/>
  <c r="BR339" i="2"/>
  <c r="BP339" i="2"/>
  <c r="BV344" i="2"/>
  <c r="X346" i="2"/>
  <c r="X345" i="2"/>
  <c r="BT344" i="2"/>
  <c r="AB345" i="2"/>
  <c r="BV349" i="2"/>
  <c r="BT349" i="2"/>
  <c r="CD349" i="2"/>
  <c r="CB349" i="2"/>
  <c r="BT354" i="2"/>
  <c r="BV354" i="2"/>
  <c r="BR355" i="2"/>
  <c r="BX355" i="2"/>
  <c r="V358" i="2"/>
  <c r="BT361" i="2"/>
  <c r="CB361" i="2"/>
  <c r="BP367" i="2"/>
  <c r="V368" i="2"/>
  <c r="BR367" i="2"/>
  <c r="AC367" i="2"/>
  <c r="AC368" i="2" s="1"/>
  <c r="BX367" i="2"/>
  <c r="BT393" i="2"/>
  <c r="CB393" i="2"/>
  <c r="BT397" i="2"/>
  <c r="CB397" i="2"/>
  <c r="BX398" i="2"/>
  <c r="BR399" i="2"/>
  <c r="BX399" i="2"/>
  <c r="V342" i="2"/>
  <c r="BR337" i="2"/>
  <c r="BX337" i="2"/>
  <c r="CB338" i="2"/>
  <c r="BX344" i="2"/>
  <c r="BV348" i="2"/>
  <c r="BT350" i="2"/>
  <c r="CD350" i="2"/>
  <c r="X358" i="2"/>
  <c r="AC356" i="2"/>
  <c r="BP356" i="2"/>
  <c r="BX356" i="2"/>
  <c r="Z357" i="2"/>
  <c r="AB363" i="2"/>
  <c r="Z362" i="2"/>
  <c r="BT367" i="2"/>
  <c r="CB373" i="2"/>
  <c r="BT375" i="2"/>
  <c r="CB375" i="2"/>
  <c r="BT377" i="2"/>
  <c r="BT384" i="2"/>
  <c r="CB384" i="2"/>
  <c r="BX385" i="2"/>
  <c r="AC386" i="2"/>
  <c r="AC387" i="2"/>
  <c r="BV388" i="2"/>
  <c r="CB388" i="2"/>
  <c r="AC392" i="2"/>
  <c r="BP392" i="2"/>
  <c r="BR392" i="2"/>
  <c r="BX392" i="2"/>
  <c r="BZ392" i="2"/>
  <c r="Z394" i="2"/>
  <c r="Z401" i="2"/>
  <c r="Z400" i="2"/>
  <c r="AC50" i="2"/>
  <c r="AC51" i="2"/>
  <c r="Z80" i="2"/>
  <c r="Z81" i="2"/>
  <c r="X110" i="2"/>
  <c r="BV106" i="2"/>
  <c r="BV107" i="2"/>
  <c r="BT107" i="2"/>
  <c r="X181" i="2"/>
  <c r="BV179" i="2"/>
  <c r="BT179" i="2"/>
  <c r="X180" i="2"/>
  <c r="AC179" i="2"/>
  <c r="BP203" i="2"/>
  <c r="BR203" i="2"/>
  <c r="V205" i="2"/>
  <c r="AC203" i="2"/>
  <c r="BZ106" i="2"/>
  <c r="BX106" i="2"/>
  <c r="BZ115" i="2"/>
  <c r="BX115" i="2"/>
  <c r="AC120" i="2"/>
  <c r="CB178" i="2"/>
  <c r="AB181" i="2"/>
  <c r="CD178" i="2"/>
  <c r="AB180" i="2"/>
  <c r="BT202" i="2"/>
  <c r="AC202" i="2"/>
  <c r="BV265" i="2"/>
  <c r="X267" i="2"/>
  <c r="BT265" i="2"/>
  <c r="BR95" i="2"/>
  <c r="BP95" i="2"/>
  <c r="AC95" i="2"/>
  <c r="Z110" i="2"/>
  <c r="BV116" i="2"/>
  <c r="BT116" i="2"/>
  <c r="V117" i="2"/>
  <c r="Z161" i="2"/>
  <c r="BZ159" i="2"/>
  <c r="BX159" i="2"/>
  <c r="AC178" i="2"/>
  <c r="CD179" i="2"/>
  <c r="CB179" i="2"/>
  <c r="CD192" i="2"/>
  <c r="CB192" i="2"/>
  <c r="AB193" i="2"/>
  <c r="Z206" i="2"/>
  <c r="BZ202" i="2"/>
  <c r="Z205" i="2"/>
  <c r="BX202" i="2"/>
  <c r="AB304" i="2"/>
  <c r="CD303" i="2"/>
  <c r="AB305" i="2"/>
  <c r="CB303" i="2"/>
  <c r="CB399" i="2"/>
  <c r="CD399" i="2"/>
  <c r="BR73" i="2"/>
  <c r="BP73" i="2"/>
  <c r="V97" i="2"/>
  <c r="BR94" i="2"/>
  <c r="BP94" i="2"/>
  <c r="CD102" i="2"/>
  <c r="CB102" i="2"/>
  <c r="AB104" i="2"/>
  <c r="AC106" i="2"/>
  <c r="AC115" i="2"/>
  <c r="AB161" i="2"/>
  <c r="CB159" i="2"/>
  <c r="AB160" i="2"/>
  <c r="BP173" i="2"/>
  <c r="AC173" i="2"/>
  <c r="AC192" i="2"/>
  <c r="X206" i="2"/>
  <c r="BR287" i="2"/>
  <c r="BP287" i="2"/>
  <c r="V288" i="2"/>
  <c r="AC287" i="2"/>
  <c r="AC288" i="2" s="1"/>
  <c r="V289" i="2"/>
  <c r="U410" i="2"/>
  <c r="AB52" i="2"/>
  <c r="V74" i="2"/>
  <c r="X97" i="2"/>
  <c r="AC102" i="2"/>
  <c r="AC103" i="2" s="1"/>
  <c r="X117" i="2"/>
  <c r="X140" i="2"/>
  <c r="BV138" i="2"/>
  <c r="BT138" i="2"/>
  <c r="AC159" i="2"/>
  <c r="AC160" i="2" s="1"/>
  <c r="W408" i="2"/>
  <c r="Y407" i="2"/>
  <c r="BT79" i="2"/>
  <c r="BP106" i="2"/>
  <c r="AC116" i="2"/>
  <c r="Z139" i="2"/>
  <c r="BX138" i="2"/>
  <c r="Z160" i="2"/>
  <c r="O416" i="2" s="1"/>
  <c r="G10" i="2"/>
  <c r="B10" i="2"/>
  <c r="M9" i="2"/>
  <c r="BZ56" i="2"/>
  <c r="AB74" i="2"/>
  <c r="AB75" i="2"/>
  <c r="AB98" i="2"/>
  <c r="CD94" i="2"/>
  <c r="Z97" i="2"/>
  <c r="BT108" i="2"/>
  <c r="Z117" i="2"/>
  <c r="AB139" i="2"/>
  <c r="AB140" i="2"/>
  <c r="CB138" i="2"/>
  <c r="BP149" i="2"/>
  <c r="AC149" i="2"/>
  <c r="V152" i="2"/>
  <c r="X175" i="2"/>
  <c r="AB37" i="2"/>
  <c r="AC73" i="2"/>
  <c r="AC74" i="2" s="1"/>
  <c r="BV79" i="2"/>
  <c r="X81" i="2"/>
  <c r="AC94" i="2"/>
  <c r="AC97" i="2" s="1"/>
  <c r="BP116" i="2"/>
  <c r="BX121" i="2"/>
  <c r="AC175" i="2"/>
  <c r="V231" i="2"/>
  <c r="V230" i="2"/>
  <c r="AC229" i="2"/>
  <c r="AC230" i="2" s="1"/>
  <c r="BR229" i="2"/>
  <c r="BP229" i="2"/>
  <c r="BZ253" i="2"/>
  <c r="BX253" i="2"/>
  <c r="BP277" i="2"/>
  <c r="AC277" i="2"/>
  <c r="BR277" i="2"/>
  <c r="I9" i="2"/>
  <c r="V53" i="2"/>
  <c r="BR41" i="2"/>
  <c r="AC41" i="2"/>
  <c r="AB103" i="2"/>
  <c r="BT106" i="2"/>
  <c r="X111" i="2"/>
  <c r="BT220" i="2"/>
  <c r="X222" i="2"/>
  <c r="BV360" i="2"/>
  <c r="X362" i="2"/>
  <c r="X363" i="2"/>
  <c r="BT360" i="2"/>
  <c r="H416" i="2"/>
  <c r="V110" i="2"/>
  <c r="BR106" i="2"/>
  <c r="AC35" i="2"/>
  <c r="V71" i="2"/>
  <c r="V70" i="2"/>
  <c r="BR68" i="2"/>
  <c r="BR69" i="2"/>
  <c r="AC69" i="2"/>
  <c r="BX79" i="2"/>
  <c r="BT95" i="2"/>
  <c r="BX107" i="2"/>
  <c r="BT115" i="2"/>
  <c r="AB124" i="2"/>
  <c r="V135" i="2"/>
  <c r="BP133" i="2"/>
  <c r="V134" i="2"/>
  <c r="Z140" i="2"/>
  <c r="BR173" i="2"/>
  <c r="Z221" i="2"/>
  <c r="BZ220" i="2"/>
  <c r="BX220" i="2"/>
  <c r="Z222" i="2"/>
  <c r="Z218" i="2"/>
  <c r="BX216" i="2"/>
  <c r="BZ216" i="2"/>
  <c r="Z217" i="2"/>
  <c r="AA407" i="2"/>
  <c r="V31" i="2"/>
  <c r="V32" i="2"/>
  <c r="BV69" i="2"/>
  <c r="BT69" i="2"/>
  <c r="X70" i="2"/>
  <c r="V75" i="2"/>
  <c r="BR90" i="2"/>
  <c r="AC90" i="2"/>
  <c r="BX108" i="2"/>
  <c r="Z111" i="2"/>
  <c r="X118" i="2"/>
  <c r="AC126" i="2"/>
  <c r="V128" i="2"/>
  <c r="BP126" i="2"/>
  <c r="V129" i="2"/>
  <c r="BZ132" i="2"/>
  <c r="BX132" i="2"/>
  <c r="X135" i="2"/>
  <c r="BV133" i="2"/>
  <c r="BT133" i="2"/>
  <c r="X134" i="2"/>
  <c r="BP183" i="2"/>
  <c r="BR183" i="2"/>
  <c r="AC183" i="2"/>
  <c r="V187" i="2"/>
  <c r="BV202" i="2"/>
  <c r="CB220" i="2"/>
  <c r="CD220" i="2"/>
  <c r="AB222" i="2"/>
  <c r="AB221" i="2"/>
  <c r="CB35" i="2"/>
  <c r="BZ68" i="2"/>
  <c r="BX68" i="2"/>
  <c r="Z70" i="2"/>
  <c r="BZ79" i="2"/>
  <c r="BP83" i="2"/>
  <c r="AC83" i="2"/>
  <c r="AC84" i="2" s="1"/>
  <c r="V84" i="2"/>
  <c r="BV90" i="2"/>
  <c r="BT90" i="2"/>
  <c r="X91" i="2"/>
  <c r="V98" i="2"/>
  <c r="CB121" i="2"/>
  <c r="CB132" i="2"/>
  <c r="AB134" i="2"/>
  <c r="CD148" i="2"/>
  <c r="AB152" i="2"/>
  <c r="CB148" i="2"/>
  <c r="AB151" i="2"/>
  <c r="N416" i="2" s="1"/>
  <c r="BT173" i="2"/>
  <c r="X186" i="2"/>
  <c r="BV183" i="2"/>
  <c r="X187" i="2"/>
  <c r="BX192" i="2"/>
  <c r="BR197" i="2"/>
  <c r="BP197" i="2"/>
  <c r="AC197" i="2"/>
  <c r="AC198" i="2" s="1"/>
  <c r="V198" i="2"/>
  <c r="BR107" i="2"/>
  <c r="AC107" i="2"/>
  <c r="W407" i="2"/>
  <c r="W409" i="2" s="1"/>
  <c r="G9" i="2"/>
  <c r="BX30" i="2"/>
  <c r="BR28" i="2"/>
  <c r="BZ21" i="2"/>
  <c r="BX21" i="2"/>
  <c r="BV28" i="2"/>
  <c r="BZ30" i="2"/>
  <c r="BZ45" i="2"/>
  <c r="BX45" i="2"/>
  <c r="CB51" i="2"/>
  <c r="V58" i="2"/>
  <c r="BR56" i="2"/>
  <c r="AC56" i="2"/>
  <c r="AC61" i="2"/>
  <c r="AC63" i="2" s="1"/>
  <c r="BZ88" i="2"/>
  <c r="BX88" i="2"/>
  <c r="BZ89" i="2"/>
  <c r="BX89" i="2"/>
  <c r="BV94" i="2"/>
  <c r="AB111" i="2"/>
  <c r="AC132" i="2"/>
  <c r="Z134" i="2"/>
  <c r="BR149" i="2"/>
  <c r="BP328" i="2"/>
  <c r="V330" i="2"/>
  <c r="BR328" i="2"/>
  <c r="AC328" i="2"/>
  <c r="V329" i="2"/>
  <c r="AC42" i="2"/>
  <c r="AB23" i="2"/>
  <c r="CB21" i="2"/>
  <c r="AC27" i="2"/>
  <c r="BR29" i="2"/>
  <c r="AC29" i="2"/>
  <c r="BP41" i="2"/>
  <c r="CD50" i="2"/>
  <c r="BV56" i="2"/>
  <c r="X58" i="2"/>
  <c r="BT56" i="2"/>
  <c r="AC68" i="2"/>
  <c r="AC70" i="2" s="1"/>
  <c r="CB88" i="2"/>
  <c r="AB91" i="2"/>
  <c r="BX95" i="2"/>
  <c r="X98" i="2"/>
  <c r="CB106" i="2"/>
  <c r="CB107" i="2"/>
  <c r="AB118" i="2"/>
  <c r="AC133" i="2"/>
  <c r="BV142" i="2"/>
  <c r="BT142" i="2"/>
  <c r="BZ197" i="2"/>
  <c r="BX197" i="2"/>
  <c r="Z198" i="2"/>
  <c r="CD354" i="2"/>
  <c r="AB357" i="2"/>
  <c r="CB354" i="2"/>
  <c r="AB358" i="2"/>
  <c r="Y406" i="2"/>
  <c r="BP43" i="2"/>
  <c r="AC43" i="2"/>
  <c r="BZ27" i="2"/>
  <c r="Z32" i="2"/>
  <c r="BR42" i="2"/>
  <c r="BR43" i="2"/>
  <c r="V63" i="2"/>
  <c r="BP69" i="2"/>
  <c r="BX73" i="2"/>
  <c r="Z75" i="2"/>
  <c r="AC89" i="2"/>
  <c r="AC117" i="2"/>
  <c r="BZ116" i="2"/>
  <c r="BZ138" i="2"/>
  <c r="Z143" i="2"/>
  <c r="Z144" i="2"/>
  <c r="BZ142" i="2"/>
  <c r="BT149" i="2"/>
  <c r="BP165" i="2"/>
  <c r="V168" i="2"/>
  <c r="BR165" i="2"/>
  <c r="V167" i="2"/>
  <c r="AC165" i="2"/>
  <c r="V390" i="2"/>
  <c r="BR383" i="2"/>
  <c r="V389" i="2"/>
  <c r="BP383" i="2"/>
  <c r="AC383" i="2"/>
  <c r="BV41" i="2"/>
  <c r="X53" i="2"/>
  <c r="BT41" i="2"/>
  <c r="U407" i="2"/>
  <c r="U409" i="2" s="1"/>
  <c r="Z22" i="2"/>
  <c r="BP27" i="2"/>
  <c r="AC28" i="2"/>
  <c r="AC30" i="2"/>
  <c r="BZ34" i="2"/>
  <c r="BX34" i="2"/>
  <c r="BV35" i="2"/>
  <c r="BT35" i="2"/>
  <c r="X36" i="2"/>
  <c r="BR61" i="2"/>
  <c r="BP68" i="2"/>
  <c r="X71" i="2"/>
  <c r="BP90" i="2"/>
  <c r="BZ95" i="2"/>
  <c r="CD106" i="2"/>
  <c r="CD108" i="2"/>
  <c r="V123" i="2"/>
  <c r="BR120" i="2"/>
  <c r="BP122" i="2"/>
  <c r="AC122" i="2"/>
  <c r="BT148" i="2"/>
  <c r="BV165" i="2"/>
  <c r="X167" i="2"/>
  <c r="V218" i="2"/>
  <c r="BR216" i="2"/>
  <c r="BP216" i="2"/>
  <c r="AC216" i="2"/>
  <c r="AC217" i="2" s="1"/>
  <c r="V217" i="2"/>
  <c r="BV238" i="2"/>
  <c r="BT238" i="2"/>
  <c r="BX120" i="2"/>
  <c r="Z123" i="2"/>
  <c r="Z124" i="2"/>
  <c r="V36" i="2"/>
  <c r="AC46" i="2"/>
  <c r="CB34" i="2"/>
  <c r="AB36" i="2"/>
  <c r="AC47" i="2"/>
  <c r="CD49" i="2"/>
  <c r="CB49" i="2"/>
  <c r="BZ50" i="2"/>
  <c r="BX50" i="2"/>
  <c r="V52" i="2"/>
  <c r="BZ73" i="2"/>
  <c r="BR79" i="2"/>
  <c r="BP79" i="2"/>
  <c r="V80" i="2"/>
  <c r="AC79" i="2"/>
  <c r="AC80" i="2" s="1"/>
  <c r="BP89" i="2"/>
  <c r="X92" i="2"/>
  <c r="CB116" i="2"/>
  <c r="X123" i="2"/>
  <c r="BV120" i="2"/>
  <c r="BT120" i="2"/>
  <c r="BR126" i="2"/>
  <c r="BR133" i="2"/>
  <c r="AC142" i="2"/>
  <c r="AC143" i="2" s="1"/>
  <c r="X168" i="2"/>
  <c r="X193" i="2"/>
  <c r="AC189" i="2"/>
  <c r="X205" i="2"/>
  <c r="BX185" i="2"/>
  <c r="Z193" i="2"/>
  <c r="BV229" i="2"/>
  <c r="X231" i="2"/>
  <c r="BP247" i="2"/>
  <c r="V248" i="2"/>
  <c r="AC247" i="2"/>
  <c r="AC248" i="2" s="1"/>
  <c r="CD348" i="2"/>
  <c r="CB348" i="2"/>
  <c r="AC377" i="2"/>
  <c r="CD398" i="2"/>
  <c r="CB398" i="2"/>
  <c r="P416" i="2"/>
  <c r="CB166" i="2"/>
  <c r="AB168" i="2"/>
  <c r="AB175" i="2"/>
  <c r="CB184" i="2"/>
  <c r="BX189" i="2"/>
  <c r="CD265" i="2"/>
  <c r="CB265" i="2"/>
  <c r="AB266" i="2"/>
  <c r="V279" i="2"/>
  <c r="V278" i="2"/>
  <c r="BR274" i="2"/>
  <c r="BP274" i="2"/>
  <c r="Z288" i="2"/>
  <c r="Z289" i="2"/>
  <c r="BX287" i="2"/>
  <c r="BX340" i="2"/>
  <c r="AC340" i="2"/>
  <c r="AC374" i="2"/>
  <c r="AB401" i="2"/>
  <c r="Z187" i="2"/>
  <c r="BP210" i="2"/>
  <c r="V211" i="2"/>
  <c r="AC210" i="2"/>
  <c r="AC211" i="2" s="1"/>
  <c r="U416" i="2"/>
  <c r="X278" i="2"/>
  <c r="BV275" i="2"/>
  <c r="BT275" i="2"/>
  <c r="X279" i="2"/>
  <c r="CD276" i="2"/>
  <c r="CB276" i="2"/>
  <c r="AB289" i="2"/>
  <c r="AB288" i="2"/>
  <c r="CD316" i="2"/>
  <c r="CB316" i="2"/>
  <c r="AC339" i="2"/>
  <c r="X379" i="2"/>
  <c r="BV373" i="2"/>
  <c r="X378" i="2"/>
  <c r="BV374" i="2"/>
  <c r="BT374" i="2"/>
  <c r="Z379" i="2"/>
  <c r="AC375" i="2"/>
  <c r="BZ375" i="2"/>
  <c r="BX375" i="2"/>
  <c r="BX388" i="2"/>
  <c r="AC388" i="2"/>
  <c r="Q416" i="2"/>
  <c r="BZ189" i="2"/>
  <c r="BT210" i="2"/>
  <c r="X211" i="2"/>
  <c r="AB248" i="2"/>
  <c r="CD247" i="2"/>
  <c r="AB249" i="2"/>
  <c r="BX314" i="2"/>
  <c r="AC314" i="2"/>
  <c r="BP338" i="2"/>
  <c r="AC338" i="2"/>
  <c r="V341" i="2"/>
  <c r="BR338" i="2"/>
  <c r="BZ339" i="2"/>
  <c r="BX339" i="2"/>
  <c r="CD377" i="2"/>
  <c r="CB377" i="2"/>
  <c r="X405" i="2"/>
  <c r="BV403" i="2"/>
  <c r="BT403" i="2"/>
  <c r="X404" i="2"/>
  <c r="V176" i="2"/>
  <c r="AB187" i="2"/>
  <c r="BX210" i="2"/>
  <c r="Z212" i="2"/>
  <c r="Z211" i="2"/>
  <c r="X244" i="2"/>
  <c r="CD274" i="2"/>
  <c r="AB278" i="2"/>
  <c r="AB279" i="2"/>
  <c r="CD315" i="2"/>
  <c r="CB315" i="2"/>
  <c r="X342" i="2"/>
  <c r="X341" i="2"/>
  <c r="AC354" i="2"/>
  <c r="AB379" i="2"/>
  <c r="BZ387" i="2"/>
  <c r="BX387" i="2"/>
  <c r="AC138" i="2"/>
  <c r="AC139" i="2" s="1"/>
  <c r="AC166" i="2"/>
  <c r="CD172" i="2"/>
  <c r="AC184" i="2"/>
  <c r="V194" i="2"/>
  <c r="CD243" i="2"/>
  <c r="CB243" i="2"/>
  <c r="V249" i="2"/>
  <c r="AC274" i="2"/>
  <c r="AC275" i="2"/>
  <c r="AB317" i="2"/>
  <c r="Z342" i="2"/>
  <c r="BR384" i="2"/>
  <c r="BP384" i="2"/>
  <c r="AC384" i="2"/>
  <c r="X176" i="2"/>
  <c r="AC204" i="2"/>
  <c r="BP235" i="2"/>
  <c r="AC235" i="2"/>
  <c r="BR247" i="2"/>
  <c r="BV281" i="2"/>
  <c r="X283" i="2"/>
  <c r="BZ336" i="2"/>
  <c r="BX336" i="2"/>
  <c r="BT337" i="2"/>
  <c r="AC337" i="2"/>
  <c r="V346" i="2"/>
  <c r="BR344" i="2"/>
  <c r="BP344" i="2"/>
  <c r="V345" i="2"/>
  <c r="AC344" i="2"/>
  <c r="AC345" i="2" s="1"/>
  <c r="CB355" i="2"/>
  <c r="CD355" i="2"/>
  <c r="CD236" i="2"/>
  <c r="CB236" i="2"/>
  <c r="BP259" i="2"/>
  <c r="AC259" i="2"/>
  <c r="BT276" i="2"/>
  <c r="CD281" i="2"/>
  <c r="CB281" i="2"/>
  <c r="AB282" i="2"/>
  <c r="X299" i="2"/>
  <c r="X329" i="2"/>
  <c r="BT327" i="2"/>
  <c r="AC336" i="2"/>
  <c r="CD337" i="2"/>
  <c r="CB337" i="2"/>
  <c r="BT373" i="2"/>
  <c r="W410" i="2"/>
  <c r="AC48" i="2"/>
  <c r="AC57" i="2"/>
  <c r="CB96" i="2"/>
  <c r="AC108" i="2"/>
  <c r="AC121" i="2"/>
  <c r="CD126" i="2"/>
  <c r="AC148" i="2"/>
  <c r="AC151" i="2" s="1"/>
  <c r="BR166" i="2"/>
  <c r="BP172" i="2"/>
  <c r="CB189" i="2"/>
  <c r="AB194" i="2"/>
  <c r="V226" i="2"/>
  <c r="AB239" i="2"/>
  <c r="CD235" i="2"/>
  <c r="AC236" i="2"/>
  <c r="AC237" i="2"/>
  <c r="AC257" i="2"/>
  <c r="X260" i="2"/>
  <c r="BV257" i="2"/>
  <c r="BT257" i="2"/>
  <c r="X261" i="2"/>
  <c r="AB267" i="2"/>
  <c r="V271" i="2"/>
  <c r="AC270" i="2"/>
  <c r="V272" i="2"/>
  <c r="BR270" i="2"/>
  <c r="BV316" i="2"/>
  <c r="AB318" i="2"/>
  <c r="X74" i="2"/>
  <c r="BP185" i="2"/>
  <c r="X212" i="2"/>
  <c r="AC238" i="2"/>
  <c r="BX257" i="2"/>
  <c r="Z261" i="2"/>
  <c r="BV270" i="2"/>
  <c r="BT270" i="2"/>
  <c r="X271" i="2"/>
  <c r="BZ287" i="2"/>
  <c r="BP293" i="2"/>
  <c r="AA416" i="2"/>
  <c r="V295" i="2"/>
  <c r="CD298" i="2"/>
  <c r="CB298" i="2"/>
  <c r="AB330" i="2"/>
  <c r="CD327" i="2"/>
  <c r="CB327" i="2"/>
  <c r="AB329" i="2"/>
  <c r="BT334" i="2"/>
  <c r="BZ340" i="2"/>
  <c r="Y408" i="2"/>
  <c r="Y410" i="2"/>
  <c r="U406" i="2"/>
  <c r="BP48" i="2"/>
  <c r="BP57" i="2"/>
  <c r="BP108" i="2"/>
  <c r="BP121" i="2"/>
  <c r="BP148" i="2"/>
  <c r="BX165" i="2"/>
  <c r="BT166" i="2"/>
  <c r="BR172" i="2"/>
  <c r="BX183" i="2"/>
  <c r="BT184" i="2"/>
  <c r="Z186" i="2"/>
  <c r="AB205" i="2"/>
  <c r="BV210" i="2"/>
  <c r="BV225" i="2"/>
  <c r="BT225" i="2"/>
  <c r="X226" i="2"/>
  <c r="BT243" i="2"/>
  <c r="V255" i="2"/>
  <c r="AB260" i="2"/>
  <c r="CB257" i="2"/>
  <c r="AB261" i="2"/>
  <c r="AC258" i="2"/>
  <c r="BT269" i="2"/>
  <c r="X272" i="2"/>
  <c r="V325" i="2"/>
  <c r="BP320" i="2"/>
  <c r="AC320" i="2"/>
  <c r="BR320" i="2"/>
  <c r="AC322" i="2"/>
  <c r="AC327" i="2"/>
  <c r="AC329" i="2" s="1"/>
  <c r="AC350" i="2"/>
  <c r="X351" i="2"/>
  <c r="V140" i="2"/>
  <c r="AC190" i="2"/>
  <c r="BX203" i="2"/>
  <c r="BT204" i="2"/>
  <c r="CD224" i="2"/>
  <c r="AB226" i="2"/>
  <c r="BR235" i="2"/>
  <c r="BP238" i="2"/>
  <c r="V240" i="2"/>
  <c r="X245" i="2"/>
  <c r="V261" i="2"/>
  <c r="CB277" i="2"/>
  <c r="CB287" i="2"/>
  <c r="V310" i="2"/>
  <c r="BR308" i="2"/>
  <c r="BP308" i="2"/>
  <c r="V311" i="2"/>
  <c r="BP309" i="2"/>
  <c r="AC309" i="2"/>
  <c r="AC310" i="2" s="1"/>
  <c r="BR309" i="2"/>
  <c r="BV320" i="2"/>
  <c r="BT320" i="2"/>
  <c r="BV334" i="2"/>
  <c r="BR349" i="2"/>
  <c r="BP349" i="2"/>
  <c r="BT385" i="2"/>
  <c r="BZ388" i="2"/>
  <c r="AA410" i="2"/>
  <c r="V118" i="2"/>
  <c r="BR148" i="2"/>
  <c r="V175" i="2"/>
  <c r="AB212" i="2"/>
  <c r="AC224" i="2"/>
  <c r="Z255" i="2"/>
  <c r="BZ252" i="2"/>
  <c r="BX252" i="2"/>
  <c r="Z254" i="2"/>
  <c r="CD269" i="2"/>
  <c r="CB269" i="2"/>
  <c r="AB271" i="2"/>
  <c r="BT281" i="2"/>
  <c r="X310" i="2"/>
  <c r="BV309" i="2"/>
  <c r="BT309" i="2"/>
  <c r="BZ314" i="2"/>
  <c r="Z325" i="2"/>
  <c r="BZ323" i="2"/>
  <c r="BX323" i="2"/>
  <c r="V324" i="2"/>
  <c r="BT335" i="2"/>
  <c r="Z118" i="2"/>
  <c r="W406" i="2"/>
  <c r="AA408" i="2"/>
  <c r="AC87" i="2"/>
  <c r="AC91" i="2" s="1"/>
  <c r="I416" i="2"/>
  <c r="R416" i="2"/>
  <c r="Z199" i="2"/>
  <c r="BZ196" i="2"/>
  <c r="CB197" i="2"/>
  <c r="V206" i="2"/>
  <c r="BZ210" i="2"/>
  <c r="AC225" i="2"/>
  <c r="AB230" i="2"/>
  <c r="BT237" i="2"/>
  <c r="X240" i="2"/>
  <c r="CB247" i="2"/>
  <c r="BV253" i="2"/>
  <c r="BT253" i="2"/>
  <c r="V254" i="2"/>
  <c r="BR259" i="2"/>
  <c r="AC269" i="2"/>
  <c r="AC271" i="2" s="1"/>
  <c r="BP270" i="2"/>
  <c r="CD287" i="2"/>
  <c r="AC293" i="2"/>
  <c r="AC295" i="2" s="1"/>
  <c r="Z311" i="2"/>
  <c r="BZ308" i="2"/>
  <c r="BX308" i="2"/>
  <c r="Z310" i="2"/>
  <c r="BZ313" i="2"/>
  <c r="BV337" i="2"/>
  <c r="Z352" i="2"/>
  <c r="BZ349" i="2"/>
  <c r="BX349" i="2"/>
  <c r="AB351" i="2"/>
  <c r="AC321" i="2"/>
  <c r="CB322" i="2"/>
  <c r="AC334" i="2"/>
  <c r="CB335" i="2"/>
  <c r="AB342" i="2"/>
  <c r="Z346" i="2"/>
  <c r="BP354" i="2"/>
  <c r="AB362" i="2"/>
  <c r="AC373" i="2"/>
  <c r="CB374" i="2"/>
  <c r="BP377" i="2"/>
  <c r="AB390" i="2"/>
  <c r="BP398" i="2"/>
  <c r="CB403" i="2"/>
  <c r="Z249" i="2"/>
  <c r="Z305" i="2"/>
  <c r="V318" i="2"/>
  <c r="BP321" i="2"/>
  <c r="CD322" i="2"/>
  <c r="BP334" i="2"/>
  <c r="BT338" i="2"/>
  <c r="BR354" i="2"/>
  <c r="AC355" i="2"/>
  <c r="CB356" i="2"/>
  <c r="BP373" i="2"/>
  <c r="BR377" i="2"/>
  <c r="CB392" i="2"/>
  <c r="BX393" i="2"/>
  <c r="BV397" i="2"/>
  <c r="BR398" i="2"/>
  <c r="AC399" i="2"/>
  <c r="V400" i="2"/>
  <c r="V363" i="2"/>
  <c r="X395" i="2"/>
  <c r="AC243" i="2"/>
  <c r="AC244" i="2" s="1"/>
  <c r="V244" i="2"/>
  <c r="AC298" i="2"/>
  <c r="AC299" i="2" s="1"/>
  <c r="V299" i="2"/>
  <c r="X318" i="2"/>
  <c r="BR334" i="2"/>
  <c r="V352" i="2"/>
  <c r="BX361" i="2"/>
  <c r="BR373" i="2"/>
  <c r="AB378" i="2"/>
  <c r="CD392" i="2"/>
  <c r="BZ393" i="2"/>
  <c r="BX397" i="2"/>
  <c r="X400" i="2"/>
  <c r="AC403" i="2"/>
  <c r="AC404" i="2" s="1"/>
  <c r="V404" i="2"/>
  <c r="Z239" i="2"/>
  <c r="BV293" i="2"/>
  <c r="BT313" i="2"/>
  <c r="BT339" i="2"/>
  <c r="BP340" i="2"/>
  <c r="BX350" i="2"/>
  <c r="CB360" i="2"/>
  <c r="BV367" i="2"/>
  <c r="CB385" i="2"/>
  <c r="BX386" i="2"/>
  <c r="BT387" i="2"/>
  <c r="X389" i="2"/>
  <c r="BR258" i="2"/>
  <c r="BT294" i="2"/>
  <c r="AB295" i="2"/>
  <c r="AC303" i="2"/>
  <c r="AC304" i="2" s="1"/>
  <c r="V304" i="2"/>
  <c r="BV313" i="2"/>
  <c r="AC315" i="2"/>
  <c r="BV339" i="2"/>
  <c r="Z341" i="2"/>
  <c r="AC348" i="2"/>
  <c r="AC351" i="2" s="1"/>
  <c r="CD360" i="2"/>
  <c r="V379" i="2"/>
  <c r="AF416" i="2" s="1"/>
  <c r="BT383" i="2"/>
  <c r="BV387" i="2"/>
  <c r="Z389" i="2"/>
  <c r="AB400" i="2"/>
  <c r="X248" i="2"/>
  <c r="AC265" i="2"/>
  <c r="AC266" i="2" s="1"/>
  <c r="V266" i="2"/>
  <c r="AC281" i="2"/>
  <c r="AC282" i="2" s="1"/>
  <c r="V282" i="2"/>
  <c r="BP303" i="2"/>
  <c r="X304" i="2"/>
  <c r="Z345" i="2"/>
  <c r="BP348" i="2"/>
  <c r="AC360" i="2"/>
  <c r="BV383" i="2"/>
  <c r="AC385" i="2"/>
  <c r="AB389" i="2"/>
  <c r="AC393" i="2"/>
  <c r="AC394" i="2" s="1"/>
  <c r="V394" i="2"/>
  <c r="V401" i="2"/>
  <c r="BT356" i="2"/>
  <c r="AC361" i="2"/>
  <c r="V362" i="2"/>
  <c r="AC376" i="2"/>
  <c r="BT392" i="2"/>
  <c r="BP393" i="2"/>
  <c r="X394" i="2"/>
  <c r="AC397" i="2"/>
  <c r="AC400" i="2" s="1"/>
  <c r="AC220" i="2"/>
  <c r="AC221" i="2" s="1"/>
  <c r="CB313" i="2"/>
  <c r="X317" i="2"/>
  <c r="BP361" i="2"/>
  <c r="BP376" i="2"/>
  <c r="BP397" i="2"/>
  <c r="BX403" i="2"/>
  <c r="Z390" i="2"/>
  <c r="BZ403" i="2"/>
  <c r="BX348" i="2"/>
  <c r="AE416" i="2" l="1"/>
  <c r="AC341" i="2"/>
  <c r="AC128" i="2"/>
  <c r="AC36" i="2"/>
  <c r="AD416" i="2"/>
  <c r="Z416" i="2"/>
  <c r="V410" i="2"/>
  <c r="Z410" i="2"/>
  <c r="AB408" i="2"/>
  <c r="X408" i="2"/>
  <c r="Z408" i="2"/>
  <c r="F416" i="2"/>
  <c r="AC52" i="2"/>
  <c r="X406" i="2"/>
  <c r="AB416" i="2"/>
  <c r="AB406" i="2"/>
  <c r="AC416" i="2"/>
  <c r="Y416" i="2"/>
  <c r="AC317" i="2"/>
  <c r="V406" i="2"/>
  <c r="S416" i="2"/>
  <c r="Z406" i="2"/>
  <c r="V407" i="2"/>
  <c r="AC134" i="2"/>
  <c r="V408" i="2"/>
  <c r="V416" i="2"/>
  <c r="AC254" i="2"/>
  <c r="D416" i="2"/>
  <c r="X410" i="2"/>
  <c r="X407" i="2"/>
  <c r="X409" i="2" s="1"/>
  <c r="AC378" i="2"/>
  <c r="AC357" i="2"/>
  <c r="T416" i="2"/>
  <c r="AC110" i="2"/>
  <c r="AC260" i="2"/>
  <c r="AC389" i="2"/>
  <c r="AC31" i="2"/>
  <c r="AB407" i="2"/>
  <c r="AC205" i="2"/>
  <c r="AB410" i="2"/>
  <c r="AC226" i="2"/>
  <c r="AC58" i="2"/>
  <c r="AC186" i="2"/>
  <c r="AC278" i="2"/>
  <c r="AC193" i="2"/>
  <c r="AC167" i="2"/>
  <c r="E416" i="2"/>
  <c r="AC180" i="2"/>
  <c r="AC324" i="2"/>
  <c r="Y409" i="2"/>
  <c r="AC362" i="2"/>
  <c r="C416" i="2"/>
  <c r="AC123" i="2"/>
  <c r="AA409" i="2"/>
  <c r="AC239" i="2"/>
  <c r="W416" i="2"/>
  <c r="Z407" i="2"/>
  <c r="Z409" i="2" s="1"/>
  <c r="AC411" i="2" l="1"/>
  <c r="AB409" i="2"/>
  <c r="V409" i="2"/>
</calcChain>
</file>

<file path=xl/sharedStrings.xml><?xml version="1.0" encoding="utf-8"?>
<sst xmlns="http://schemas.openxmlformats.org/spreadsheetml/2006/main" count="2080" uniqueCount="609">
  <si>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</si>
  <si>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</si>
  <si>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</si>
  <si>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</si>
  <si>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</si>
  <si>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</si>
  <si>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</si>
  <si>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</si>
  <si>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</si>
  <si>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</si>
  <si>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</si>
  <si>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</si>
  <si>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</si>
  <si>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</si>
  <si>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</si>
  <si>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</si>
  <si>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</si>
  <si>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</si>
  <si>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</si>
  <si>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</si>
  <si>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</si>
  <si>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</si>
  <si>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</si>
  <si>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</si>
  <si>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</si>
  <si>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</si>
  <si>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</si>
  <si>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</si>
  <si>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</si>
  <si>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</si>
  <si>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</si>
  <si>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</si>
  <si>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</si>
  <si>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</si>
  <si>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</si>
  <si>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</si>
  <si>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</si>
  <si>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</si>
  <si>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</si>
  <si>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</si>
  <si>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</si>
  <si>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</si>
  <si>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</si>
  <si>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</si>
  <si>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</si>
  <si>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</si>
  <si>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</si>
  <si>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</si>
  <si>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</si>
  <si>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</si>
  <si>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</si>
  <si>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</si>
  <si>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</si>
  <si>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</si>
  <si>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</si>
  <si>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</si>
  <si>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</si>
  <si>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</si>
  <si>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</si>
  <si>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</si>
  <si>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</si>
  <si>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</si>
  <si>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</si>
  <si>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</si>
  <si>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</si>
  <si>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</si>
  <si>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02.04.2025</t>
  </si>
  <si>
    <t>ОБЩЕСТВО С ОГРАНИЧЕННОЙ ОТВЕТСТВЕННОСТЬЮ "КСК ТРЕЙД"</t>
  </si>
  <si>
    <t>590943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</si>
  <si>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</si>
  <si>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</si>
  <si>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</si>
  <si>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</si>
  <si>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</si>
  <si>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</si>
  <si>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</si>
  <si>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</si>
  <si>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</si>
  <si>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</si>
  <si>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</si>
  <si>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</si>
  <si>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Особый рецепт</t>
  </si>
  <si>
    <t>Особая</t>
  </si>
  <si>
    <t>Сосиски</t>
  </si>
  <si>
    <t>SU000246</t>
  </si>
  <si>
    <t>P004843</t>
  </si>
  <si>
    <t>Сосиски «Молочные оригинальные» Весовой п/а ТМ «Особый рецепт»</t>
  </si>
  <si>
    <t>СК4</t>
  </si>
  <si>
    <t>8</t>
  </si>
  <si>
    <t>ЕАЭС N RU Д-RU.РА03.В.23071/24, ЕАЭС N RU Д-RU.РА03.В.25758/24</t>
  </si>
  <si>
    <t>Вязанка</t>
  </si>
  <si>
    <t>ГОСТ</t>
  </si>
  <si>
    <t>Вареные колбасы</t>
  </si>
  <si>
    <t>SU003111</t>
  </si>
  <si>
    <t>P003694</t>
  </si>
  <si>
    <t>СК1</t>
  </si>
  <si>
    <t>ЕАЭС N RU Д-RU.РА08.В.47512/23</t>
  </si>
  <si>
    <t>SU001485</t>
  </si>
  <si>
    <t>P003008</t>
  </si>
  <si>
    <t>СК3</t>
  </si>
  <si>
    <t>12</t>
  </si>
  <si>
    <t>ЕАЭС N RU Д- RU.РА01.В.79635/20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</si>
  <si>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</si>
  <si>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</si>
  <si>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</si>
  <si>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</si>
  <si>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</si>
  <si>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</si>
  <si>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</si>
  <si>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</si>
  <si>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</si>
  <si>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</si>
  <si>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14</t>
  </si>
  <si>
    <t>ЕАЭС N RU Д-RU.РА01.В.79167/24</t>
  </si>
  <si>
    <t>Баварушка</t>
  </si>
  <si>
    <t>Филейбургская</t>
  </si>
  <si>
    <t>Копченые колбасы</t>
  </si>
  <si>
    <t>SU002614</t>
  </si>
  <si>
    <t>P004686</t>
  </si>
  <si>
    <t>Копченые колбасы «Салями Филейбургская зернистая» Весовой фиброуз ТМ «Баварушка»</t>
  </si>
  <si>
    <t>СК2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</si>
  <si>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</si>
  <si>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</si>
  <si>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</si>
  <si>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</si>
  <si>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</si>
  <si>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</si>
  <si>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</si>
  <si>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P004685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</si>
  <si>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</si>
  <si>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</si>
  <si>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</si>
  <si>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</si>
  <si>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</si>
  <si>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</si>
  <si>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</si>
  <si>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</si>
  <si>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</si>
  <si>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SU002602</t>
  </si>
  <si>
    <t>P004518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</si>
  <si>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</si>
  <si>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</si>
  <si>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</si>
  <si>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</si>
  <si>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</si>
  <si>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</si>
  <si>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</si>
  <si>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</si>
  <si>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</si>
  <si>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</si>
  <si>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</si>
  <si>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</si>
  <si>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Балыкбургская</t>
  </si>
  <si>
    <t>Ветчины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</si>
  <si>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</si>
  <si>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</si>
  <si>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</si>
  <si>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</si>
  <si>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</si>
  <si>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</si>
  <si>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</si>
  <si>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P004327</t>
  </si>
  <si>
    <t>SU002604</t>
  </si>
  <si>
    <t>P004520</t>
  </si>
  <si>
    <t>ЕАЭС N RU Д-RU.РА02.В.66822/23</t>
  </si>
  <si>
    <t>Ядрена копоть</t>
  </si>
  <si>
    <t>SU003665</t>
  </si>
  <si>
    <t>P004642</t>
  </si>
  <si>
    <t>ЕАЭС N RU Д-RU.РА06.В.92094/23, ЕАЭС N RU Д-RU.РА08.В.79642/23</t>
  </si>
  <si>
    <t>Сырокопченые колбасы</t>
  </si>
  <si>
    <t>SU002050</t>
  </si>
  <si>
    <t>P002188</t>
  </si>
  <si>
    <t>АК</t>
  </si>
  <si>
    <t>СНК</t>
  </si>
  <si>
    <t>ЕАЭС N RU Д-RU.РА01.В.14797/20</t>
  </si>
  <si>
    <t>Зареченские продукты</t>
  </si>
  <si>
    <t>SU003295</t>
  </si>
  <si>
    <t>P004004</t>
  </si>
  <si>
    <t>Вареные колбасы «Нежная со шпиком» Фикс.вес 0,4 п/а ТМ «Зареченские»</t>
  </si>
  <si>
    <t>ЕАЭС N RU Д-RU.РА10.В.53840/23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</si>
  <si>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</si>
  <si>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</si>
  <si>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</si>
  <si>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</si>
  <si>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</si>
  <si>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</si>
  <si>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</si>
  <si>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</si>
  <si>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</si>
  <si>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</si>
  <si>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</si>
  <si>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</si>
  <si>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</si>
  <si>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</si>
  <si>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</si>
  <si>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ЕАЭС N RU Д-RU.РА05.В.95896/23</t>
  </si>
  <si>
    <t>SU002856</t>
  </si>
  <si>
    <t>P003257</t>
  </si>
  <si>
    <t>В/к колбасы «Сервелат Рижский» срез Фикс.вес 0,28 Фиброуз в/у ТМ «Зареченские»</t>
  </si>
  <si>
    <t>ЕАЭС N RU Д-RU.РА05.В.94332/23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</si>
  <si>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</si>
  <si>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</si>
  <si>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</si>
  <si>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</si>
  <si>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</si>
  <si>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</si>
  <si>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</si>
  <si>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</si>
  <si>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</si>
  <si>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</si>
  <si>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</si>
  <si>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</si>
  <si>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</si>
  <si>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</si>
  <si>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</si>
  <si>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</si>
  <si>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</si>
  <si>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</si>
  <si>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</si>
  <si>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</si>
  <si>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</si>
  <si>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</si>
  <si>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SU002660</t>
  </si>
  <si>
    <t>P003256</t>
  </si>
  <si>
    <t>SU002659</t>
  </si>
  <si>
    <t>P003034</t>
  </si>
  <si>
    <t>ЕАЭС N RU Д-RU.РА09.В.37545/22</t>
  </si>
  <si>
    <t>Сочинка</t>
  </si>
  <si>
    <t>SU002944</t>
  </si>
  <si>
    <t>P003386</t>
  </si>
  <si>
    <t>ЕАЭС N RU Д-RU.РА04.В.74420/23</t>
  </si>
  <si>
    <t>SU002946</t>
  </si>
  <si>
    <t>P004666</t>
  </si>
  <si>
    <t>ЕАЭС N RU Д-RU.РА04.В.93220/23</t>
  </si>
  <si>
    <t>SU002948</t>
  </si>
  <si>
    <t>P003390</t>
  </si>
  <si>
    <t>ЕАЭС N RU Д-RU.РА04.В.93161/23</t>
  </si>
  <si>
    <t>SU002992</t>
  </si>
  <si>
    <t>P004147</t>
  </si>
  <si>
    <t>ЕАЭС N RU Д-RU.РА01.В.93966/24, ЕАЭС N RU Д-RU.РА08.В.57431/22</t>
  </si>
  <si>
    <t>SU002618</t>
  </si>
  <si>
    <t>P003957</t>
  </si>
  <si>
    <t>ЕАЭС N RU Д-RU.РА01.В.93966/24</t>
  </si>
  <si>
    <t>SU003073</t>
  </si>
  <si>
    <t>P004148</t>
  </si>
  <si>
    <t>ЕАЭС N RU Д-RU.РА02.В.51431/24, ЕАЭС N RU Д-RU.РА02.В.51546/24</t>
  </si>
  <si>
    <t>Сардельки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</si>
  <si>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</si>
  <si>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</si>
  <si>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</si>
  <si>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</si>
  <si>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</si>
  <si>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</si>
  <si>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</si>
  <si>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Филедворская</t>
  </si>
  <si>
    <t>SU003268</t>
  </si>
  <si>
    <t>P003942</t>
  </si>
  <si>
    <t>ЕАЭС N RU Д-RU.РА01.В.19834/24</t>
  </si>
  <si>
    <t>SU003266</t>
  </si>
  <si>
    <t>P003940</t>
  </si>
  <si>
    <t>ЕАЭС N RU Д-RU.РА05.В.81953/23</t>
  </si>
  <si>
    <t>Стародворская</t>
  </si>
  <si>
    <t>SU003508</t>
  </si>
  <si>
    <t>P004417</t>
  </si>
  <si>
    <t>ЕАЭС N RU Д-RU.РА03.В.72061/24</t>
  </si>
  <si>
    <t>SU003573</t>
  </si>
  <si>
    <t>P004524</t>
  </si>
  <si>
    <t>ЕАЭС N RU Д-RU.РА05.В.24697/24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</si>
  <si>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</si>
  <si>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</si>
  <si>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</si>
  <si>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</si>
  <si>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</si>
  <si>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</si>
  <si>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</si>
  <si>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</si>
  <si>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</si>
  <si>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</si>
  <si>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</si>
  <si>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</si>
  <si>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</si>
  <si>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</si>
  <si>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P004892</t>
  </si>
  <si>
    <t>Копченые колбасы «Колбаски Бюргерсы с сыром» Фикс.вес 0,27 черева ТМ «Баварушка»</t>
  </si>
  <si>
    <t>ЕАЭС N RU Д-RU.РА02.В.61667/24</t>
  </si>
  <si>
    <t>SU002437</t>
  </si>
  <si>
    <t>P004446</t>
  </si>
  <si>
    <t>ЕАЭС N RU Д-RU.РА03.В.30457/24, ЕАЭС N RU Д-RU.РА10.В.25148/24</t>
  </si>
  <si>
    <t>Филедворская по-стародворски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</si>
  <si>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</si>
  <si>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</si>
  <si>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</si>
  <si>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</si>
  <si>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</si>
  <si>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</si>
  <si>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Филейская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</si>
  <si>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</si>
  <si>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</si>
  <si>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</si>
  <si>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</si>
  <si>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</si>
  <si>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</si>
  <si>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SU002815</t>
  </si>
  <si>
    <t>P003227</t>
  </si>
  <si>
    <t>SU003689</t>
  </si>
  <si>
    <t>P004676</t>
  </si>
  <si>
    <t>ЕАЭС N RU Д-RU.РА01.В.10660/23</t>
  </si>
  <si>
    <t>SU002814</t>
  </si>
  <si>
    <t>P003226</t>
  </si>
  <si>
    <t>SU003030</t>
  </si>
  <si>
    <t>P003567</t>
  </si>
  <si>
    <t>ЕАЭС N RU Д-RU.РА11.В.17299/23</t>
  </si>
  <si>
    <t>SU003027</t>
  </si>
  <si>
    <t>P003573</t>
  </si>
  <si>
    <t>ЕАЭС N RU Д-RU.РА11.В.18821/23</t>
  </si>
  <si>
    <t>SU003029</t>
  </si>
  <si>
    <t>P003569</t>
  </si>
  <si>
    <t>SU002887</t>
  </si>
  <si>
    <t>P004553</t>
  </si>
  <si>
    <t>ЕАЭС N RU Д-RU.РА01.В.62645/23</t>
  </si>
  <si>
    <t>SU002825</t>
  </si>
  <si>
    <t>P004554</t>
  </si>
  <si>
    <t>SU003617</t>
  </si>
  <si>
    <t>P004558</t>
  </si>
  <si>
    <t>ЕАЭС N RU Д-RU.РА04.В.95390/24, ЕАЭС N RU Д-RU.РА04.В.95798/24</t>
  </si>
  <si>
    <t>SU003288</t>
  </si>
  <si>
    <t>P004557</t>
  </si>
  <si>
    <t>ЕАЭС N RU Д-RU.РА01.В.58241/24, ЕАЭС N RU Д-RU.РА01.В.58575/24, ЕАЭС N RU Д-RU.РА01.В.58627/24</t>
  </si>
  <si>
    <t>SU003054</t>
  </si>
  <si>
    <t>P003884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</si>
  <si>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</si>
  <si>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</si>
  <si>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</si>
  <si>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</si>
  <si>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</si>
  <si>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SU001718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</si>
  <si>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</si>
  <si>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</si>
  <si>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</si>
  <si>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</si>
  <si>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</si>
  <si>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</si>
  <si>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</si>
  <si>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P003998</t>
  </si>
  <si>
    <t>Филедворская Золоченная в печи</t>
  </si>
  <si>
    <t>SU003427</t>
  </si>
  <si>
    <t>P004271</t>
  </si>
  <si>
    <t>Сливушка</t>
  </si>
  <si>
    <t>SU002733</t>
  </si>
  <si>
    <t>P003102</t>
  </si>
  <si>
    <t>ЕАЭС N RU Д-RU.РА06.В.04803/22</t>
  </si>
  <si>
    <t>SU003037</t>
  </si>
  <si>
    <t>P004609</t>
  </si>
  <si>
    <t>ЕАЭС N RU Д-RU.РА06.В.97082/24</t>
  </si>
  <si>
    <t>SU001720</t>
  </si>
  <si>
    <t>P003989</t>
  </si>
  <si>
    <t>Сосиски «Сливочные» ф/в 0,45 п/а мгс ТМ «Вязанка»</t>
  </si>
  <si>
    <t>ЕАЭС N RU Д-RU.РА05.В.31074/23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</si>
  <si>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</si>
  <si>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</si>
  <si>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</si>
  <si>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</si>
  <si>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</si>
  <si>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</si>
  <si>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Сочинка по-баварски</t>
  </si>
  <si>
    <t>SU002802</t>
  </si>
  <si>
    <t>P003580</t>
  </si>
  <si>
    <t>ЕАЭС N RU Д-RU.РА09.В.99193/24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</si>
  <si>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</si>
  <si>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</si>
  <si>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</si>
  <si>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</si>
  <si>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</si>
  <si>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</si>
  <si>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</si>
  <si>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</si>
  <si>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</si>
  <si>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</si>
  <si>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</si>
  <si>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</si>
  <si>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</si>
  <si>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</si>
  <si>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</si>
  <si>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Филедворская EDLP/EDPP</t>
  </si>
  <si>
    <t>SU003155</t>
  </si>
  <si>
    <t>P004240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</si>
  <si>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</si>
  <si>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</si>
  <si>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</si>
  <si>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</si>
  <si>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</si>
  <si>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</si>
  <si>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</si>
  <si>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P004667</t>
  </si>
  <si>
    <t>Зареченские продукты Светофор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</si>
  <si>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</si>
  <si>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</si>
  <si>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</si>
  <si>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</si>
  <si>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</si>
  <si>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</si>
  <si>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</si>
  <si>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</si>
  <si>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</si>
  <si>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P003415</t>
  </si>
  <si>
    <t>В/к колбасы «Сервелат Зернистый» Весовой фиброуз ТМ «Зареченские»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</si>
  <si>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</si>
  <si>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</si>
  <si>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</si>
  <si>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</si>
  <si>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</si>
  <si>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SU003694</t>
  </si>
  <si>
    <t>P004718</t>
  </si>
  <si>
    <t>Сосиски «Молочные» ГОСТ 23670-2019 Весовой п/а ТМ «Зареченские продукты»</t>
  </si>
  <si>
    <t>ЕАЭС N RU Д-RU.РА06.В.33422/24</t>
  </si>
  <si>
    <t>SU002968</t>
  </si>
  <si>
    <t>P003421</t>
  </si>
  <si>
    <t>Сосиски «Молочные классические» Весовой п/а ТМ «Зареченские»</t>
  </si>
  <si>
    <t>ЕАЭС N RU Д-RU.РА05.В.10146/23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</si>
  <si>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</si>
  <si>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</si>
  <si>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</si>
  <si>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</si>
  <si>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SU003331</t>
  </si>
  <si>
    <t>P004072</t>
  </si>
  <si>
    <t>Сардельки «Шпикачки Сочные» Весовой NDX ТМ «Зареченские»</t>
  </si>
  <si>
    <t>ЕАЭС N RU Д-RU.РА05.В.12044/23</t>
  </si>
  <si>
    <t>Халяль</t>
  </si>
  <si>
    <t>SU002984</t>
  </si>
  <si>
    <t>P003438</t>
  </si>
  <si>
    <t>ЕАЭС N RU Д-RU.РА05.В.96405/23</t>
  </si>
  <si>
    <t>Мясинская</t>
  </si>
  <si>
    <t>SU003356</t>
  </si>
  <si>
    <t>P004165</t>
  </si>
  <si>
    <t>ЕАЭС N RU Д-RU.РА02.В.37963/24</t>
  </si>
  <si>
    <t>SU003050</t>
  </si>
  <si>
    <t>P003602</t>
  </si>
  <si>
    <t>ЕАЭС N RU Д-RU.РА06.В.75057/23</t>
  </si>
  <si>
    <t>SU003245</t>
  </si>
  <si>
    <t>P003915</t>
  </si>
  <si>
    <t>ЕАЭС N RU Д-RU.РА10.В.03931/24</t>
  </si>
  <si>
    <t>Филейная</t>
  </si>
  <si>
    <t>SU003201</t>
  </si>
  <si>
    <t>P003860</t>
  </si>
  <si>
    <t>МАЯК</t>
  </si>
  <si>
    <t>ЕАЭС N RU Д-RU.РА10.В.68179/23</t>
  </si>
  <si>
    <t>Бордо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</si>
  <si>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</si>
  <si>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</si>
  <si>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</si>
  <si>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</si>
  <si>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</si>
  <si>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</si>
  <si>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</si>
  <si>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</si>
  <si>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</si>
  <si>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</si>
  <si>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</si>
  <si>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</si>
  <si>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</si>
  <si>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</si>
  <si>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</si>
  <si>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</si>
  <si>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</si>
  <si>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SU001727</t>
  </si>
  <si>
    <t>P002205</t>
  </si>
  <si>
    <t>ЕАЭС N RU Д-RU.РА02.В.59549/22, ЕАЭС N RU Д-RU.РА10.В.03664/24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</si>
  <si>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</si>
  <si>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</si>
  <si>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</si>
  <si>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</si>
  <si>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</si>
  <si>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</si>
  <si>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</si>
  <si>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</si>
  <si>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</si>
  <si>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</si>
  <si>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</si>
  <si>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</si>
  <si>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</si>
  <si>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</si>
  <si>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</si>
  <si>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Дугушка</t>
  </si>
  <si>
    <t>SU002998</t>
  </si>
  <si>
    <t>P004033</t>
  </si>
  <si>
    <t>ЕАЭС N RU Д-RU.РА10.В.33801/23</t>
  </si>
  <si>
    <t>SU002635</t>
  </si>
  <si>
    <t>P004403</t>
  </si>
  <si>
    <t>ЕАЭС N RU Д-RU.РА02.В.51764/24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</si>
  <si>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</si>
  <si>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</si>
  <si>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</si>
  <si>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</si>
  <si>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ЕАЭС N RU Д-RU.РА03.В.56116/24</t>
  </si>
  <si>
    <t>SU003812</t>
  </si>
  <si>
    <t>P004853</t>
  </si>
  <si>
    <t>Вареные колбасы «Молочная» ГОСТ 23670-2019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</si>
  <si>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</si>
  <si>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</si>
  <si>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</si>
  <si>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</si>
  <si>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SU003813</t>
  </si>
  <si>
    <t>P004854</t>
  </si>
  <si>
    <t>ЕАЭС N RU Д-RU.РА10.В.31672/23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</si>
  <si>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</si>
  <si>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</si>
  <si>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</si>
  <si>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</si>
  <si>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</si>
  <si>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</si>
  <si>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</si>
  <si>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</si>
  <si>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SU002916</t>
  </si>
  <si>
    <t>P004934</t>
  </si>
  <si>
    <t>В/к колбасы «Рубленая Запеченная» Фикс.вес 0,6 вектор ТМ «Дугушка»</t>
  </si>
  <si>
    <t>SU002919</t>
  </si>
  <si>
    <t>P004469</t>
  </si>
  <si>
    <t>В/к колбасы «Салями Запеченая» Фикс.вес 0,6 Вектор ТМ «Дугушка»</t>
  </si>
  <si>
    <t>ЕАЭС N RU Д-RU.РА04.В.71173/24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</si>
  <si>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</si>
  <si>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</si>
  <si>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</si>
  <si>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</si>
  <si>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</si>
  <si>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</si>
  <si>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</si>
  <si>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</si>
  <si>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</si>
  <si>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</si>
  <si>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</si>
  <si>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</si>
  <si>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</si>
  <si>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</si>
  <si>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</si>
  <si>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Бавария</t>
  </si>
  <si>
    <t>SU002252</t>
  </si>
  <si>
    <t>P002461</t>
  </si>
  <si>
    <t>ЕАЭС N RU Д-RU.PA01.B.88489/21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</si>
  <si>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</si>
  <si>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</si>
  <si>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</si>
  <si>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</si>
  <si>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</si>
  <si>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</si>
  <si>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</si>
  <si>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</si>
  <si>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</si>
  <si>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</si>
  <si>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</si>
  <si>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</si>
  <si>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</si>
  <si>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</si>
  <si>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</si>
  <si>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</si>
  <si>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</si>
  <si>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</si>
  <si>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</si>
  <si>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</si>
  <si>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</si>
  <si>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</si>
  <si>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</si>
  <si>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</si>
  <si>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</si>
  <si>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</si>
  <si>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</si>
  <si>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</si>
  <si>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</si>
  <si>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</si>
  <si>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</si>
  <si>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</si>
  <si>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</si>
  <si>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</si>
  <si>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</si>
  <si>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</si>
  <si>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</si>
  <si>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</si>
  <si>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</si>
  <si>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</si>
  <si>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</si>
  <si>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</si>
  <si>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</si>
  <si>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</si>
  <si>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</si>
  <si>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</si>
  <si>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MSDAX_КИ_ИОСГ_ЦСК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</si>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</sst>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515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2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646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168" fontId="4" fillId="26" borderId="47" xfId="0" applyNumberFormat="1" applyFont="1" applyFill="1" applyBorder="1" applyAlignment="1" applyProtection="1">
      <alignment horizontal="right"/>
    </xf>
    <xf numFmtId="168" fontId="4" fillId="26" borderId="48" xfId="0" applyNumberFormat="1" applyFont="1" applyFill="1" applyBorder="1" applyAlignment="1" applyProtection="1">
      <alignment horizontal="right"/>
    </xf>
    <xf numFmtId="167" fontId="4" fillId="26" borderId="49" xfId="0" applyNumberFormat="1" applyFont="1" applyFill="1" applyBorder="1" applyAlignment="1" applyProtection="1">
      <alignment horizontal="right"/>
    </xf>
    <xf numFmtId="167" fontId="4" fillId="26" borderId="50" xfId="0" applyNumberFormat="1" applyFont="1" applyFill="1" applyBorder="1" applyAlignment="1" applyProtection="1">
      <alignment horizontal="right"/>
    </xf>
    <xf numFmtId="167" fontId="4" fillId="26" borderId="51" xfId="0" applyNumberFormat="1" applyFont="1" applyFill="1" applyBorder="1" applyAlignment="1" applyProtection="1">
      <alignment horizontal="right"/>
    </xf>
    <xf numFmtId="167" fontId="4" fillId="26" borderId="52" xfId="0" applyNumberFormat="1" applyFont="1" applyFill="1" applyBorder="1" applyAlignment="1" applyProtection="1">
      <alignment horizontal="right"/>
    </xf>
    <xf numFmtId="167" fontId="4" fillId="26" borderId="53" xfId="0" applyNumberFormat="1" applyFont="1" applyFill="1" applyBorder="1" applyAlignment="1" applyProtection="1">
      <alignment horizontal="right"/>
    </xf>
    <xf numFmtId="167" fontId="4" fillId="26" borderId="54" xfId="0" applyNumberFormat="1" applyFont="1" applyFill="1" applyBorder="1" applyAlignment="1" applyProtection="1">
      <alignment horizontal="right"/>
    </xf>
    <xf numFmtId="167" fontId="4" fillId="26" borderId="55" xfId="0" applyNumberFormat="1" applyFont="1" applyFill="1" applyBorder="1" applyAlignment="1" applyProtection="1">
      <alignment horizontal="right"/>
    </xf>
    <xf numFmtId="167" fontId="4" fillId="26" borderId="56" xfId="0" applyNumberFormat="1" applyFont="1" applyFill="1" applyBorder="1" applyAlignment="1" applyProtection="1">
      <alignment horizontal="right"/>
    </xf>
    <xf numFmtId="167" fontId="4" fillId="26" borderId="57" xfId="0" applyNumberFormat="1" applyFont="1" applyFill="1" applyBorder="1" applyAlignment="1" applyProtection="1">
      <alignment horizontal="right"/>
    </xf>
    <xf numFmtId="167" fontId="4" fillId="26" borderId="58" xfId="0" applyNumberFormat="1" applyFont="1" applyFill="1" applyBorder="1" applyAlignment="1" applyProtection="1">
      <alignment horizontal="right"/>
    </xf>
    <xf numFmtId="167" fontId="4" fillId="26" borderId="59" xfId="0" applyNumberFormat="1" applyFont="1" applyFill="1" applyBorder="1" applyAlignment="1" applyProtection="1">
      <alignment horizontal="right"/>
    </xf>
    <xf numFmtId="167" fontId="4" fillId="26" borderId="60" xfId="0" applyNumberFormat="1" applyFont="1" applyFill="1" applyBorder="1" applyAlignment="1" applyProtection="1">
      <alignment horizontal="right"/>
    </xf>
    <xf numFmtId="167" fontId="4" fillId="26" borderId="61" xfId="0" applyNumberFormat="1" applyFont="1" applyFill="1" applyBorder="1" applyAlignment="1" applyProtection="1">
      <alignment horizontal="right"/>
    </xf>
    <xf numFmtId="167" fontId="4" fillId="26" borderId="62" xfId="0" applyNumberFormat="1" applyFont="1" applyFill="1" applyBorder="1" applyAlignment="1" applyProtection="1">
      <alignment horizontal="right"/>
    </xf>
    <xf numFmtId="167" fontId="4" fillId="26" borderId="63" xfId="0" applyNumberFormat="1" applyFont="1" applyFill="1" applyBorder="1" applyAlignment="1" applyProtection="1">
      <alignment horizontal="right"/>
    </xf>
    <xf numFmtId="167" fontId="4" fillId="26" borderId="64" xfId="0" applyNumberFormat="1" applyFont="1" applyFill="1" applyBorder="1" applyAlignment="1" applyProtection="1">
      <alignment horizontal="right"/>
    </xf>
    <xf numFmtId="0" fontId="6" fillId="0" borderId="65" xfId="0" applyFont="1" applyFill="1" applyBorder="1" applyProtection="1">
      <protection hidden="1"/>
    </xf>
    <xf numFmtId="0" fontId="6" fillId="0" borderId="66" xfId="0" applyFont="1" applyFill="1" applyBorder="1" applyProtection="1">
      <protection hidden="1"/>
    </xf>
    <xf numFmtId="0" fontId="6" fillId="0" borderId="67" xfId="0" applyFont="1" applyFill="1" applyBorder="1" applyProtection="1">
      <protection hidden="1"/>
    </xf>
    <xf numFmtId="0" fontId="66" fillId="0" borderId="0" xfId="0" applyFont="1"/>
    <xf numFmtId="171" fontId="67" fillId="0" borderId="68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69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70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71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72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73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74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75" xfId="0" applyNumberFormat="1" applyFont="1" applyFill="1" applyBorder="1" applyAlignment="1" applyProtection="1">
      <alignment horizontal="center" wrapText="1"/>
    </xf>
    <xf numFmtId="0" fontId="90" fillId="0" borderId="0" xfId="0" applyFont="1"/>
    <xf numFmtId="171" fontId="91" fillId="0" borderId="76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77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78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79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80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81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82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83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84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85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86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87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88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89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90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91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92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93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94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95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96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97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98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99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100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101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102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103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104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105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106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107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108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109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110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111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112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113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14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15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16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17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18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19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20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21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22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23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24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25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26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27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28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29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30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31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32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33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34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35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36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37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38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39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40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41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42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43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44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45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46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47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48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49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50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51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52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53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54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55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56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57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58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59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60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61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62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63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64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65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66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67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68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69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70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71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72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73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74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75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76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77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78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79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80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81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82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83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84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85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86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87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88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89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90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91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92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93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94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95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96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97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98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99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200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201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202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203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204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205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206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207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208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209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210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211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212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213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14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15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216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217" xfId="0" applyNumberFormat="1" applyFont="1" applyFill="1" applyBorder="1" applyAlignment="1" applyProtection="1">
      <alignment horizontal="center" wrapText="1"/>
    </xf>
    <xf numFmtId="0" fontId="0" fillId="0" borderId="218" xfId="0" applyFill="1" applyBorder="1" applyProtection="1">
      <protection hidden="1"/>
    </xf>
    <xf numFmtId="0" fontId="0" fillId="0" borderId="218" xfId="0" applyBorder="1"/>
    <xf numFmtId="0" fontId="43" fillId="0" borderId="218" xfId="0" applyFont="1" applyFill="1" applyBorder="1" applyProtection="1">
      <protection hidden="1"/>
    </xf>
    <xf numFmtId="0" fontId="0" fillId="0" borderId="219" xfId="0" applyBorder="1"/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2" xfId="0" applyFont="1" applyFill="1" applyBorder="1" applyProtection="1"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2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65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</cellXfs>
  <cellStyles count="62">
    <cellStyle name="20% - Акцент1 2" xfId="1" xr:uid="{00000000-0005-0000-0000-000000000000}"/>
    <cellStyle name="20% - Акцент1 2 2" xfId="47" xr:uid="{00000000-0005-0000-0000-000001000000}"/>
    <cellStyle name="20% - Акцент2 2" xfId="2" xr:uid="{00000000-0005-0000-0000-000002000000}"/>
    <cellStyle name="20% - Акцент2 2 2" xfId="48" xr:uid="{00000000-0005-0000-0000-000003000000}"/>
    <cellStyle name="20% - Акцент3 2" xfId="3" xr:uid="{00000000-0005-0000-0000-000004000000}"/>
    <cellStyle name="20% - Акцент3 2 2" xfId="49" xr:uid="{00000000-0005-0000-0000-000005000000}"/>
    <cellStyle name="20% - Акцент4 2" xfId="4" xr:uid="{00000000-0005-0000-0000-000006000000}"/>
    <cellStyle name="20% - Акцент4 2 2" xfId="50" xr:uid="{00000000-0005-0000-0000-000007000000}"/>
    <cellStyle name="20% - Акцент5 2" xfId="5" xr:uid="{00000000-0005-0000-0000-000008000000}"/>
    <cellStyle name="20% - Акцент5 2 2" xfId="51" xr:uid="{00000000-0005-0000-0000-000009000000}"/>
    <cellStyle name="20% - Акцент6 2" xfId="6" xr:uid="{00000000-0005-0000-0000-00000A000000}"/>
    <cellStyle name="20% - Акцент6 2 2" xfId="52" xr:uid="{00000000-0005-0000-0000-00000B000000}"/>
    <cellStyle name="40% - Акцент1 2" xfId="7" xr:uid="{00000000-0005-0000-0000-00000C000000}"/>
    <cellStyle name="40% - Акцент1 2 2" xfId="53" xr:uid="{00000000-0005-0000-0000-00000D000000}"/>
    <cellStyle name="40% - Акцент2 2" xfId="8" xr:uid="{00000000-0005-0000-0000-00000E000000}"/>
    <cellStyle name="40% - Акцент2 2 2" xfId="54" xr:uid="{00000000-0005-0000-0000-00000F000000}"/>
    <cellStyle name="40% - Акцент3 2" xfId="9" xr:uid="{00000000-0005-0000-0000-000010000000}"/>
    <cellStyle name="40% - Акцент3 2 2" xfId="55" xr:uid="{00000000-0005-0000-0000-000011000000}"/>
    <cellStyle name="40% - Акцент4 2" xfId="10" xr:uid="{00000000-0005-0000-0000-000012000000}"/>
    <cellStyle name="40% - Акцент4 2 2" xfId="56" xr:uid="{00000000-0005-0000-0000-000013000000}"/>
    <cellStyle name="40% - Акцент5 2" xfId="11" xr:uid="{00000000-0005-0000-0000-000014000000}"/>
    <cellStyle name="40% - Акцент5 2 2" xfId="57" xr:uid="{00000000-0005-0000-0000-000015000000}"/>
    <cellStyle name="40% - Акцент6 2" xfId="12" xr:uid="{00000000-0005-0000-0000-000016000000}"/>
    <cellStyle name="40% - Акцент6 2 2" xfId="58" xr:uid="{00000000-0005-0000-0000-000017000000}"/>
    <cellStyle name="60% - Акцент1 2" xfId="13" xr:uid="{00000000-0005-0000-0000-000018000000}"/>
    <cellStyle name="60% - Акцент2 2" xfId="14" xr:uid="{00000000-0005-0000-0000-000019000000}"/>
    <cellStyle name="60% - Акцент3 2" xfId="15" xr:uid="{00000000-0005-0000-0000-00001A000000}"/>
    <cellStyle name="60% - Акцент4 2" xfId="16" xr:uid="{00000000-0005-0000-0000-00001B000000}"/>
    <cellStyle name="60% - Акцент5 2" xfId="17" xr:uid="{00000000-0005-0000-0000-00001C000000}"/>
    <cellStyle name="60% - Акцент6 2" xfId="18" xr:uid="{00000000-0005-0000-0000-00001D000000}"/>
    <cellStyle name="Акцент1 2" xfId="19" xr:uid="{00000000-0005-0000-0000-00001E000000}"/>
    <cellStyle name="Акцент2 2" xfId="20" xr:uid="{00000000-0005-0000-0000-00001F000000}"/>
    <cellStyle name="Акцент3 2" xfId="21" xr:uid="{00000000-0005-0000-0000-000020000000}"/>
    <cellStyle name="Акцент4 2" xfId="22" xr:uid="{00000000-0005-0000-0000-000021000000}"/>
    <cellStyle name="Акцент5 2" xfId="23" xr:uid="{00000000-0005-0000-0000-000022000000}"/>
    <cellStyle name="Акцент6 2" xfId="24" xr:uid="{00000000-0005-0000-0000-000023000000}"/>
    <cellStyle name="Ввод  2" xfId="25" xr:uid="{00000000-0005-0000-0000-000024000000}"/>
    <cellStyle name="Вывод 2" xfId="26" xr:uid="{00000000-0005-0000-0000-000025000000}"/>
    <cellStyle name="Вычисление 2" xfId="27" xr:uid="{00000000-0005-0000-0000-000026000000}"/>
    <cellStyle name="Заголовок 1 2" xfId="28" xr:uid="{00000000-0005-0000-0000-000027000000}"/>
    <cellStyle name="Заголовок 2 2" xfId="29" xr:uid="{00000000-0005-0000-0000-000028000000}"/>
    <cellStyle name="Заголовок 3 2" xfId="30" xr:uid="{00000000-0005-0000-0000-000029000000}"/>
    <cellStyle name="Заголовок 4 2" xfId="31" xr:uid="{00000000-0005-0000-0000-00002A000000}"/>
    <cellStyle name="Итог 2" xfId="32" xr:uid="{00000000-0005-0000-0000-00002B000000}"/>
    <cellStyle name="Контрольная ячейка 2" xfId="33" xr:uid="{00000000-0005-0000-0000-00002C000000}"/>
    <cellStyle name="Название 2" xfId="34" xr:uid="{00000000-0005-0000-0000-00002D000000}"/>
    <cellStyle name="Нейтральный 2" xfId="35" xr:uid="{00000000-0005-0000-0000-00002E000000}"/>
    <cellStyle name="Обычный" xfId="0" builtinId="0"/>
    <cellStyle name="Обычный 16" xfId="36" xr:uid="{00000000-0005-0000-0000-000030000000}"/>
    <cellStyle name="Обычный 16 2" xfId="37" xr:uid="{00000000-0005-0000-0000-000031000000}"/>
    <cellStyle name="Обычный 16 2 2" xfId="59" xr:uid="{00000000-0005-0000-0000-000032000000}"/>
    <cellStyle name="Обычный 2" xfId="38" xr:uid="{00000000-0005-0000-0000-000033000000}"/>
    <cellStyle name="Обычный 2 2" xfId="39" xr:uid="{00000000-0005-0000-0000-000034000000}"/>
    <cellStyle name="Обычный 2 2 2" xfId="60" xr:uid="{00000000-0005-0000-0000-000035000000}"/>
    <cellStyle name="Обычный 3" xfId="40" xr:uid="{00000000-0005-0000-0000-000036000000}"/>
    <cellStyle name="Плохой 2" xfId="41" xr:uid="{00000000-0005-0000-0000-000037000000}"/>
    <cellStyle name="Пояснение 2" xfId="42" xr:uid="{00000000-0005-0000-0000-000038000000}"/>
    <cellStyle name="Примечание 2" xfId="43" xr:uid="{00000000-0005-0000-0000-000039000000}"/>
    <cellStyle name="Примечание 2 2" xfId="61" xr:uid="{00000000-0005-0000-0000-00003A000000}"/>
    <cellStyle name="Связанная ячейка 2" xfId="44" xr:uid="{00000000-0005-0000-0000-00003B000000}"/>
    <cellStyle name="Текст предупреждения 2" xfId="45" xr:uid="{00000000-0005-0000-0000-00003C000000}"/>
    <cellStyle name="Хороший 2" xfId="46" xr:uid="{00000000-0005-0000-0000-00003D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CD416"/>
  <sheetViews>
    <sheetView showGridLines="0" tabSelected="1" topLeftCell="A5" zoomScaleNormal="100" zoomScaleSheetLayoutView="100" workbookViewId="0">
      <selection activeCell="U422" sqref="U422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59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424" t="s">
        <v>28</v>
      </c>
      <c r="B1" s="424"/>
      <c r="C1" s="424"/>
      <c r="D1" s="424"/>
      <c r="E1" s="424"/>
      <c r="F1" s="35" t="s">
        <v>65</v>
      </c>
      <c r="G1" s="424" t="s">
        <v>49</v>
      </c>
      <c r="H1" s="424"/>
      <c r="I1" s="424"/>
      <c r="J1" s="424"/>
      <c r="K1" s="424"/>
      <c r="L1" s="424"/>
      <c r="M1" s="424"/>
      <c r="N1" s="424"/>
      <c r="O1" s="424"/>
      <c r="P1" s="424"/>
      <c r="Q1" s="424" t="s">
        <v>66</v>
      </c>
      <c r="R1" s="424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8"/>
      <c r="AM1" s="62" t="s">
        <v>55</v>
      </c>
      <c r="AN1" s="58"/>
      <c r="AO1" s="4">
        <v>1</v>
      </c>
    </row>
    <row r="2" spans="1:41" ht="16.5" customHeight="1" thickBot="1" x14ac:dyDescent="0.25">
      <c r="A2" s="24" t="s">
        <v>45</v>
      </c>
      <c r="B2" s="425" t="s">
        <v>66</v>
      </c>
      <c r="C2" s="425"/>
      <c r="D2" s="25"/>
      <c r="E2" s="26"/>
      <c r="F2" s="426"/>
      <c r="G2" s="426"/>
      <c r="H2" s="426"/>
      <c r="I2" s="26"/>
      <c r="J2" s="26"/>
      <c r="K2" s="26"/>
      <c r="L2" s="26"/>
      <c r="M2" s="26"/>
      <c r="N2" s="26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27"/>
      <c r="Q2" s="427"/>
      <c r="R2" s="427"/>
      <c r="S2" s="27"/>
      <c r="T2" s="27"/>
      <c r="U2" s="27"/>
      <c r="V2" s="27"/>
      <c r="AK2" s="59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427"/>
      <c r="P3" s="427"/>
      <c r="Q3" s="427"/>
      <c r="R3" s="427"/>
      <c r="S3" s="27"/>
      <c r="T3" s="27"/>
      <c r="U3" s="27"/>
      <c r="V3" s="27"/>
      <c r="AK3" s="59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59"/>
      <c r="AN4" s="4"/>
    </row>
    <row r="5" spans="1:41" ht="33.75" customHeight="1" thickBot="1" x14ac:dyDescent="0.25">
      <c r="A5" s="428" t="s">
        <v>9</v>
      </c>
      <c r="B5" s="428"/>
      <c r="C5" s="428"/>
      <c r="D5" s="428"/>
      <c r="E5" s="429"/>
      <c r="F5" s="430"/>
      <c r="G5" s="431" t="s">
        <v>15</v>
      </c>
      <c r="H5" s="432"/>
      <c r="I5" s="433"/>
      <c r="J5" s="433"/>
      <c r="K5" s="433"/>
      <c r="L5" s="433"/>
      <c r="M5" s="433"/>
      <c r="N5" s="433"/>
      <c r="O5" s="23"/>
      <c r="P5" s="23" t="s">
        <v>4</v>
      </c>
      <c r="Q5" s="53">
        <v>45752</v>
      </c>
      <c r="R5" s="15" t="s">
        <v>3</v>
      </c>
      <c r="S5" s="43" t="s">
        <v>586</v>
      </c>
      <c r="T5" s="22"/>
      <c r="U5" s="434" t="s">
        <v>47</v>
      </c>
      <c r="V5" s="435"/>
      <c r="W5" s="434"/>
      <c r="X5" s="435"/>
      <c r="Y5" s="434"/>
      <c r="Z5" s="435"/>
      <c r="AA5" s="434"/>
      <c r="AB5" s="435"/>
    </row>
    <row r="6" spans="1:41" ht="25.5" customHeight="1" x14ac:dyDescent="0.2">
      <c r="A6" s="428" t="s">
        <v>1</v>
      </c>
      <c r="B6" s="428"/>
      <c r="C6" s="428"/>
      <c r="D6" s="428"/>
      <c r="E6" s="436" t="s">
        <v>587</v>
      </c>
      <c r="F6" s="437"/>
      <c r="G6" s="437"/>
      <c r="H6" s="437"/>
      <c r="I6" s="437"/>
      <c r="J6" s="437"/>
      <c r="K6" s="437"/>
      <c r="L6" s="437"/>
      <c r="M6" s="437"/>
      <c r="N6" s="438"/>
      <c r="O6" s="23"/>
      <c r="P6" s="23" t="s">
        <v>29</v>
      </c>
      <c r="Q6" s="63" t="str">
        <f>IF(Q5=0," ",CHOOSE(WEEKDAY(Q5,2),"Понедельник","Вторник","Среда","Четверг","Пятница","Суббота","Воскресенье"))</f>
        <v>Суббота</v>
      </c>
      <c r="R6" s="439" t="s">
        <v>5</v>
      </c>
      <c r="S6" s="440" t="s">
        <v>67</v>
      </c>
      <c r="T6" s="5"/>
      <c r="U6" s="441" t="s">
        <v>73</v>
      </c>
      <c r="V6" s="442"/>
      <c r="W6" s="441" t="s">
        <v>75</v>
      </c>
      <c r="X6" s="442"/>
      <c r="Y6" s="441" t="s">
        <v>77</v>
      </c>
      <c r="Z6" s="442"/>
      <c r="AA6" s="441" t="s">
        <v>79</v>
      </c>
      <c r="AB6" s="442"/>
    </row>
    <row r="7" spans="1:41" ht="16.5" hidden="1" customHeight="1" x14ac:dyDescent="0.2">
      <c r="A7" s="68"/>
      <c r="B7" s="69"/>
      <c r="C7" s="69"/>
      <c r="D7" s="69"/>
      <c r="E7" s="447" t="str">
        <f>IFERROR(VLOOKUP(DeliveryAddress,Table,3,0),1)</f>
        <v>1</v>
      </c>
      <c r="F7" s="448"/>
      <c r="G7" s="448"/>
      <c r="H7" s="448"/>
      <c r="I7" s="448"/>
      <c r="J7" s="448"/>
      <c r="K7" s="448"/>
      <c r="L7" s="448"/>
      <c r="M7" s="448"/>
      <c r="N7" s="449"/>
      <c r="O7" s="23"/>
      <c r="P7" s="23"/>
      <c r="Q7" s="54"/>
      <c r="R7" s="439"/>
      <c r="S7" s="440"/>
      <c r="T7" s="5"/>
      <c r="U7" s="443"/>
      <c r="V7" s="444"/>
      <c r="W7" s="443"/>
      <c r="X7" s="444"/>
      <c r="Y7" s="443"/>
      <c r="Z7" s="444"/>
      <c r="AA7" s="443"/>
      <c r="AB7" s="444"/>
    </row>
    <row r="8" spans="1:41" ht="27" customHeight="1" thickBot="1" x14ac:dyDescent="0.25">
      <c r="A8" s="428" t="s">
        <v>56</v>
      </c>
      <c r="B8" s="428"/>
      <c r="C8" s="428"/>
      <c r="D8" s="428"/>
      <c r="E8" s="450"/>
      <c r="F8" s="450"/>
      <c r="G8" s="450"/>
      <c r="H8" s="450"/>
      <c r="I8" s="450"/>
      <c r="J8" s="450"/>
      <c r="K8" s="450"/>
      <c r="L8" s="450"/>
      <c r="M8" s="450"/>
      <c r="N8" s="450"/>
      <c r="O8" s="41"/>
      <c r="P8" s="23" t="s">
        <v>12</v>
      </c>
      <c r="Q8" s="55">
        <v>0.375</v>
      </c>
      <c r="R8" s="439"/>
      <c r="S8" s="440"/>
      <c r="T8" s="5"/>
      <c r="U8" s="445"/>
      <c r="V8" s="446"/>
      <c r="W8" s="445"/>
      <c r="X8" s="446"/>
      <c r="Y8" s="445"/>
      <c r="Z8" s="446"/>
      <c r="AA8" s="445"/>
      <c r="AB8" s="446"/>
    </row>
    <row r="9" spans="1:41" ht="31.5" customHeight="1" thickBot="1" x14ac:dyDescent="0.25">
      <c r="B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451"/>
      <c r="D9" s="451"/>
      <c r="E9" s="452" t="s">
        <v>57</v>
      </c>
      <c r="F9" s="453"/>
      <c r="G9" s="451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451"/>
      <c r="I9" s="454" t="str">
        <f>IF(AND($B$9="Тип доверенности/получателя при получении в адресе перегруза:",$E$9="Разовая доверенность"),"Введите ФИО","")</f>
        <v/>
      </c>
      <c r="J9" s="454"/>
      <c r="K9" s="454"/>
      <c r="L9" s="74"/>
      <c r="M9" s="454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454"/>
      <c r="O9" s="42"/>
      <c r="P9" s="23" t="s">
        <v>16</v>
      </c>
      <c r="Q9" s="53"/>
      <c r="R9" s="23" t="s">
        <v>13</v>
      </c>
      <c r="S9" s="44" t="s">
        <v>68</v>
      </c>
      <c r="T9" s="5"/>
      <c r="U9" s="455" t="s">
        <v>74</v>
      </c>
      <c r="V9" s="456"/>
      <c r="W9" s="455" t="s">
        <v>76</v>
      </c>
      <c r="X9" s="456"/>
      <c r="Y9" s="455" t="s">
        <v>78</v>
      </c>
      <c r="Z9" s="456"/>
      <c r="AA9" s="455" t="s">
        <v>80</v>
      </c>
      <c r="AB9" s="456"/>
    </row>
    <row r="10" spans="1:41" ht="25.5" customHeight="1" x14ac:dyDescent="0.2">
      <c r="B10" s="451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451"/>
      <c r="D10" s="451"/>
      <c r="E10" s="452"/>
      <c r="F10" s="453"/>
      <c r="G10" s="451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451"/>
      <c r="I10" s="457" t="str">
        <f>IFERROR(VLOOKUP($E$10,Proxy,2,FALSE),"")</f>
        <v/>
      </c>
      <c r="J10" s="457"/>
      <c r="K10" s="457"/>
      <c r="L10" s="457"/>
      <c r="M10" s="457"/>
      <c r="N10" s="457"/>
      <c r="O10" s="42"/>
      <c r="P10" s="23" t="s">
        <v>34</v>
      </c>
      <c r="Q10" s="55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7" t="s">
        <v>51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7"/>
      <c r="O11" s="42"/>
      <c r="P11" s="23" t="s">
        <v>31</v>
      </c>
      <c r="Q11" s="55"/>
      <c r="R11" s="72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458" t="s">
        <v>69</v>
      </c>
      <c r="B12" s="459"/>
      <c r="C12" s="459"/>
      <c r="D12" s="459"/>
      <c r="E12" s="459"/>
      <c r="F12" s="459"/>
      <c r="G12" s="459"/>
      <c r="H12" s="459"/>
      <c r="I12" s="459"/>
      <c r="J12" s="459"/>
      <c r="K12" s="459"/>
      <c r="L12" s="459"/>
      <c r="M12" s="459"/>
      <c r="N12" s="459"/>
      <c r="O12" s="41"/>
      <c r="P12" s="23" t="s">
        <v>32</v>
      </c>
      <c r="Q12" s="55"/>
      <c r="R12"/>
      <c r="T12" s="16"/>
      <c r="U12" s="34"/>
      <c r="V12" s="34"/>
    </row>
    <row r="13" spans="1:41" ht="17.25" customHeight="1" x14ac:dyDescent="0.2">
      <c r="A13" s="458" t="s">
        <v>70</v>
      </c>
      <c r="B13" s="459"/>
      <c r="C13" s="459"/>
      <c r="D13" s="459"/>
      <c r="E13" s="459"/>
      <c r="F13" s="459"/>
      <c r="G13" s="459"/>
      <c r="H13" s="459"/>
      <c r="I13" s="459"/>
      <c r="J13" s="459"/>
      <c r="K13" s="459"/>
      <c r="L13" s="459"/>
      <c r="M13" s="459"/>
      <c r="N13" s="459"/>
      <c r="O13" s="42"/>
      <c r="P13" s="23" t="s">
        <v>33</v>
      </c>
      <c r="Q13" s="55"/>
      <c r="R13"/>
      <c r="T13" s="16"/>
      <c r="U13" s="34"/>
      <c r="V13" s="34"/>
    </row>
    <row r="14" spans="1:41" ht="17.25" customHeight="1" x14ac:dyDescent="0.2">
      <c r="A14" s="458" t="s">
        <v>71</v>
      </c>
      <c r="B14" s="459"/>
      <c r="C14" s="459"/>
      <c r="D14" s="459"/>
      <c r="E14" s="459"/>
      <c r="F14" s="459"/>
      <c r="G14" s="459"/>
      <c r="H14" s="459"/>
      <c r="I14" s="459"/>
      <c r="J14" s="459"/>
      <c r="K14" s="459"/>
      <c r="L14" s="459"/>
      <c r="M14" s="459"/>
      <c r="N14" s="459"/>
      <c r="R14"/>
      <c r="T14" s="16"/>
      <c r="U14" s="34"/>
      <c r="V14" s="34"/>
    </row>
    <row r="15" spans="1:41" ht="23.25" customHeight="1" x14ac:dyDescent="0.2">
      <c r="A15" s="458" t="s">
        <v>72</v>
      </c>
      <c r="B15" s="459"/>
      <c r="C15" s="459"/>
      <c r="D15" s="459"/>
      <c r="E15" s="459"/>
      <c r="F15" s="459"/>
      <c r="G15" s="459"/>
      <c r="H15" s="459"/>
      <c r="I15" s="459"/>
      <c r="J15" s="459"/>
      <c r="K15" s="459"/>
      <c r="L15" s="459"/>
      <c r="M15" s="459"/>
      <c r="N15" s="459"/>
      <c r="O15" s="464" t="s">
        <v>60</v>
      </c>
      <c r="P15" s="464"/>
      <c r="Q15" s="464"/>
      <c r="R15" s="464"/>
      <c r="S15" s="464"/>
      <c r="T15" s="33"/>
      <c r="U15" s="460" t="s">
        <v>48</v>
      </c>
      <c r="V15" s="461"/>
      <c r="W15" s="462"/>
      <c r="X15" s="462"/>
      <c r="Y15" s="463"/>
      <c r="Z15" s="463"/>
      <c r="AA15" s="463"/>
      <c r="AB15" s="463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465"/>
      <c r="P16" s="465"/>
      <c r="Q16" s="465"/>
      <c r="R16" s="465"/>
      <c r="S16" s="465"/>
      <c r="T16" s="33"/>
      <c r="U16" s="466" t="s">
        <v>73</v>
      </c>
      <c r="V16" s="466"/>
      <c r="W16" s="466" t="s">
        <v>75</v>
      </c>
      <c r="X16" s="466"/>
      <c r="Y16" s="466" t="s">
        <v>77</v>
      </c>
      <c r="Z16" s="466"/>
      <c r="AA16" s="466" t="s">
        <v>79</v>
      </c>
      <c r="AB16" s="466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62</v>
      </c>
      <c r="K17" s="48" t="s">
        <v>2</v>
      </c>
      <c r="L17" s="75" t="s">
        <v>63</v>
      </c>
      <c r="M17" s="467" t="s">
        <v>27</v>
      </c>
      <c r="N17" s="468"/>
      <c r="O17" s="469" t="s">
        <v>19</v>
      </c>
      <c r="P17" s="470"/>
      <c r="Q17" s="470"/>
      <c r="R17" s="470"/>
      <c r="S17" s="471"/>
      <c r="T17" s="49" t="s">
        <v>6</v>
      </c>
      <c r="U17" s="94" t="s">
        <v>44</v>
      </c>
      <c r="V17" s="95" t="s">
        <v>54</v>
      </c>
      <c r="W17" s="88" t="s">
        <v>44</v>
      </c>
      <c r="X17" s="89" t="s">
        <v>54</v>
      </c>
      <c r="Y17" s="90" t="s">
        <v>44</v>
      </c>
      <c r="Z17" s="91" t="s">
        <v>54</v>
      </c>
      <c r="AA17" s="92" t="s">
        <v>44</v>
      </c>
      <c r="AB17" s="93" t="s">
        <v>54</v>
      </c>
      <c r="AC17" s="86" t="s">
        <v>20</v>
      </c>
      <c r="AD17" s="87" t="s">
        <v>59</v>
      </c>
      <c r="AE17" s="77" t="s">
        <v>21</v>
      </c>
      <c r="AF17" s="77" t="s">
        <v>64</v>
      </c>
      <c r="AG17" s="472" t="s">
        <v>55</v>
      </c>
      <c r="AH17" s="462"/>
      <c r="AI17" s="462"/>
      <c r="BC17" s="73" t="s">
        <v>61</v>
      </c>
    </row>
    <row r="18" spans="1:82" ht="27.75" hidden="1" customHeight="1" x14ac:dyDescent="0.2">
      <c r="A18" s="473" t="s">
        <v>81</v>
      </c>
      <c r="B18" s="474"/>
      <c r="C18" s="474"/>
      <c r="D18" s="474"/>
      <c r="E18" s="474"/>
      <c r="F18" s="474"/>
      <c r="G18" s="474"/>
      <c r="H18" s="474"/>
      <c r="I18" s="474"/>
      <c r="J18" s="474"/>
      <c r="K18" s="474"/>
      <c r="L18" s="474"/>
      <c r="M18" s="474"/>
      <c r="N18" s="474"/>
      <c r="O18" s="474"/>
      <c r="P18" s="474"/>
      <c r="Q18" s="474"/>
      <c r="R18" s="474"/>
      <c r="S18" s="474"/>
      <c r="T18" s="474"/>
      <c r="U18" s="474"/>
      <c r="V18" s="474"/>
      <c r="W18" s="475"/>
      <c r="X18" s="475"/>
      <c r="Y18" s="475"/>
      <c r="Z18" s="475"/>
      <c r="AA18" s="476"/>
      <c r="AB18" s="476"/>
      <c r="AC18" s="476"/>
      <c r="AD18" s="476"/>
      <c r="AE18" s="477"/>
      <c r="AF18" s="478"/>
      <c r="AG18" s="2"/>
      <c r="AH18" s="2"/>
      <c r="AI18" s="2"/>
      <c r="AJ18" s="2"/>
      <c r="AK18" s="60"/>
      <c r="AL18" s="60"/>
      <c r="AM18" s="60"/>
      <c r="AN18" s="2"/>
      <c r="AO18" s="2"/>
      <c r="AP18" s="2"/>
      <c r="AQ18" s="2"/>
      <c r="AR18" s="2"/>
    </row>
    <row r="19" spans="1:82" ht="15" hidden="1" x14ac:dyDescent="0.25">
      <c r="A19" s="479" t="s">
        <v>82</v>
      </c>
      <c r="B19" s="480"/>
      <c r="C19" s="480"/>
      <c r="D19" s="480"/>
      <c r="E19" s="480"/>
      <c r="F19" s="480"/>
      <c r="G19" s="480"/>
      <c r="H19" s="480"/>
      <c r="I19" s="480"/>
      <c r="J19" s="480"/>
      <c r="K19" s="480"/>
      <c r="L19" s="480"/>
      <c r="M19" s="480"/>
      <c r="N19" s="480"/>
      <c r="O19" s="480"/>
      <c r="P19" s="480"/>
      <c r="Q19" s="480"/>
      <c r="R19" s="480"/>
      <c r="S19" s="480"/>
      <c r="T19" s="480"/>
      <c r="U19" s="480"/>
      <c r="V19" s="480"/>
      <c r="W19" s="480"/>
      <c r="X19" s="480"/>
      <c r="Y19" s="480"/>
      <c r="Z19" s="480"/>
      <c r="AA19" s="476"/>
      <c r="AB19" s="476"/>
      <c r="AC19" s="476"/>
      <c r="AD19" s="476"/>
      <c r="AE19" s="477"/>
      <c r="AF19" s="481"/>
      <c r="AG19" s="2"/>
      <c r="AH19" s="2"/>
      <c r="AI19" s="2"/>
      <c r="AJ19" s="2"/>
      <c r="AK19" s="60"/>
      <c r="AL19" s="60"/>
      <c r="AM19" s="60"/>
      <c r="AN19" s="2"/>
      <c r="AO19" s="2"/>
      <c r="AP19" s="2"/>
      <c r="AQ19" s="2"/>
      <c r="AR19" s="2"/>
    </row>
    <row r="20" spans="1:82" ht="15" hidden="1" x14ac:dyDescent="0.25">
      <c r="A20" s="482" t="s">
        <v>83</v>
      </c>
      <c r="B20" s="483"/>
      <c r="C20" s="483"/>
      <c r="D20" s="483"/>
      <c r="E20" s="483"/>
      <c r="F20" s="483"/>
      <c r="G20" s="483"/>
      <c r="H20" s="483"/>
      <c r="I20" s="483"/>
      <c r="J20" s="483"/>
      <c r="K20" s="483"/>
      <c r="L20" s="483"/>
      <c r="M20" s="483"/>
      <c r="N20" s="483"/>
      <c r="O20" s="483"/>
      <c r="P20" s="483"/>
      <c r="Q20" s="483"/>
      <c r="R20" s="483"/>
      <c r="S20" s="483"/>
      <c r="T20" s="483"/>
      <c r="U20" s="483"/>
      <c r="V20" s="483"/>
      <c r="W20" s="483"/>
      <c r="X20" s="480"/>
      <c r="Y20" s="480"/>
      <c r="Z20" s="480"/>
      <c r="AA20" s="476"/>
      <c r="AB20" s="476"/>
      <c r="AC20" s="476"/>
      <c r="AD20" s="476"/>
      <c r="AE20" s="477"/>
      <c r="AF20" s="484"/>
      <c r="AG20" s="2"/>
      <c r="AH20" s="2"/>
      <c r="AI20" s="2"/>
      <c r="AJ20" s="2"/>
      <c r="AK20" s="60"/>
      <c r="AL20" s="60"/>
      <c r="AM20" s="60"/>
      <c r="AN20" s="2"/>
      <c r="AO20" s="2"/>
      <c r="AP20" s="2"/>
      <c r="AQ20" s="2"/>
      <c r="AR20" s="2"/>
    </row>
    <row r="21" spans="1:82" ht="22.5" hidden="1" x14ac:dyDescent="0.2">
      <c r="A21" s="78" t="s">
        <v>84</v>
      </c>
      <c r="B21" s="79" t="s">
        <v>85</v>
      </c>
      <c r="C21" s="79">
        <v>4301051898</v>
      </c>
      <c r="D21" s="79">
        <v>4607091384260</v>
      </c>
      <c r="E21" s="80">
        <v>1.5</v>
      </c>
      <c r="F21" s="81">
        <v>6</v>
      </c>
      <c r="G21" s="80">
        <v>9</v>
      </c>
      <c r="H21" s="80">
        <v>9.5190000000000001</v>
      </c>
      <c r="I21" s="82">
        <v>64</v>
      </c>
      <c r="J21" s="82" t="s">
        <v>88</v>
      </c>
      <c r="K21" s="83" t="s">
        <v>87</v>
      </c>
      <c r="L21" s="83"/>
      <c r="M21" s="485">
        <v>40</v>
      </c>
      <c r="N21" s="485"/>
      <c r="O21" s="486" t="s">
        <v>86</v>
      </c>
      <c r="P21" s="487"/>
      <c r="Q21" s="487"/>
      <c r="R21" s="487"/>
      <c r="S21" s="487"/>
      <c r="T21" s="84" t="s">
        <v>0</v>
      </c>
      <c r="U21" s="64">
        <v>0</v>
      </c>
      <c r="V21" s="65">
        <f>IFERROR(IF(U21="",0,CEILING((U21/$G21),1)*$G21),"")</f>
        <v>0</v>
      </c>
      <c r="W21" s="64">
        <v>0</v>
      </c>
      <c r="X21" s="65">
        <f>IFERROR(IF(W21="",0,CEILING((W21/$G21),1)*$G21),"")</f>
        <v>0</v>
      </c>
      <c r="Y21" s="64">
        <v>0</v>
      </c>
      <c r="Z21" s="65">
        <f>IFERROR(IF(Y21="",0,CEILING((Y21/$G21),1)*$G21),"")</f>
        <v>0</v>
      </c>
      <c r="AA21" s="64">
        <v>0</v>
      </c>
      <c r="AB21" s="65">
        <f>IFERROR(IF(AA21="",0,CEILING((AA21/$G21),1)*$G21),"")</f>
        <v>0</v>
      </c>
      <c r="AC21" s="96" t="str">
        <f>IF(IFERROR(ROUNDUP(V21/G21,0)*0.01898,0)+IFERROR(ROUNDUP(X21/G21,0)*0.01898,0)+IFERROR(ROUNDUP(Z21/G21,0)*0.01898,0)+IFERROR(ROUNDUP(AB21/G21,0)*0.01898,0)=0,"",IFERROR(ROUNDUP(V21/G21,0)*0.01898,0)+IFERROR(ROUNDUP(X21/G21,0)*0.01898,0)+IFERROR(ROUNDUP(Z21/G21,0)*0.01898,0)+IFERROR(ROUNDUP(AB21/G21,0)*0.01898,0))</f>
        <v/>
      </c>
      <c r="AD21" s="78" t="s">
        <v>57</v>
      </c>
      <c r="AE21" s="78" t="s">
        <v>57</v>
      </c>
      <c r="AF21" s="98" t="s">
        <v>89</v>
      </c>
      <c r="AG21" s="2"/>
      <c r="AH21" s="2"/>
      <c r="AI21" s="2"/>
      <c r="AJ21" s="2"/>
      <c r="AK21" s="2"/>
      <c r="AL21" s="60"/>
      <c r="AM21" s="60"/>
      <c r="AN21" s="60"/>
      <c r="AO21" s="2"/>
      <c r="AP21" s="2"/>
      <c r="AQ21" s="2"/>
      <c r="AR21" s="2"/>
      <c r="AS21" s="2"/>
      <c r="AT21" s="2"/>
      <c r="AU21" s="20"/>
      <c r="AV21" s="20"/>
      <c r="AW21" s="21"/>
      <c r="BB21" s="97" t="s">
        <v>65</v>
      </c>
      <c r="BO21" s="76">
        <f>IFERROR(U21*H21/G21,0)</f>
        <v>0</v>
      </c>
      <c r="BP21" s="76">
        <f>IFERROR(V21*H21/G21,0)</f>
        <v>0</v>
      </c>
      <c r="BQ21" s="76">
        <f>IFERROR(1/I21*(U21/G21),0)</f>
        <v>0</v>
      </c>
      <c r="BR21" s="76">
        <f>IFERROR(1/I21*(V21/G21),0)</f>
        <v>0</v>
      </c>
      <c r="BS21" s="76">
        <f>IFERROR(W21*H21/G21,0)</f>
        <v>0</v>
      </c>
      <c r="BT21" s="76">
        <f>IFERROR(X21*H21/G21,0)</f>
        <v>0</v>
      </c>
      <c r="BU21" s="76">
        <f>IFERROR(1/I21*(W21/G21),0)</f>
        <v>0</v>
      </c>
      <c r="BV21" s="76">
        <f>IFERROR(1/I21*(X21/G21),0)</f>
        <v>0</v>
      </c>
      <c r="BW21" s="76">
        <f>IFERROR(Y21*H21/G21,0)</f>
        <v>0</v>
      </c>
      <c r="BX21" s="76">
        <f>IFERROR(Z21*H21/G21,0)</f>
        <v>0</v>
      </c>
      <c r="BY21" s="76">
        <f>IFERROR(1/I21*(Y21/G21),0)</f>
        <v>0</v>
      </c>
      <c r="BZ21" s="76">
        <f>IFERROR(1/I21*(Z21/G21),0)</f>
        <v>0</v>
      </c>
      <c r="CA21" s="76">
        <f>IFERROR(AA21*H21/G21,0)</f>
        <v>0</v>
      </c>
      <c r="CB21" s="76">
        <f>IFERROR(AB21*H21/G21,0)</f>
        <v>0</v>
      </c>
      <c r="CC21" s="76">
        <f>IFERROR(1/I21*(AA21/G21),0)</f>
        <v>0</v>
      </c>
      <c r="CD21" s="76">
        <f>IFERROR(1/I21*(AB21/G21),0)</f>
        <v>0</v>
      </c>
    </row>
    <row r="22" spans="1:82" hidden="1" x14ac:dyDescent="0.2">
      <c r="A22" s="490"/>
      <c r="B22" s="490"/>
      <c r="C22" s="490"/>
      <c r="D22" s="490"/>
      <c r="E22" s="490"/>
      <c r="F22" s="490"/>
      <c r="G22" s="490"/>
      <c r="H22" s="490"/>
      <c r="I22" s="490"/>
      <c r="J22" s="490"/>
      <c r="K22" s="490"/>
      <c r="L22" s="490"/>
      <c r="M22" s="490"/>
      <c r="N22" s="490"/>
      <c r="O22" s="488" t="s">
        <v>43</v>
      </c>
      <c r="P22" s="489"/>
      <c r="Q22" s="489"/>
      <c r="R22" s="489"/>
      <c r="S22" s="489"/>
      <c r="T22" s="39" t="s">
        <v>42</v>
      </c>
      <c r="U22" s="101">
        <f>IFERROR(U21/G21,0)</f>
        <v>0</v>
      </c>
      <c r="V22" s="102">
        <f>IFERROR(V21/G21,0)</f>
        <v>0</v>
      </c>
      <c r="W22" s="105">
        <f>IFERROR(W21/G21,0)</f>
        <v>0</v>
      </c>
      <c r="X22" s="106">
        <f>IFERROR(X21/G21,0)</f>
        <v>0</v>
      </c>
      <c r="Y22" s="109">
        <f>IFERROR(Y21/G21,0)</f>
        <v>0</v>
      </c>
      <c r="Z22" s="110">
        <f>IFERROR(Z21/G21,0)</f>
        <v>0</v>
      </c>
      <c r="AA22" s="113">
        <f>IFERROR(AA21/G21,0)</f>
        <v>0</v>
      </c>
      <c r="AB22" s="114">
        <f>IFERROR(AB21/G21,0)</f>
        <v>0</v>
      </c>
      <c r="AC22" s="99">
        <f>IFERROR(IF(AC21="",0,AC21),0)</f>
        <v>0</v>
      </c>
      <c r="AD22" s="3"/>
      <c r="AE22" s="71"/>
      <c r="AF22" s="3"/>
      <c r="AG22" s="3"/>
      <c r="AH22" s="3"/>
      <c r="AI22" s="3"/>
      <c r="AJ22" s="3"/>
      <c r="AK22" s="3"/>
      <c r="AL22" s="61"/>
      <c r="AM22" s="61"/>
      <c r="AN22" s="61"/>
      <c r="AO22" s="3"/>
      <c r="AP22" s="3"/>
      <c r="AQ22" s="2"/>
      <c r="AR22" s="2"/>
      <c r="AS22" s="2"/>
      <c r="AT22" s="2"/>
      <c r="AU22" s="20"/>
      <c r="AV22" s="20"/>
      <c r="AW22" s="21"/>
    </row>
    <row r="23" spans="1:82" hidden="1" x14ac:dyDescent="0.2">
      <c r="A23" s="490"/>
      <c r="B23" s="490"/>
      <c r="C23" s="490"/>
      <c r="D23" s="490"/>
      <c r="E23" s="490"/>
      <c r="F23" s="490"/>
      <c r="G23" s="490"/>
      <c r="H23" s="490"/>
      <c r="I23" s="490"/>
      <c r="J23" s="490"/>
      <c r="K23" s="490"/>
      <c r="L23" s="490"/>
      <c r="M23" s="490"/>
      <c r="N23" s="490"/>
      <c r="O23" s="488" t="s">
        <v>43</v>
      </c>
      <c r="P23" s="489"/>
      <c r="Q23" s="489"/>
      <c r="R23" s="489"/>
      <c r="S23" s="489"/>
      <c r="T23" s="39" t="s">
        <v>0</v>
      </c>
      <c r="U23" s="103">
        <f t="shared" ref="U23:AB23" si="0">IFERROR(SUM(U21:U21),0)</f>
        <v>0</v>
      </c>
      <c r="V23" s="104">
        <f t="shared" si="0"/>
        <v>0</v>
      </c>
      <c r="W23" s="107">
        <f t="shared" si="0"/>
        <v>0</v>
      </c>
      <c r="X23" s="108">
        <f t="shared" si="0"/>
        <v>0</v>
      </c>
      <c r="Y23" s="111">
        <f t="shared" si="0"/>
        <v>0</v>
      </c>
      <c r="Z23" s="112">
        <f t="shared" si="0"/>
        <v>0</v>
      </c>
      <c r="AA23" s="115">
        <f t="shared" si="0"/>
        <v>0</v>
      </c>
      <c r="AB23" s="116">
        <f t="shared" si="0"/>
        <v>0</v>
      </c>
      <c r="AC23" s="100" t="s">
        <v>57</v>
      </c>
      <c r="AD23" s="3"/>
      <c r="AE23" s="71"/>
      <c r="AF23" s="3"/>
      <c r="AG23" s="3"/>
      <c r="AH23" s="3"/>
      <c r="AI23" s="3"/>
      <c r="AJ23" s="3"/>
      <c r="AK23" s="3"/>
      <c r="AL23" s="61"/>
      <c r="AM23" s="61"/>
      <c r="AN23" s="61"/>
      <c r="AO23" s="3"/>
      <c r="AP23" s="3"/>
      <c r="AQ23" s="2"/>
      <c r="AR23" s="2"/>
      <c r="AS23" s="2"/>
      <c r="AT23" s="2"/>
      <c r="AU23" s="20"/>
      <c r="AV23" s="20"/>
      <c r="AW23" s="21"/>
    </row>
    <row r="24" spans="1:82" ht="27.75" hidden="1" customHeight="1" x14ac:dyDescent="0.2">
      <c r="A24" s="473" t="s">
        <v>90</v>
      </c>
      <c r="B24" s="474"/>
      <c r="C24" s="474"/>
      <c r="D24" s="474"/>
      <c r="E24" s="474"/>
      <c r="F24" s="474"/>
      <c r="G24" s="474"/>
      <c r="H24" s="474"/>
      <c r="I24" s="474"/>
      <c r="J24" s="474"/>
      <c r="K24" s="474"/>
      <c r="L24" s="474"/>
      <c r="M24" s="474"/>
      <c r="N24" s="474"/>
      <c r="O24" s="474"/>
      <c r="P24" s="474"/>
      <c r="Q24" s="474"/>
      <c r="R24" s="474"/>
      <c r="S24" s="474"/>
      <c r="T24" s="474"/>
      <c r="U24" s="474"/>
      <c r="V24" s="474"/>
      <c r="W24" s="475"/>
      <c r="X24" s="475"/>
      <c r="Y24" s="475"/>
      <c r="Z24" s="475"/>
      <c r="AA24" s="476"/>
      <c r="AB24" s="476"/>
      <c r="AC24" s="476"/>
      <c r="AD24" s="476"/>
      <c r="AE24" s="477"/>
      <c r="AF24" s="478"/>
      <c r="AG24" s="2"/>
      <c r="AH24" s="2"/>
      <c r="AI24" s="2"/>
      <c r="AJ24" s="2"/>
      <c r="AK24" s="60"/>
      <c r="AL24" s="60"/>
      <c r="AM24" s="60"/>
      <c r="AN24" s="2"/>
      <c r="AO24" s="2"/>
      <c r="AP24" s="2"/>
      <c r="AQ24" s="2"/>
      <c r="AR24" s="2"/>
    </row>
    <row r="25" spans="1:82" ht="15" hidden="1" x14ac:dyDescent="0.25">
      <c r="A25" s="479" t="s">
        <v>91</v>
      </c>
      <c r="B25" s="480"/>
      <c r="C25" s="480"/>
      <c r="D25" s="480"/>
      <c r="E25" s="480"/>
      <c r="F25" s="480"/>
      <c r="G25" s="480"/>
      <c r="H25" s="480"/>
      <c r="I25" s="480"/>
      <c r="J25" s="480"/>
      <c r="K25" s="480"/>
      <c r="L25" s="480"/>
      <c r="M25" s="480"/>
      <c r="N25" s="480"/>
      <c r="O25" s="480"/>
      <c r="P25" s="480"/>
      <c r="Q25" s="480"/>
      <c r="R25" s="480"/>
      <c r="S25" s="480"/>
      <c r="T25" s="480"/>
      <c r="U25" s="480"/>
      <c r="V25" s="480"/>
      <c r="W25" s="480"/>
      <c r="X25" s="480"/>
      <c r="Y25" s="480"/>
      <c r="Z25" s="480"/>
      <c r="AA25" s="476"/>
      <c r="AB25" s="476"/>
      <c r="AC25" s="476"/>
      <c r="AD25" s="476"/>
      <c r="AE25" s="477"/>
      <c r="AF25" s="481"/>
      <c r="AG25" s="2"/>
      <c r="AH25" s="2"/>
      <c r="AI25" s="2"/>
      <c r="AJ25" s="2"/>
      <c r="AK25" s="60"/>
      <c r="AL25" s="60"/>
      <c r="AM25" s="60"/>
      <c r="AN25" s="2"/>
      <c r="AO25" s="2"/>
      <c r="AP25" s="2"/>
      <c r="AQ25" s="2"/>
      <c r="AR25" s="2"/>
    </row>
    <row r="26" spans="1:82" ht="15" hidden="1" x14ac:dyDescent="0.25">
      <c r="A26" s="482" t="s">
        <v>92</v>
      </c>
      <c r="B26" s="483"/>
      <c r="C26" s="483"/>
      <c r="D26" s="483"/>
      <c r="E26" s="483"/>
      <c r="F26" s="483"/>
      <c r="G26" s="483"/>
      <c r="H26" s="483"/>
      <c r="I26" s="483"/>
      <c r="J26" s="483"/>
      <c r="K26" s="483"/>
      <c r="L26" s="483"/>
      <c r="M26" s="483"/>
      <c r="N26" s="483"/>
      <c r="O26" s="483"/>
      <c r="P26" s="483"/>
      <c r="Q26" s="483"/>
      <c r="R26" s="483"/>
      <c r="S26" s="483"/>
      <c r="T26" s="483"/>
      <c r="U26" s="483"/>
      <c r="V26" s="483"/>
      <c r="W26" s="483"/>
      <c r="X26" s="480"/>
      <c r="Y26" s="480"/>
      <c r="Z26" s="480"/>
      <c r="AA26" s="476"/>
      <c r="AB26" s="476"/>
      <c r="AC26" s="476"/>
      <c r="AD26" s="476"/>
      <c r="AE26" s="477"/>
      <c r="AF26" s="484"/>
      <c r="AG26" s="2"/>
      <c r="AH26" s="2"/>
      <c r="AI26" s="2"/>
      <c r="AJ26" s="2"/>
      <c r="AK26" s="60"/>
      <c r="AL26" s="60"/>
      <c r="AM26" s="60"/>
      <c r="AN26" s="2"/>
      <c r="AO26" s="2"/>
      <c r="AP26" s="2"/>
      <c r="AQ26" s="2"/>
      <c r="AR26" s="2"/>
    </row>
    <row r="27" spans="1:82" hidden="1" x14ac:dyDescent="0.2">
      <c r="A27" s="78" t="s">
        <v>93</v>
      </c>
      <c r="B27" s="79" t="s">
        <v>94</v>
      </c>
      <c r="C27" s="79">
        <v>4301011625</v>
      </c>
      <c r="D27" s="79">
        <v>4680115883956</v>
      </c>
      <c r="E27" s="80">
        <v>1.4</v>
      </c>
      <c r="F27" s="81">
        <v>8</v>
      </c>
      <c r="G27" s="80">
        <v>11.2</v>
      </c>
      <c r="H27" s="80">
        <v>11.635</v>
      </c>
      <c r="I27" s="82">
        <v>64</v>
      </c>
      <c r="J27" s="82" t="s">
        <v>88</v>
      </c>
      <c r="K27" s="83" t="s">
        <v>95</v>
      </c>
      <c r="L27" s="83"/>
      <c r="M27" s="485">
        <v>50</v>
      </c>
      <c r="N27" s="485"/>
      <c r="O27" s="49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27" s="487"/>
      <c r="Q27" s="487"/>
      <c r="R27" s="487"/>
      <c r="S27" s="487"/>
      <c r="T27" s="84" t="s">
        <v>0</v>
      </c>
      <c r="U27" s="64">
        <v>0</v>
      </c>
      <c r="V27" s="65">
        <f>IFERROR(IF(U27="",0,CEILING((U27/$G27),1)*$G27),"")</f>
        <v>0</v>
      </c>
      <c r="W27" s="64">
        <v>0</v>
      </c>
      <c r="X27" s="65">
        <f>IFERROR(IF(W27="",0,CEILING((W27/$G27),1)*$G27),"")</f>
        <v>0</v>
      </c>
      <c r="Y27" s="64">
        <v>0</v>
      </c>
      <c r="Z27" s="65">
        <f>IFERROR(IF(Y27="",0,CEILING((Y27/$G27),1)*$G27),"")</f>
        <v>0</v>
      </c>
      <c r="AA27" s="64">
        <v>0</v>
      </c>
      <c r="AB27" s="65">
        <f>IFERROR(IF(AA27="",0,CEILING((AA27/$G27),1)*$G27),"")</f>
        <v>0</v>
      </c>
      <c r="AC27" s="66" t="str">
        <f>IF(IFERROR(ROUNDUP(V27/G27,0)*0.01898,0)+IFERROR(ROUNDUP(X27/G27,0)*0.01898,0)+IFERROR(ROUNDUP(Z27/G27,0)*0.01898,0)+IFERROR(ROUNDUP(AB27/G27,0)*0.01898,0)=0,"",IFERROR(ROUNDUP(V27/G27,0)*0.01898,0)+IFERROR(ROUNDUP(X27/G27,0)*0.01898,0)+IFERROR(ROUNDUP(Z27/G27,0)*0.01898,0)+IFERROR(ROUNDUP(AB27/G27,0)*0.01898,0))</f>
        <v/>
      </c>
      <c r="AD27" s="78" t="s">
        <v>57</v>
      </c>
      <c r="AE27" s="78" t="s">
        <v>57</v>
      </c>
      <c r="AF27" s="121" t="s">
        <v>96</v>
      </c>
      <c r="AG27" s="2"/>
      <c r="AH27" s="2"/>
      <c r="AI27" s="2"/>
      <c r="AJ27" s="2"/>
      <c r="AK27" s="2"/>
      <c r="AL27" s="60"/>
      <c r="AM27" s="60"/>
      <c r="AN27" s="60"/>
      <c r="AO27" s="2"/>
      <c r="AP27" s="2"/>
      <c r="AQ27" s="2"/>
      <c r="AR27" s="2"/>
      <c r="AS27" s="2"/>
      <c r="AT27" s="2"/>
      <c r="AU27" s="20"/>
      <c r="AV27" s="20"/>
      <c r="AW27" s="21"/>
      <c r="BB27" s="120" t="s">
        <v>65</v>
      </c>
      <c r="BO27" s="76">
        <f>IFERROR(U27*H27/G27,0)</f>
        <v>0</v>
      </c>
      <c r="BP27" s="76">
        <f>IFERROR(V27*H27/G27,0)</f>
        <v>0</v>
      </c>
      <c r="BQ27" s="76">
        <f>IFERROR(1/I27*(U27/G27),0)</f>
        <v>0</v>
      </c>
      <c r="BR27" s="76">
        <f>IFERROR(1/I27*(V27/G27),0)</f>
        <v>0</v>
      </c>
      <c r="BS27" s="76">
        <f>IFERROR(W27*H27/G27,0)</f>
        <v>0</v>
      </c>
      <c r="BT27" s="76">
        <f>IFERROR(X27*H27/G27,0)</f>
        <v>0</v>
      </c>
      <c r="BU27" s="76">
        <f>IFERROR(1/I27*(W27/G27),0)</f>
        <v>0</v>
      </c>
      <c r="BV27" s="76">
        <f>IFERROR(1/I27*(X27/G27),0)</f>
        <v>0</v>
      </c>
      <c r="BW27" s="76">
        <f>IFERROR(Y27*H27/G27,0)</f>
        <v>0</v>
      </c>
      <c r="BX27" s="76">
        <f>IFERROR(Z27*H27/G27,0)</f>
        <v>0</v>
      </c>
      <c r="BY27" s="76">
        <f>IFERROR(1/I27*(Y27/G27),0)</f>
        <v>0</v>
      </c>
      <c r="BZ27" s="76">
        <f>IFERROR(1/I27*(Z27/G27),0)</f>
        <v>0</v>
      </c>
      <c r="CA27" s="76">
        <f>IFERROR(AA27*H27/G27,0)</f>
        <v>0</v>
      </c>
      <c r="CB27" s="76">
        <f>IFERROR(AB27*H27/G27,0)</f>
        <v>0</v>
      </c>
      <c r="CC27" s="76">
        <f>IFERROR(1/I27*(AA27/G27),0)</f>
        <v>0</v>
      </c>
      <c r="CD27" s="76">
        <f>IFERROR(1/I27*(AB27/G27),0)</f>
        <v>0</v>
      </c>
    </row>
    <row r="28" spans="1:82" hidden="1" x14ac:dyDescent="0.2">
      <c r="A28" s="78" t="s">
        <v>97</v>
      </c>
      <c r="B28" s="79" t="s">
        <v>98</v>
      </c>
      <c r="C28" s="79">
        <v>4301011382</v>
      </c>
      <c r="D28" s="79">
        <v>4607091385687</v>
      </c>
      <c r="E28" s="80">
        <v>0.4</v>
      </c>
      <c r="F28" s="81">
        <v>10</v>
      </c>
      <c r="G28" s="80">
        <v>4</v>
      </c>
      <c r="H28" s="80">
        <v>4.21</v>
      </c>
      <c r="I28" s="82">
        <v>132</v>
      </c>
      <c r="J28" s="82" t="s">
        <v>100</v>
      </c>
      <c r="K28" s="83" t="s">
        <v>99</v>
      </c>
      <c r="L28" s="83"/>
      <c r="M28" s="485">
        <v>50</v>
      </c>
      <c r="N28" s="485"/>
      <c r="O28" s="49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28" s="487"/>
      <c r="Q28" s="487"/>
      <c r="R28" s="487"/>
      <c r="S28" s="487"/>
      <c r="T28" s="84" t="s">
        <v>0</v>
      </c>
      <c r="U28" s="64">
        <v>0</v>
      </c>
      <c r="V28" s="65">
        <f>IFERROR(IF(U28="",0,CEILING((U28/$G28),1)*$G28),"")</f>
        <v>0</v>
      </c>
      <c r="W28" s="64">
        <v>0</v>
      </c>
      <c r="X28" s="65">
        <f>IFERROR(IF(W28="",0,CEILING((W28/$G28),1)*$G28),"")</f>
        <v>0</v>
      </c>
      <c r="Y28" s="64">
        <v>0</v>
      </c>
      <c r="Z28" s="65">
        <f>IFERROR(IF(Y28="",0,CEILING((Y28/$G28),1)*$G28),"")</f>
        <v>0</v>
      </c>
      <c r="AA28" s="64">
        <v>0</v>
      </c>
      <c r="AB28" s="65">
        <f>IFERROR(IF(AA28="",0,CEILING((AA28/$G28),1)*$G28),"")</f>
        <v>0</v>
      </c>
      <c r="AC28" s="66" t="str">
        <f>IF(IFERROR(ROUNDUP(V28/G28,0)*0.00902,0)+IFERROR(ROUNDUP(X28/G28,0)*0.00902,0)+IFERROR(ROUNDUP(Z28/G28,0)*0.00902,0)+IFERROR(ROUNDUP(AB28/G28,0)*0.00902,0)=0,"",IFERROR(ROUNDUP(V28/G28,0)*0.00902,0)+IFERROR(ROUNDUP(X28/G28,0)*0.00902,0)+IFERROR(ROUNDUP(Z28/G28,0)*0.00902,0)+IFERROR(ROUNDUP(AB28/G28,0)*0.00902,0))</f>
        <v/>
      </c>
      <c r="AD28" s="78" t="s">
        <v>57</v>
      </c>
      <c r="AE28" s="78" t="s">
        <v>57</v>
      </c>
      <c r="AF28" s="123" t="s">
        <v>101</v>
      </c>
      <c r="AG28" s="2"/>
      <c r="AH28" s="2"/>
      <c r="AI28" s="2"/>
      <c r="AJ28" s="2"/>
      <c r="AK28" s="2"/>
      <c r="AL28" s="60"/>
      <c r="AM28" s="60"/>
      <c r="AN28" s="60"/>
      <c r="AO28" s="2"/>
      <c r="AP28" s="2"/>
      <c r="AQ28" s="2"/>
      <c r="AR28" s="2"/>
      <c r="AS28" s="2"/>
      <c r="AT28" s="2"/>
      <c r="AU28" s="20"/>
      <c r="AV28" s="20"/>
      <c r="AW28" s="21"/>
      <c r="BB28" s="122" t="s">
        <v>65</v>
      </c>
      <c r="BO28" s="76">
        <f>IFERROR(U28*H28/G28,0)</f>
        <v>0</v>
      </c>
      <c r="BP28" s="76">
        <f>IFERROR(V28*H28/G28,0)</f>
        <v>0</v>
      </c>
      <c r="BQ28" s="76">
        <f>IFERROR(1/I28*(U28/G28),0)</f>
        <v>0</v>
      </c>
      <c r="BR28" s="76">
        <f>IFERROR(1/I28*(V28/G28),0)</f>
        <v>0</v>
      </c>
      <c r="BS28" s="76">
        <f>IFERROR(W28*H28/G28,0)</f>
        <v>0</v>
      </c>
      <c r="BT28" s="76">
        <f>IFERROR(X28*H28/G28,0)</f>
        <v>0</v>
      </c>
      <c r="BU28" s="76">
        <f>IFERROR(1/I28*(W28/G28),0)</f>
        <v>0</v>
      </c>
      <c r="BV28" s="76">
        <f>IFERROR(1/I28*(X28/G28),0)</f>
        <v>0</v>
      </c>
      <c r="BW28" s="76">
        <f>IFERROR(Y28*H28/G28,0)</f>
        <v>0</v>
      </c>
      <c r="BX28" s="76">
        <f>IFERROR(Z28*H28/G28,0)</f>
        <v>0</v>
      </c>
      <c r="BY28" s="76">
        <f>IFERROR(1/I28*(Y28/G28),0)</f>
        <v>0</v>
      </c>
      <c r="BZ28" s="76">
        <f>IFERROR(1/I28*(Z28/G28),0)</f>
        <v>0</v>
      </c>
      <c r="CA28" s="76">
        <f>IFERROR(AA28*H28/G28,0)</f>
        <v>0</v>
      </c>
      <c r="CB28" s="76">
        <f>IFERROR(AB28*H28/G28,0)</f>
        <v>0</v>
      </c>
      <c r="CC28" s="76">
        <f>IFERROR(1/I28*(AA28/G28),0)</f>
        <v>0</v>
      </c>
      <c r="CD28" s="76">
        <f>IFERROR(1/I28*(AB28/G28),0)</f>
        <v>0</v>
      </c>
    </row>
    <row r="29" spans="1:82" hidden="1" x14ac:dyDescent="0.2">
      <c r="A29" s="78" t="s">
        <v>102</v>
      </c>
      <c r="B29" s="79" t="s">
        <v>103</v>
      </c>
      <c r="C29" s="79">
        <v>4301011565</v>
      </c>
      <c r="D29" s="79">
        <v>4680115882539</v>
      </c>
      <c r="E29" s="80">
        <v>0.37</v>
      </c>
      <c r="F29" s="81">
        <v>10</v>
      </c>
      <c r="G29" s="80">
        <v>3.7</v>
      </c>
      <c r="H29" s="80">
        <v>3.91</v>
      </c>
      <c r="I29" s="82">
        <v>132</v>
      </c>
      <c r="J29" s="82" t="s">
        <v>100</v>
      </c>
      <c r="K29" s="83" t="s">
        <v>99</v>
      </c>
      <c r="L29" s="83"/>
      <c r="M29" s="485">
        <v>50</v>
      </c>
      <c r="N29" s="485"/>
      <c r="O29" s="4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29" s="487"/>
      <c r="Q29" s="487"/>
      <c r="R29" s="487"/>
      <c r="S29" s="487"/>
      <c r="T29" s="84" t="s">
        <v>0</v>
      </c>
      <c r="U29" s="64">
        <v>0</v>
      </c>
      <c r="V29" s="65">
        <f>IFERROR(IF(U29="",0,CEILING((U29/$G29),1)*$G29),"")</f>
        <v>0</v>
      </c>
      <c r="W29" s="64">
        <v>0</v>
      </c>
      <c r="X29" s="65">
        <f>IFERROR(IF(W29="",0,CEILING((W29/$G29),1)*$G29),"")</f>
        <v>0</v>
      </c>
      <c r="Y29" s="64">
        <v>0</v>
      </c>
      <c r="Z29" s="65">
        <f>IFERROR(IF(Y29="",0,CEILING((Y29/$G29),1)*$G29),"")</f>
        <v>0</v>
      </c>
      <c r="AA29" s="64">
        <v>0</v>
      </c>
      <c r="AB29" s="65">
        <f>IFERROR(IF(AA29="",0,CEILING((AA29/$G29),1)*$G29),"")</f>
        <v>0</v>
      </c>
      <c r="AC29" s="66" t="str">
        <f>IF(IFERROR(ROUNDUP(V29/G29,0)*0.00902,0)+IFERROR(ROUNDUP(X29/G29,0)*0.00902,0)+IFERROR(ROUNDUP(Z29/G29,0)*0.00902,0)+IFERROR(ROUNDUP(AB29/G29,0)*0.00902,0)=0,"",IFERROR(ROUNDUP(V29/G29,0)*0.00902,0)+IFERROR(ROUNDUP(X29/G29,0)*0.00902,0)+IFERROR(ROUNDUP(Z29/G29,0)*0.00902,0)+IFERROR(ROUNDUP(AB29/G29,0)*0.00902,0))</f>
        <v/>
      </c>
      <c r="AD29" s="78" t="s">
        <v>57</v>
      </c>
      <c r="AE29" s="78" t="s">
        <v>57</v>
      </c>
      <c r="AF29" s="125" t="s">
        <v>101</v>
      </c>
      <c r="AG29" s="2"/>
      <c r="AH29" s="2"/>
      <c r="AI29" s="2"/>
      <c r="AJ29" s="2"/>
      <c r="AK29" s="2"/>
      <c r="AL29" s="60"/>
      <c r="AM29" s="60"/>
      <c r="AN29" s="60"/>
      <c r="AO29" s="2"/>
      <c r="AP29" s="2"/>
      <c r="AQ29" s="2"/>
      <c r="AR29" s="2"/>
      <c r="AS29" s="2"/>
      <c r="AT29" s="2"/>
      <c r="AU29" s="20"/>
      <c r="AV29" s="20"/>
      <c r="AW29" s="21"/>
      <c r="BB29" s="124" t="s">
        <v>65</v>
      </c>
      <c r="BO29" s="76">
        <f>IFERROR(U29*H29/G29,0)</f>
        <v>0</v>
      </c>
      <c r="BP29" s="76">
        <f>IFERROR(V29*H29/G29,0)</f>
        <v>0</v>
      </c>
      <c r="BQ29" s="76">
        <f>IFERROR(1/I29*(U29/G29),0)</f>
        <v>0</v>
      </c>
      <c r="BR29" s="76">
        <f>IFERROR(1/I29*(V29/G29),0)</f>
        <v>0</v>
      </c>
      <c r="BS29" s="76">
        <f>IFERROR(W29*H29/G29,0)</f>
        <v>0</v>
      </c>
      <c r="BT29" s="76">
        <f>IFERROR(X29*H29/G29,0)</f>
        <v>0</v>
      </c>
      <c r="BU29" s="76">
        <f>IFERROR(1/I29*(W29/G29),0)</f>
        <v>0</v>
      </c>
      <c r="BV29" s="76">
        <f>IFERROR(1/I29*(X29/G29),0)</f>
        <v>0</v>
      </c>
      <c r="BW29" s="76">
        <f>IFERROR(Y29*H29/G29,0)</f>
        <v>0</v>
      </c>
      <c r="BX29" s="76">
        <f>IFERROR(Z29*H29/G29,0)</f>
        <v>0</v>
      </c>
      <c r="BY29" s="76">
        <f>IFERROR(1/I29*(Y29/G29),0)</f>
        <v>0</v>
      </c>
      <c r="BZ29" s="76">
        <f>IFERROR(1/I29*(Z29/G29),0)</f>
        <v>0</v>
      </c>
      <c r="CA29" s="76">
        <f>IFERROR(AA29*H29/G29,0)</f>
        <v>0</v>
      </c>
      <c r="CB29" s="76">
        <f>IFERROR(AB29*H29/G29,0)</f>
        <v>0</v>
      </c>
      <c r="CC29" s="76">
        <f>IFERROR(1/I29*(AA29/G29),0)</f>
        <v>0</v>
      </c>
      <c r="CD29" s="76">
        <f>IFERROR(1/I29*(AB29/G29),0)</f>
        <v>0</v>
      </c>
    </row>
    <row r="30" spans="1:82" hidden="1" x14ac:dyDescent="0.2">
      <c r="A30" s="78" t="s">
        <v>104</v>
      </c>
      <c r="B30" s="79" t="s">
        <v>105</v>
      </c>
      <c r="C30" s="79">
        <v>4301011624</v>
      </c>
      <c r="D30" s="79">
        <v>4680115883949</v>
      </c>
      <c r="E30" s="80">
        <v>0.37</v>
      </c>
      <c r="F30" s="81">
        <v>10</v>
      </c>
      <c r="G30" s="80">
        <v>3.7</v>
      </c>
      <c r="H30" s="80">
        <v>3.91</v>
      </c>
      <c r="I30" s="82">
        <v>132</v>
      </c>
      <c r="J30" s="82" t="s">
        <v>100</v>
      </c>
      <c r="K30" s="83" t="s">
        <v>95</v>
      </c>
      <c r="L30" s="83"/>
      <c r="M30" s="485">
        <v>50</v>
      </c>
      <c r="N30" s="485"/>
      <c r="O30" s="49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30" s="487"/>
      <c r="Q30" s="487"/>
      <c r="R30" s="487"/>
      <c r="S30" s="487"/>
      <c r="T30" s="84" t="s">
        <v>0</v>
      </c>
      <c r="U30" s="64">
        <v>0</v>
      </c>
      <c r="V30" s="65">
        <f>IFERROR(IF(U30="",0,CEILING((U30/$G30),1)*$G30),"")</f>
        <v>0</v>
      </c>
      <c r="W30" s="64">
        <v>0</v>
      </c>
      <c r="X30" s="65">
        <f>IFERROR(IF(W30="",0,CEILING((W30/$G30),1)*$G30),"")</f>
        <v>0</v>
      </c>
      <c r="Y30" s="64">
        <v>0</v>
      </c>
      <c r="Z30" s="65">
        <f>IFERROR(IF(Y30="",0,CEILING((Y30/$G30),1)*$G30),"")</f>
        <v>0</v>
      </c>
      <c r="AA30" s="64">
        <v>0</v>
      </c>
      <c r="AB30" s="65">
        <f>IFERROR(IF(AA30="",0,CEILING((AA30/$G30),1)*$G30),"")</f>
        <v>0</v>
      </c>
      <c r="AC30" s="66" t="str">
        <f>IF(IFERROR(ROUNDUP(V30/G30,0)*0.00902,0)+IFERROR(ROUNDUP(X30/G30,0)*0.00902,0)+IFERROR(ROUNDUP(Z30/G30,0)*0.00902,0)+IFERROR(ROUNDUP(AB30/G30,0)*0.00902,0)=0,"",IFERROR(ROUNDUP(V30/G30,0)*0.00902,0)+IFERROR(ROUNDUP(X30/G30,0)*0.00902,0)+IFERROR(ROUNDUP(Z30/G30,0)*0.00902,0)+IFERROR(ROUNDUP(AB30/G30,0)*0.00902,0))</f>
        <v/>
      </c>
      <c r="AD30" s="78" t="s">
        <v>57</v>
      </c>
      <c r="AE30" s="78" t="s">
        <v>57</v>
      </c>
      <c r="AF30" s="127" t="s">
        <v>96</v>
      </c>
      <c r="AG30" s="2"/>
      <c r="AH30" s="2"/>
      <c r="AI30" s="2"/>
      <c r="AJ30" s="2"/>
      <c r="AK30" s="2"/>
      <c r="AL30" s="60"/>
      <c r="AM30" s="60"/>
      <c r="AN30" s="60"/>
      <c r="AO30" s="2"/>
      <c r="AP30" s="2"/>
      <c r="AQ30" s="2"/>
      <c r="AR30" s="2"/>
      <c r="AS30" s="2"/>
      <c r="AT30" s="2"/>
      <c r="AU30" s="20"/>
      <c r="AV30" s="20"/>
      <c r="AW30" s="21"/>
      <c r="BB30" s="126" t="s">
        <v>65</v>
      </c>
      <c r="BO30" s="76">
        <f>IFERROR(U30*H30/G30,0)</f>
        <v>0</v>
      </c>
      <c r="BP30" s="76">
        <f>IFERROR(V30*H30/G30,0)</f>
        <v>0</v>
      </c>
      <c r="BQ30" s="76">
        <f>IFERROR(1/I30*(U30/G30),0)</f>
        <v>0</v>
      </c>
      <c r="BR30" s="76">
        <f>IFERROR(1/I30*(V30/G30),0)</f>
        <v>0</v>
      </c>
      <c r="BS30" s="76">
        <f>IFERROR(W30*H30/G30,0)</f>
        <v>0</v>
      </c>
      <c r="BT30" s="76">
        <f>IFERROR(X30*H30/G30,0)</f>
        <v>0</v>
      </c>
      <c r="BU30" s="76">
        <f>IFERROR(1/I30*(W30/G30),0)</f>
        <v>0</v>
      </c>
      <c r="BV30" s="76">
        <f>IFERROR(1/I30*(X30/G30),0)</f>
        <v>0</v>
      </c>
      <c r="BW30" s="76">
        <f>IFERROR(Y30*H30/G30,0)</f>
        <v>0</v>
      </c>
      <c r="BX30" s="76">
        <f>IFERROR(Z30*H30/G30,0)</f>
        <v>0</v>
      </c>
      <c r="BY30" s="76">
        <f>IFERROR(1/I30*(Y30/G30),0)</f>
        <v>0</v>
      </c>
      <c r="BZ30" s="76">
        <f>IFERROR(1/I30*(Z30/G30),0)</f>
        <v>0</v>
      </c>
      <c r="CA30" s="76">
        <f>IFERROR(AA30*H30/G30,0)</f>
        <v>0</v>
      </c>
      <c r="CB30" s="76">
        <f>IFERROR(AB30*H30/G30,0)</f>
        <v>0</v>
      </c>
      <c r="CC30" s="76">
        <f>IFERROR(1/I30*(AA30/G30),0)</f>
        <v>0</v>
      </c>
      <c r="CD30" s="76">
        <f>IFERROR(1/I30*(AB30/G30),0)</f>
        <v>0</v>
      </c>
    </row>
    <row r="31" spans="1:82" hidden="1" x14ac:dyDescent="0.2">
      <c r="A31" s="490"/>
      <c r="B31" s="490"/>
      <c r="C31" s="490"/>
      <c r="D31" s="490"/>
      <c r="E31" s="490"/>
      <c r="F31" s="490"/>
      <c r="G31" s="490"/>
      <c r="H31" s="490"/>
      <c r="I31" s="490"/>
      <c r="J31" s="490"/>
      <c r="K31" s="490"/>
      <c r="L31" s="490"/>
      <c r="M31" s="490"/>
      <c r="N31" s="490"/>
      <c r="O31" s="488" t="s">
        <v>43</v>
      </c>
      <c r="P31" s="489"/>
      <c r="Q31" s="489"/>
      <c r="R31" s="489"/>
      <c r="S31" s="489"/>
      <c r="T31" s="39" t="s">
        <v>42</v>
      </c>
      <c r="U31" s="101">
        <f>IFERROR(U27/G27,0)+IFERROR(U28/G28,0)+IFERROR(U29/G29,0)+IFERROR(U30/G30,0)</f>
        <v>0</v>
      </c>
      <c r="V31" s="101">
        <f>IFERROR(V27/G27,0)+IFERROR(V28/G28,0)+IFERROR(V29/G29,0)+IFERROR(V30/G30,0)</f>
        <v>0</v>
      </c>
      <c r="W31" s="101">
        <f>IFERROR(W27/G27,0)+IFERROR(W28/G28,0)+IFERROR(W29/G29,0)+IFERROR(W30/G30,0)</f>
        <v>0</v>
      </c>
      <c r="X31" s="101">
        <f>IFERROR(X27/G27,0)+IFERROR(X28/G28,0)+IFERROR(X29/G29,0)+IFERROR(X30/G30,0)</f>
        <v>0</v>
      </c>
      <c r="Y31" s="101">
        <f>IFERROR(Y27/G27,0)+IFERROR(Y28/G28,0)+IFERROR(Y29/G29,0)+IFERROR(Y30/G30,0)</f>
        <v>0</v>
      </c>
      <c r="Z31" s="101">
        <f>IFERROR(Z27/G27,0)+IFERROR(Z28/G28,0)+IFERROR(Z29/G29,0)+IFERROR(Z30/G30,0)</f>
        <v>0</v>
      </c>
      <c r="AA31" s="101">
        <f>IFERROR(AA27/G27,0)+IFERROR(AA28/G28,0)+IFERROR(AA29/G29,0)+IFERROR(AA30/G30,0)</f>
        <v>0</v>
      </c>
      <c r="AB31" s="101">
        <f>IFERROR(AB27/G27,0)+IFERROR(AB28/G28,0)+IFERROR(AB29/G29,0)+IFERROR(AB30/G30,0)</f>
        <v>0</v>
      </c>
      <c r="AC31" s="105">
        <f>IFERROR(IF(AC27="",0,AC27),0)+IFERROR(IF(AC28="",0,AC28),0)+IFERROR(IF(AC29="",0,AC29),0)+IFERROR(IF(AC30="",0,AC30),0)</f>
        <v>0</v>
      </c>
      <c r="AD31" s="3"/>
      <c r="AE31" s="71"/>
      <c r="AF31" s="3"/>
      <c r="AG31" s="3"/>
      <c r="AH31" s="3"/>
      <c r="AI31" s="3"/>
      <c r="AJ31" s="3"/>
      <c r="AK31" s="3"/>
      <c r="AL31" s="61"/>
      <c r="AM31" s="61"/>
      <c r="AN31" s="61"/>
      <c r="AO31" s="3"/>
      <c r="AP31" s="3"/>
      <c r="AQ31" s="2"/>
      <c r="AR31" s="2"/>
      <c r="AS31" s="2"/>
      <c r="AT31" s="2"/>
      <c r="AU31" s="20"/>
      <c r="AV31" s="20"/>
      <c r="AW31" s="21"/>
    </row>
    <row r="32" spans="1:82" hidden="1" x14ac:dyDescent="0.2">
      <c r="A32" s="490"/>
      <c r="B32" s="490"/>
      <c r="C32" s="490"/>
      <c r="D32" s="490"/>
      <c r="E32" s="490"/>
      <c r="F32" s="490"/>
      <c r="G32" s="490"/>
      <c r="H32" s="490"/>
      <c r="I32" s="490"/>
      <c r="J32" s="490"/>
      <c r="K32" s="490"/>
      <c r="L32" s="490"/>
      <c r="M32" s="490"/>
      <c r="N32" s="490"/>
      <c r="O32" s="488" t="s">
        <v>43</v>
      </c>
      <c r="P32" s="489"/>
      <c r="Q32" s="489"/>
      <c r="R32" s="489"/>
      <c r="S32" s="489"/>
      <c r="T32" s="39" t="s">
        <v>0</v>
      </c>
      <c r="U32" s="103">
        <f t="shared" ref="U32:AB32" si="1">IFERROR(SUM(U27:U30),0)</f>
        <v>0</v>
      </c>
      <c r="V32" s="103">
        <f t="shared" si="1"/>
        <v>0</v>
      </c>
      <c r="W32" s="103">
        <f t="shared" si="1"/>
        <v>0</v>
      </c>
      <c r="X32" s="103">
        <f t="shared" si="1"/>
        <v>0</v>
      </c>
      <c r="Y32" s="103">
        <f t="shared" si="1"/>
        <v>0</v>
      </c>
      <c r="Z32" s="103">
        <f t="shared" si="1"/>
        <v>0</v>
      </c>
      <c r="AA32" s="103">
        <f t="shared" si="1"/>
        <v>0</v>
      </c>
      <c r="AB32" s="103">
        <f t="shared" si="1"/>
        <v>0</v>
      </c>
      <c r="AC32" s="105" t="s">
        <v>57</v>
      </c>
      <c r="AD32" s="3"/>
      <c r="AE32" s="71"/>
      <c r="AF32" s="3"/>
      <c r="AG32" s="3"/>
      <c r="AH32" s="3"/>
      <c r="AI32" s="3"/>
      <c r="AJ32" s="3"/>
      <c r="AK32" s="3"/>
      <c r="AL32" s="61"/>
      <c r="AM32" s="61"/>
      <c r="AN32" s="61"/>
      <c r="AO32" s="3"/>
      <c r="AP32" s="3"/>
      <c r="AQ32" s="2"/>
      <c r="AR32" s="2"/>
      <c r="AS32" s="2"/>
      <c r="AT32" s="2"/>
      <c r="AU32" s="20"/>
      <c r="AV32" s="20"/>
      <c r="AW32" s="21"/>
    </row>
    <row r="33" spans="1:82" ht="15" hidden="1" x14ac:dyDescent="0.25">
      <c r="A33" s="482" t="s">
        <v>83</v>
      </c>
      <c r="B33" s="483"/>
      <c r="C33" s="483"/>
      <c r="D33" s="483"/>
      <c r="E33" s="483"/>
      <c r="F33" s="483"/>
      <c r="G33" s="483"/>
      <c r="H33" s="483"/>
      <c r="I33" s="483"/>
      <c r="J33" s="483"/>
      <c r="K33" s="483"/>
      <c r="L33" s="483"/>
      <c r="M33" s="483"/>
      <c r="N33" s="483"/>
      <c r="O33" s="483"/>
      <c r="P33" s="483"/>
      <c r="Q33" s="483"/>
      <c r="R33" s="483"/>
      <c r="S33" s="483"/>
      <c r="T33" s="483"/>
      <c r="U33" s="483"/>
      <c r="V33" s="483"/>
      <c r="W33" s="483"/>
      <c r="X33" s="480"/>
      <c r="Y33" s="480"/>
      <c r="Z33" s="480"/>
      <c r="AA33" s="476"/>
      <c r="AB33" s="476"/>
      <c r="AC33" s="476"/>
      <c r="AD33" s="476"/>
      <c r="AE33" s="477"/>
      <c r="AF33" s="484"/>
      <c r="AG33" s="2"/>
      <c r="AH33" s="2"/>
      <c r="AI33" s="2"/>
      <c r="AJ33" s="2"/>
      <c r="AK33" s="60"/>
      <c r="AL33" s="60"/>
      <c r="AM33" s="60"/>
      <c r="AN33" s="2"/>
      <c r="AO33" s="2"/>
      <c r="AP33" s="2"/>
      <c r="AQ33" s="2"/>
      <c r="AR33" s="2"/>
    </row>
    <row r="34" spans="1:82" ht="22.5" hidden="1" x14ac:dyDescent="0.2">
      <c r="A34" s="78" t="s">
        <v>106</v>
      </c>
      <c r="B34" s="79" t="s">
        <v>107</v>
      </c>
      <c r="C34" s="79">
        <v>4301051842</v>
      </c>
      <c r="D34" s="79">
        <v>4680115885233</v>
      </c>
      <c r="E34" s="80">
        <v>0.2</v>
      </c>
      <c r="F34" s="81">
        <v>6</v>
      </c>
      <c r="G34" s="80">
        <v>1.2</v>
      </c>
      <c r="H34" s="80">
        <v>1.3</v>
      </c>
      <c r="I34" s="82">
        <v>234</v>
      </c>
      <c r="J34" s="82" t="s">
        <v>108</v>
      </c>
      <c r="K34" s="83" t="s">
        <v>99</v>
      </c>
      <c r="L34" s="83"/>
      <c r="M34" s="485">
        <v>40</v>
      </c>
      <c r="N34" s="485"/>
      <c r="O34" s="49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P34" s="487"/>
      <c r="Q34" s="487"/>
      <c r="R34" s="487"/>
      <c r="S34" s="487"/>
      <c r="T34" s="84" t="s">
        <v>0</v>
      </c>
      <c r="U34" s="64">
        <v>0</v>
      </c>
      <c r="V34" s="65">
        <f>IFERROR(IF(U34="",0,CEILING((U34/$G34),1)*$G34),"")</f>
        <v>0</v>
      </c>
      <c r="W34" s="64">
        <v>0</v>
      </c>
      <c r="X34" s="65">
        <f>IFERROR(IF(W34="",0,CEILING((W34/$G34),1)*$G34),"")</f>
        <v>0</v>
      </c>
      <c r="Y34" s="64">
        <v>0</v>
      </c>
      <c r="Z34" s="65">
        <f>IFERROR(IF(Y34="",0,CEILING((Y34/$G34),1)*$G34),"")</f>
        <v>0</v>
      </c>
      <c r="AA34" s="64">
        <v>0</v>
      </c>
      <c r="AB34" s="65">
        <f>IFERROR(IF(AA34="",0,CEILING((AA34/$G34),1)*$G34),"")</f>
        <v>0</v>
      </c>
      <c r="AC34" s="66" t="str">
        <f>IF(IFERROR(ROUNDUP(V34/G34,0)*0.00502,0)+IFERROR(ROUNDUP(X34/G34,0)*0.00502,0)+IFERROR(ROUNDUP(Z34/G34,0)*0.00502,0)+IFERROR(ROUNDUP(AB34/G34,0)*0.00502,0)=0,"",IFERROR(ROUNDUP(V34/G34,0)*0.00502,0)+IFERROR(ROUNDUP(X34/G34,0)*0.00502,0)+IFERROR(ROUNDUP(Z34/G34,0)*0.00502,0)+IFERROR(ROUNDUP(AB34/G34,0)*0.00502,0))</f>
        <v/>
      </c>
      <c r="AD34" s="78" t="s">
        <v>57</v>
      </c>
      <c r="AE34" s="78" t="s">
        <v>57</v>
      </c>
      <c r="AF34" s="129" t="s">
        <v>109</v>
      </c>
      <c r="AG34" s="2"/>
      <c r="AH34" s="2"/>
      <c r="AI34" s="2"/>
      <c r="AJ34" s="2"/>
      <c r="AK34" s="2"/>
      <c r="AL34" s="60"/>
      <c r="AM34" s="60"/>
      <c r="AN34" s="60"/>
      <c r="AO34" s="2"/>
      <c r="AP34" s="2"/>
      <c r="AQ34" s="2"/>
      <c r="AR34" s="2"/>
      <c r="AS34" s="2"/>
      <c r="AT34" s="2"/>
      <c r="AU34" s="20"/>
      <c r="AV34" s="20"/>
      <c r="AW34" s="21"/>
      <c r="BB34" s="128" t="s">
        <v>65</v>
      </c>
      <c r="BO34" s="76">
        <f>IFERROR(U34*H34/G34,0)</f>
        <v>0</v>
      </c>
      <c r="BP34" s="76">
        <f>IFERROR(V34*H34/G34,0)</f>
        <v>0</v>
      </c>
      <c r="BQ34" s="76">
        <f>IFERROR(1/I34*(U34/G34),0)</f>
        <v>0</v>
      </c>
      <c r="BR34" s="76">
        <f>IFERROR(1/I34*(V34/G34),0)</f>
        <v>0</v>
      </c>
      <c r="BS34" s="76">
        <f>IFERROR(W34*H34/G34,0)</f>
        <v>0</v>
      </c>
      <c r="BT34" s="76">
        <f>IFERROR(X34*H34/G34,0)</f>
        <v>0</v>
      </c>
      <c r="BU34" s="76">
        <f>IFERROR(1/I34*(W34/G34),0)</f>
        <v>0</v>
      </c>
      <c r="BV34" s="76">
        <f>IFERROR(1/I34*(X34/G34),0)</f>
        <v>0</v>
      </c>
      <c r="BW34" s="76">
        <f>IFERROR(Y34*H34/G34,0)</f>
        <v>0</v>
      </c>
      <c r="BX34" s="76">
        <f>IFERROR(Z34*H34/G34,0)</f>
        <v>0</v>
      </c>
      <c r="BY34" s="76">
        <f>IFERROR(1/I34*(Y34/G34),0)</f>
        <v>0</v>
      </c>
      <c r="BZ34" s="76">
        <f>IFERROR(1/I34*(Z34/G34),0)</f>
        <v>0</v>
      </c>
      <c r="CA34" s="76">
        <f>IFERROR(AA34*H34/G34,0)</f>
        <v>0</v>
      </c>
      <c r="CB34" s="76">
        <f>IFERROR(AB34*H34/G34,0)</f>
        <v>0</v>
      </c>
      <c r="CC34" s="76">
        <f>IFERROR(1/I34*(AA34/G34),0)</f>
        <v>0</v>
      </c>
      <c r="CD34" s="76">
        <f>IFERROR(1/I34*(AB34/G34),0)</f>
        <v>0</v>
      </c>
    </row>
    <row r="35" spans="1:82" hidden="1" x14ac:dyDescent="0.2">
      <c r="A35" s="78" t="s">
        <v>110</v>
      </c>
      <c r="B35" s="79" t="s">
        <v>111</v>
      </c>
      <c r="C35" s="79">
        <v>4301051820</v>
      </c>
      <c r="D35" s="79">
        <v>4680115884915</v>
      </c>
      <c r="E35" s="80">
        <v>0.3</v>
      </c>
      <c r="F35" s="81">
        <v>6</v>
      </c>
      <c r="G35" s="80">
        <v>1.8</v>
      </c>
      <c r="H35" s="80">
        <v>1.98</v>
      </c>
      <c r="I35" s="82">
        <v>182</v>
      </c>
      <c r="J35" s="82" t="s">
        <v>112</v>
      </c>
      <c r="K35" s="83" t="s">
        <v>99</v>
      </c>
      <c r="L35" s="83"/>
      <c r="M35" s="485">
        <v>40</v>
      </c>
      <c r="N35" s="485"/>
      <c r="O35" s="49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35" s="487"/>
      <c r="Q35" s="487"/>
      <c r="R35" s="487"/>
      <c r="S35" s="487"/>
      <c r="T35" s="84" t="s">
        <v>0</v>
      </c>
      <c r="U35" s="64">
        <v>0</v>
      </c>
      <c r="V35" s="65">
        <f>IFERROR(IF(U35="",0,CEILING((U35/$G35),1)*$G35),"")</f>
        <v>0</v>
      </c>
      <c r="W35" s="64">
        <v>0</v>
      </c>
      <c r="X35" s="65">
        <f>IFERROR(IF(W35="",0,CEILING((W35/$G35),1)*$G35),"")</f>
        <v>0</v>
      </c>
      <c r="Y35" s="64">
        <v>0</v>
      </c>
      <c r="Z35" s="65">
        <f>IFERROR(IF(Y35="",0,CEILING((Y35/$G35),1)*$G35),"")</f>
        <v>0</v>
      </c>
      <c r="AA35" s="64">
        <v>0</v>
      </c>
      <c r="AB35" s="65">
        <f>IFERROR(IF(AA35="",0,CEILING((AA35/$G35),1)*$G35),"")</f>
        <v>0</v>
      </c>
      <c r="AC35" s="66" t="str">
        <f>IF(IFERROR(ROUNDUP(V35/G35,0)*0.00651,0)+IFERROR(ROUNDUP(X35/G35,0)*0.00651,0)+IFERROR(ROUNDUP(Z35/G35,0)*0.00651,0)+IFERROR(ROUNDUP(AB35/G35,0)*0.00651,0)=0,"",IFERROR(ROUNDUP(V35/G35,0)*0.00651,0)+IFERROR(ROUNDUP(X35/G35,0)*0.00651,0)+IFERROR(ROUNDUP(Z35/G35,0)*0.00651,0)+IFERROR(ROUNDUP(AB35/G35,0)*0.00651,0))</f>
        <v/>
      </c>
      <c r="AD35" s="78" t="s">
        <v>57</v>
      </c>
      <c r="AE35" s="78" t="s">
        <v>57</v>
      </c>
      <c r="AF35" s="131" t="s">
        <v>113</v>
      </c>
      <c r="AG35" s="2"/>
      <c r="AH35" s="2"/>
      <c r="AI35" s="2"/>
      <c r="AJ35" s="2"/>
      <c r="AK35" s="2"/>
      <c r="AL35" s="60"/>
      <c r="AM35" s="60"/>
      <c r="AN35" s="60"/>
      <c r="AO35" s="2"/>
      <c r="AP35" s="2"/>
      <c r="AQ35" s="2"/>
      <c r="AR35" s="2"/>
      <c r="AS35" s="2"/>
      <c r="AT35" s="2"/>
      <c r="AU35" s="20"/>
      <c r="AV35" s="20"/>
      <c r="AW35" s="21"/>
      <c r="BB35" s="130" t="s">
        <v>65</v>
      </c>
      <c r="BO35" s="76">
        <f>IFERROR(U35*H35/G35,0)</f>
        <v>0</v>
      </c>
      <c r="BP35" s="76">
        <f>IFERROR(V35*H35/G35,0)</f>
        <v>0</v>
      </c>
      <c r="BQ35" s="76">
        <f>IFERROR(1/I35*(U35/G35),0)</f>
        <v>0</v>
      </c>
      <c r="BR35" s="76">
        <f>IFERROR(1/I35*(V35/G35),0)</f>
        <v>0</v>
      </c>
      <c r="BS35" s="76">
        <f>IFERROR(W35*H35/G35,0)</f>
        <v>0</v>
      </c>
      <c r="BT35" s="76">
        <f>IFERROR(X35*H35/G35,0)</f>
        <v>0</v>
      </c>
      <c r="BU35" s="76">
        <f>IFERROR(1/I35*(W35/G35),0)</f>
        <v>0</v>
      </c>
      <c r="BV35" s="76">
        <f>IFERROR(1/I35*(X35/G35),0)</f>
        <v>0</v>
      </c>
      <c r="BW35" s="76">
        <f>IFERROR(Y35*H35/G35,0)</f>
        <v>0</v>
      </c>
      <c r="BX35" s="76">
        <f>IFERROR(Z35*H35/G35,0)</f>
        <v>0</v>
      </c>
      <c r="BY35" s="76">
        <f>IFERROR(1/I35*(Y35/G35),0)</f>
        <v>0</v>
      </c>
      <c r="BZ35" s="76">
        <f>IFERROR(1/I35*(Z35/G35),0)</f>
        <v>0</v>
      </c>
      <c r="CA35" s="76">
        <f>IFERROR(AA35*H35/G35,0)</f>
        <v>0</v>
      </c>
      <c r="CB35" s="76">
        <f>IFERROR(AB35*H35/G35,0)</f>
        <v>0</v>
      </c>
      <c r="CC35" s="76">
        <f>IFERROR(1/I35*(AA35/G35),0)</f>
        <v>0</v>
      </c>
      <c r="CD35" s="76">
        <f>IFERROR(1/I35*(AB35/G35),0)</f>
        <v>0</v>
      </c>
    </row>
    <row r="36" spans="1:82" hidden="1" x14ac:dyDescent="0.2">
      <c r="A36" s="490"/>
      <c r="B36" s="490"/>
      <c r="C36" s="490"/>
      <c r="D36" s="490"/>
      <c r="E36" s="490"/>
      <c r="F36" s="490"/>
      <c r="G36" s="490"/>
      <c r="H36" s="490"/>
      <c r="I36" s="490"/>
      <c r="J36" s="490"/>
      <c r="K36" s="490"/>
      <c r="L36" s="490"/>
      <c r="M36" s="490"/>
      <c r="N36" s="490"/>
      <c r="O36" s="488" t="s">
        <v>43</v>
      </c>
      <c r="P36" s="489"/>
      <c r="Q36" s="489"/>
      <c r="R36" s="489"/>
      <c r="S36" s="489"/>
      <c r="T36" s="39" t="s">
        <v>42</v>
      </c>
      <c r="U36" s="101">
        <f>IFERROR(U34/G34,0)+IFERROR(U35/G35,0)</f>
        <v>0</v>
      </c>
      <c r="V36" s="101">
        <f>IFERROR(V34/G34,0)+IFERROR(V35/G35,0)</f>
        <v>0</v>
      </c>
      <c r="W36" s="101">
        <f>IFERROR(W34/G34,0)+IFERROR(W35/G35,0)</f>
        <v>0</v>
      </c>
      <c r="X36" s="101">
        <f>IFERROR(X34/G34,0)+IFERROR(X35/G35,0)</f>
        <v>0</v>
      </c>
      <c r="Y36" s="101">
        <f>IFERROR(Y34/G34,0)+IFERROR(Y35/G35,0)</f>
        <v>0</v>
      </c>
      <c r="Z36" s="101">
        <f>IFERROR(Z34/G34,0)+IFERROR(Z35/G35,0)</f>
        <v>0</v>
      </c>
      <c r="AA36" s="101">
        <f>IFERROR(AA34/G34,0)+IFERROR(AA35/G35,0)</f>
        <v>0</v>
      </c>
      <c r="AB36" s="101">
        <f>IFERROR(AB34/G34,0)+IFERROR(AB35/G35,0)</f>
        <v>0</v>
      </c>
      <c r="AC36" s="101">
        <f>IFERROR(IF(AC34="",0,AC34),0)+IFERROR(IF(AC35="",0,AC35),0)</f>
        <v>0</v>
      </c>
      <c r="AD36" s="3"/>
      <c r="AE36" s="71"/>
      <c r="AF36" s="3"/>
      <c r="AG36" s="3"/>
      <c r="AH36" s="3"/>
      <c r="AI36" s="3"/>
      <c r="AJ36" s="3"/>
      <c r="AK36" s="3"/>
      <c r="AL36" s="61"/>
      <c r="AM36" s="61"/>
      <c r="AN36" s="61"/>
      <c r="AO36" s="3"/>
      <c r="AP36" s="3"/>
      <c r="AQ36" s="2"/>
      <c r="AR36" s="2"/>
      <c r="AS36" s="2"/>
      <c r="AT36" s="2"/>
      <c r="AU36" s="20"/>
      <c r="AV36" s="20"/>
      <c r="AW36" s="21"/>
    </row>
    <row r="37" spans="1:82" hidden="1" x14ac:dyDescent="0.2">
      <c r="A37" s="490"/>
      <c r="B37" s="490"/>
      <c r="C37" s="490"/>
      <c r="D37" s="490"/>
      <c r="E37" s="490"/>
      <c r="F37" s="490"/>
      <c r="G37" s="490"/>
      <c r="H37" s="490"/>
      <c r="I37" s="490"/>
      <c r="J37" s="490"/>
      <c r="K37" s="490"/>
      <c r="L37" s="490"/>
      <c r="M37" s="490"/>
      <c r="N37" s="490"/>
      <c r="O37" s="488" t="s">
        <v>43</v>
      </c>
      <c r="P37" s="489"/>
      <c r="Q37" s="489"/>
      <c r="R37" s="489"/>
      <c r="S37" s="489"/>
      <c r="T37" s="39" t="s">
        <v>0</v>
      </c>
      <c r="U37" s="103">
        <f t="shared" ref="U37:AB37" si="2">IFERROR(SUM(U34:U35),0)</f>
        <v>0</v>
      </c>
      <c r="V37" s="103">
        <f t="shared" si="2"/>
        <v>0</v>
      </c>
      <c r="W37" s="103">
        <f t="shared" si="2"/>
        <v>0</v>
      </c>
      <c r="X37" s="103">
        <f t="shared" si="2"/>
        <v>0</v>
      </c>
      <c r="Y37" s="103">
        <f t="shared" si="2"/>
        <v>0</v>
      </c>
      <c r="Z37" s="103">
        <f t="shared" si="2"/>
        <v>0</v>
      </c>
      <c r="AA37" s="103">
        <f t="shared" si="2"/>
        <v>0</v>
      </c>
      <c r="AB37" s="103">
        <f t="shared" si="2"/>
        <v>0</v>
      </c>
      <c r="AC37" s="101" t="s">
        <v>57</v>
      </c>
      <c r="AD37" s="3"/>
      <c r="AE37" s="71"/>
      <c r="AF37" s="3"/>
      <c r="AG37" s="3"/>
      <c r="AH37" s="3"/>
      <c r="AI37" s="3"/>
      <c r="AJ37" s="3"/>
      <c r="AK37" s="3"/>
      <c r="AL37" s="61"/>
      <c r="AM37" s="61"/>
      <c r="AN37" s="61"/>
      <c r="AO37" s="3"/>
      <c r="AP37" s="3"/>
      <c r="AQ37" s="2"/>
      <c r="AR37" s="2"/>
      <c r="AS37" s="2"/>
      <c r="AT37" s="2"/>
      <c r="AU37" s="20"/>
      <c r="AV37" s="20"/>
      <c r="AW37" s="21"/>
    </row>
    <row r="38" spans="1:82" ht="27.75" hidden="1" customHeight="1" x14ac:dyDescent="0.2">
      <c r="A38" s="473" t="s">
        <v>114</v>
      </c>
      <c r="B38" s="474"/>
      <c r="C38" s="474"/>
      <c r="D38" s="474"/>
      <c r="E38" s="474"/>
      <c r="F38" s="474"/>
      <c r="G38" s="474"/>
      <c r="H38" s="474"/>
      <c r="I38" s="474"/>
      <c r="J38" s="474"/>
      <c r="K38" s="474"/>
      <c r="L38" s="474"/>
      <c r="M38" s="474"/>
      <c r="N38" s="474"/>
      <c r="O38" s="474"/>
      <c r="P38" s="474"/>
      <c r="Q38" s="474"/>
      <c r="R38" s="474"/>
      <c r="S38" s="474"/>
      <c r="T38" s="474"/>
      <c r="U38" s="474"/>
      <c r="V38" s="474"/>
      <c r="W38" s="475"/>
      <c r="X38" s="475"/>
      <c r="Y38" s="475"/>
      <c r="Z38" s="475"/>
      <c r="AA38" s="476"/>
      <c r="AB38" s="476"/>
      <c r="AC38" s="476"/>
      <c r="AD38" s="476"/>
      <c r="AE38" s="477"/>
      <c r="AF38" s="478"/>
      <c r="AG38" s="2"/>
      <c r="AH38" s="2"/>
      <c r="AI38" s="2"/>
      <c r="AJ38" s="2"/>
      <c r="AK38" s="60"/>
      <c r="AL38" s="60"/>
      <c r="AM38" s="60"/>
      <c r="AN38" s="2"/>
      <c r="AO38" s="2"/>
      <c r="AP38" s="2"/>
      <c r="AQ38" s="2"/>
      <c r="AR38" s="2"/>
    </row>
    <row r="39" spans="1:82" ht="15" hidden="1" x14ac:dyDescent="0.25">
      <c r="A39" s="479" t="s">
        <v>115</v>
      </c>
      <c r="B39" s="480"/>
      <c r="C39" s="480"/>
      <c r="D39" s="480"/>
      <c r="E39" s="480"/>
      <c r="F39" s="480"/>
      <c r="G39" s="480"/>
      <c r="H39" s="480"/>
      <c r="I39" s="480"/>
      <c r="J39" s="480"/>
      <c r="K39" s="480"/>
      <c r="L39" s="480"/>
      <c r="M39" s="480"/>
      <c r="N39" s="480"/>
      <c r="O39" s="480"/>
      <c r="P39" s="480"/>
      <c r="Q39" s="480"/>
      <c r="R39" s="480"/>
      <c r="S39" s="480"/>
      <c r="T39" s="480"/>
      <c r="U39" s="480"/>
      <c r="V39" s="480"/>
      <c r="W39" s="480"/>
      <c r="X39" s="480"/>
      <c r="Y39" s="480"/>
      <c r="Z39" s="480"/>
      <c r="AA39" s="476"/>
      <c r="AB39" s="476"/>
      <c r="AC39" s="476"/>
      <c r="AD39" s="476"/>
      <c r="AE39" s="477"/>
      <c r="AF39" s="481"/>
      <c r="AG39" s="2"/>
      <c r="AH39" s="2"/>
      <c r="AI39" s="2"/>
      <c r="AJ39" s="2"/>
      <c r="AK39" s="60"/>
      <c r="AL39" s="60"/>
      <c r="AM39" s="60"/>
      <c r="AN39" s="2"/>
      <c r="AO39" s="2"/>
      <c r="AP39" s="2"/>
      <c r="AQ39" s="2"/>
      <c r="AR39" s="2"/>
    </row>
    <row r="40" spans="1:82" ht="15" hidden="1" x14ac:dyDescent="0.25">
      <c r="A40" s="482" t="s">
        <v>116</v>
      </c>
      <c r="B40" s="483"/>
      <c r="C40" s="483"/>
      <c r="D40" s="483"/>
      <c r="E40" s="483"/>
      <c r="F40" s="483"/>
      <c r="G40" s="483"/>
      <c r="H40" s="483"/>
      <c r="I40" s="483"/>
      <c r="J40" s="483"/>
      <c r="K40" s="483"/>
      <c r="L40" s="483"/>
      <c r="M40" s="483"/>
      <c r="N40" s="483"/>
      <c r="O40" s="483"/>
      <c r="P40" s="483"/>
      <c r="Q40" s="483"/>
      <c r="R40" s="483"/>
      <c r="S40" s="483"/>
      <c r="T40" s="483"/>
      <c r="U40" s="483"/>
      <c r="V40" s="483"/>
      <c r="W40" s="483"/>
      <c r="X40" s="480"/>
      <c r="Y40" s="480"/>
      <c r="Z40" s="480"/>
      <c r="AA40" s="476"/>
      <c r="AB40" s="476"/>
      <c r="AC40" s="476"/>
      <c r="AD40" s="476"/>
      <c r="AE40" s="477"/>
      <c r="AF40" s="484"/>
      <c r="AG40" s="2"/>
      <c r="AH40" s="2"/>
      <c r="AI40" s="2"/>
      <c r="AJ40" s="2"/>
      <c r="AK40" s="60"/>
      <c r="AL40" s="60"/>
      <c r="AM40" s="60"/>
      <c r="AN40" s="2"/>
      <c r="AO40" s="2"/>
      <c r="AP40" s="2"/>
      <c r="AQ40" s="2"/>
      <c r="AR40" s="2"/>
    </row>
    <row r="41" spans="1:82" hidden="1" x14ac:dyDescent="0.2">
      <c r="A41" s="78" t="s">
        <v>117</v>
      </c>
      <c r="B41" s="79" t="s">
        <v>118</v>
      </c>
      <c r="C41" s="79">
        <v>4301031381</v>
      </c>
      <c r="D41" s="79">
        <v>4680115886100</v>
      </c>
      <c r="E41" s="80">
        <v>0.9</v>
      </c>
      <c r="F41" s="81">
        <v>6</v>
      </c>
      <c r="G41" s="80">
        <v>5.4</v>
      </c>
      <c r="H41" s="80">
        <v>5.61</v>
      </c>
      <c r="I41" s="82">
        <v>120</v>
      </c>
      <c r="J41" s="82" t="s">
        <v>100</v>
      </c>
      <c r="K41" s="83" t="s">
        <v>120</v>
      </c>
      <c r="L41" s="83"/>
      <c r="M41" s="485">
        <v>50</v>
      </c>
      <c r="N41" s="485"/>
      <c r="O41" s="497" t="s">
        <v>119</v>
      </c>
      <c r="P41" s="487"/>
      <c r="Q41" s="487"/>
      <c r="R41" s="487"/>
      <c r="S41" s="487"/>
      <c r="T41" s="84" t="s">
        <v>0</v>
      </c>
      <c r="U41" s="64">
        <v>0</v>
      </c>
      <c r="V41" s="65">
        <f t="shared" ref="V41:V51" si="3">IFERROR(IF(U41="",0,CEILING((U41/$G41),1)*$G41),"")</f>
        <v>0</v>
      </c>
      <c r="W41" s="64">
        <v>0</v>
      </c>
      <c r="X41" s="65">
        <f t="shared" ref="X41:X51" si="4">IFERROR(IF(W41="",0,CEILING((W41/$G41),1)*$G41),"")</f>
        <v>0</v>
      </c>
      <c r="Y41" s="64">
        <v>0</v>
      </c>
      <c r="Z41" s="65">
        <f t="shared" ref="Z41:Z51" si="5">IFERROR(IF(Y41="",0,CEILING((Y41/$G41),1)*$G41),"")</f>
        <v>0</v>
      </c>
      <c r="AA41" s="64">
        <v>0</v>
      </c>
      <c r="AB41" s="65">
        <f t="shared" ref="AB41:AB51" si="6">IFERROR(IF(AA41="",0,CEILING((AA41/$G41),1)*$G41),"")</f>
        <v>0</v>
      </c>
      <c r="AC41" s="66" t="str">
        <f>IF(IFERROR(ROUNDUP(V41/G41,0)*0.00937,0)+IFERROR(ROUNDUP(X41/G41,0)*0.00937,0)+IFERROR(ROUNDUP(Z41/G41,0)*0.00937,0)+IFERROR(ROUNDUP(AB41/G41,0)*0.00937,0)=0,"",IFERROR(ROUNDUP(V41/G41,0)*0.00937,0)+IFERROR(ROUNDUP(X41/G41,0)*0.00937,0)+IFERROR(ROUNDUP(Z41/G41,0)*0.00937,0)+IFERROR(ROUNDUP(AB41/G41,0)*0.00937,0))</f>
        <v/>
      </c>
      <c r="AD41" s="78" t="s">
        <v>57</v>
      </c>
      <c r="AE41" s="78" t="s">
        <v>57</v>
      </c>
      <c r="AF41" s="133" t="s">
        <v>121</v>
      </c>
      <c r="AG41" s="2"/>
      <c r="AH41" s="2"/>
      <c r="AI41" s="2"/>
      <c r="AJ41" s="2"/>
      <c r="AK41" s="2"/>
      <c r="AL41" s="60"/>
      <c r="AM41" s="60"/>
      <c r="AN41" s="60"/>
      <c r="AO41" s="2"/>
      <c r="AP41" s="2"/>
      <c r="AQ41" s="2"/>
      <c r="AR41" s="2"/>
      <c r="AS41" s="2"/>
      <c r="AT41" s="2"/>
      <c r="AU41" s="20"/>
      <c r="AV41" s="20"/>
      <c r="AW41" s="21"/>
      <c r="BB41" s="132" t="s">
        <v>65</v>
      </c>
      <c r="BO41" s="76">
        <f t="shared" ref="BO41:BO51" si="7">IFERROR(U41*H41/G41,0)</f>
        <v>0</v>
      </c>
      <c r="BP41" s="76">
        <f t="shared" ref="BP41:BP51" si="8">IFERROR(V41*H41/G41,0)</f>
        <v>0</v>
      </c>
      <c r="BQ41" s="76">
        <f t="shared" ref="BQ41:BQ51" si="9">IFERROR(1/I41*(U41/G41),0)</f>
        <v>0</v>
      </c>
      <c r="BR41" s="76">
        <f t="shared" ref="BR41:BR51" si="10">IFERROR(1/I41*(V41/G41),0)</f>
        <v>0</v>
      </c>
      <c r="BS41" s="76">
        <f t="shared" ref="BS41:BS51" si="11">IFERROR(W41*H41/G41,0)</f>
        <v>0</v>
      </c>
      <c r="BT41" s="76">
        <f t="shared" ref="BT41:BT51" si="12">IFERROR(X41*H41/G41,0)</f>
        <v>0</v>
      </c>
      <c r="BU41" s="76">
        <f t="shared" ref="BU41:BU51" si="13">IFERROR(1/I41*(W41/G41),0)</f>
        <v>0</v>
      </c>
      <c r="BV41" s="76">
        <f t="shared" ref="BV41:BV51" si="14">IFERROR(1/I41*(X41/G41),0)</f>
        <v>0</v>
      </c>
      <c r="BW41" s="76">
        <f t="shared" ref="BW41:BW51" si="15">IFERROR(Y41*H41/G41,0)</f>
        <v>0</v>
      </c>
      <c r="BX41" s="76">
        <f t="shared" ref="BX41:BX51" si="16">IFERROR(Z41*H41/G41,0)</f>
        <v>0</v>
      </c>
      <c r="BY41" s="76">
        <f t="shared" ref="BY41:BY51" si="17">IFERROR(1/I41*(Y41/G41),0)</f>
        <v>0</v>
      </c>
      <c r="BZ41" s="76">
        <f t="shared" ref="BZ41:BZ51" si="18">IFERROR(1/I41*(Z41/G41),0)</f>
        <v>0</v>
      </c>
      <c r="CA41" s="76">
        <f t="shared" ref="CA41:CA51" si="19">IFERROR(AA41*H41/G41,0)</f>
        <v>0</v>
      </c>
      <c r="CB41" s="76">
        <f t="shared" ref="CB41:CB51" si="20">IFERROR(AB41*H41/G41,0)</f>
        <v>0</v>
      </c>
      <c r="CC41" s="76">
        <f t="shared" ref="CC41:CC51" si="21">IFERROR(1/I41*(AA41/G41),0)</f>
        <v>0</v>
      </c>
      <c r="CD41" s="76">
        <f t="shared" ref="CD41:CD51" si="22">IFERROR(1/I41*(AB41/G41),0)</f>
        <v>0</v>
      </c>
    </row>
    <row r="42" spans="1:82" hidden="1" x14ac:dyDescent="0.2">
      <c r="A42" s="78" t="s">
        <v>122</v>
      </c>
      <c r="B42" s="79" t="s">
        <v>123</v>
      </c>
      <c r="C42" s="79">
        <v>4301031382</v>
      </c>
      <c r="D42" s="79">
        <v>4680115886117</v>
      </c>
      <c r="E42" s="80">
        <v>0.9</v>
      </c>
      <c r="F42" s="81">
        <v>6</v>
      </c>
      <c r="G42" s="80">
        <v>5.4</v>
      </c>
      <c r="H42" s="80">
        <v>5.61</v>
      </c>
      <c r="I42" s="82">
        <v>132</v>
      </c>
      <c r="J42" s="82" t="s">
        <v>100</v>
      </c>
      <c r="K42" s="83" t="s">
        <v>120</v>
      </c>
      <c r="L42" s="83"/>
      <c r="M42" s="485">
        <v>50</v>
      </c>
      <c r="N42" s="485"/>
      <c r="O42" s="498" t="s">
        <v>124</v>
      </c>
      <c r="P42" s="487"/>
      <c r="Q42" s="487"/>
      <c r="R42" s="487"/>
      <c r="S42" s="487"/>
      <c r="T42" s="84" t="s">
        <v>0</v>
      </c>
      <c r="U42" s="64">
        <v>0</v>
      </c>
      <c r="V42" s="65">
        <f t="shared" si="3"/>
        <v>0</v>
      </c>
      <c r="W42" s="64">
        <v>0</v>
      </c>
      <c r="X42" s="65">
        <f t="shared" si="4"/>
        <v>0</v>
      </c>
      <c r="Y42" s="64">
        <v>0</v>
      </c>
      <c r="Z42" s="65">
        <f t="shared" si="5"/>
        <v>0</v>
      </c>
      <c r="AA42" s="64">
        <v>0</v>
      </c>
      <c r="AB42" s="65">
        <f t="shared" si="6"/>
        <v>0</v>
      </c>
      <c r="AC42" s="66" t="str">
        <f>IF(IFERROR(ROUNDUP(V42/G42,0)*0.00902,0)+IFERROR(ROUNDUP(X42/G42,0)*0.00902,0)+IFERROR(ROUNDUP(Z42/G42,0)*0.00902,0)+IFERROR(ROUNDUP(AB42/G42,0)*0.00902,0)=0,"",IFERROR(ROUNDUP(V42/G42,0)*0.00902,0)+IFERROR(ROUNDUP(X42/G42,0)*0.00902,0)+IFERROR(ROUNDUP(Z42/G42,0)*0.00902,0)+IFERROR(ROUNDUP(AB42/G42,0)*0.00902,0))</f>
        <v/>
      </c>
      <c r="AD42" s="78" t="s">
        <v>57</v>
      </c>
      <c r="AE42" s="78" t="s">
        <v>57</v>
      </c>
      <c r="AF42" s="135" t="s">
        <v>125</v>
      </c>
      <c r="AG42" s="2"/>
      <c r="AH42" s="2"/>
      <c r="AI42" s="2"/>
      <c r="AJ42" s="2"/>
      <c r="AK42" s="2"/>
      <c r="AL42" s="60"/>
      <c r="AM42" s="60"/>
      <c r="AN42" s="60"/>
      <c r="AO42" s="2"/>
      <c r="AP42" s="2"/>
      <c r="AQ42" s="2"/>
      <c r="AR42" s="2"/>
      <c r="AS42" s="2"/>
      <c r="AT42" s="2"/>
      <c r="AU42" s="20"/>
      <c r="AV42" s="20"/>
      <c r="AW42" s="21"/>
      <c r="BB42" s="134" t="s">
        <v>65</v>
      </c>
      <c r="BO42" s="76">
        <f t="shared" si="7"/>
        <v>0</v>
      </c>
      <c r="BP42" s="76">
        <f t="shared" si="8"/>
        <v>0</v>
      </c>
      <c r="BQ42" s="76">
        <f t="shared" si="9"/>
        <v>0</v>
      </c>
      <c r="BR42" s="76">
        <f t="shared" si="10"/>
        <v>0</v>
      </c>
      <c r="BS42" s="76">
        <f t="shared" si="11"/>
        <v>0</v>
      </c>
      <c r="BT42" s="76">
        <f t="shared" si="12"/>
        <v>0</v>
      </c>
      <c r="BU42" s="76">
        <f t="shared" si="13"/>
        <v>0</v>
      </c>
      <c r="BV42" s="76">
        <f t="shared" si="14"/>
        <v>0</v>
      </c>
      <c r="BW42" s="76">
        <f t="shared" si="15"/>
        <v>0</v>
      </c>
      <c r="BX42" s="76">
        <f t="shared" si="16"/>
        <v>0</v>
      </c>
      <c r="BY42" s="76">
        <f t="shared" si="17"/>
        <v>0</v>
      </c>
      <c r="BZ42" s="76">
        <f t="shared" si="18"/>
        <v>0</v>
      </c>
      <c r="CA42" s="76">
        <f t="shared" si="19"/>
        <v>0</v>
      </c>
      <c r="CB42" s="76">
        <f t="shared" si="20"/>
        <v>0</v>
      </c>
      <c r="CC42" s="76">
        <f t="shared" si="21"/>
        <v>0</v>
      </c>
      <c r="CD42" s="76">
        <f t="shared" si="22"/>
        <v>0</v>
      </c>
    </row>
    <row r="43" spans="1:82" hidden="1" x14ac:dyDescent="0.2">
      <c r="A43" s="78" t="s">
        <v>122</v>
      </c>
      <c r="B43" s="79" t="s">
        <v>126</v>
      </c>
      <c r="C43" s="79">
        <v>4301031406</v>
      </c>
      <c r="D43" s="79">
        <v>4680115886117</v>
      </c>
      <c r="E43" s="80">
        <v>0.9</v>
      </c>
      <c r="F43" s="81">
        <v>6</v>
      </c>
      <c r="G43" s="80">
        <v>5.4</v>
      </c>
      <c r="H43" s="80">
        <v>5.61</v>
      </c>
      <c r="I43" s="82">
        <v>132</v>
      </c>
      <c r="J43" s="82" t="s">
        <v>100</v>
      </c>
      <c r="K43" s="83" t="s">
        <v>120</v>
      </c>
      <c r="L43" s="83"/>
      <c r="M43" s="485">
        <v>50</v>
      </c>
      <c r="N43" s="485"/>
      <c r="O43" s="499" t="s">
        <v>124</v>
      </c>
      <c r="P43" s="487"/>
      <c r="Q43" s="487"/>
      <c r="R43" s="487"/>
      <c r="S43" s="487"/>
      <c r="T43" s="84" t="s">
        <v>0</v>
      </c>
      <c r="U43" s="64">
        <v>0</v>
      </c>
      <c r="V43" s="65">
        <f t="shared" si="3"/>
        <v>0</v>
      </c>
      <c r="W43" s="64">
        <v>0</v>
      </c>
      <c r="X43" s="65">
        <f t="shared" si="4"/>
        <v>0</v>
      </c>
      <c r="Y43" s="64">
        <v>0</v>
      </c>
      <c r="Z43" s="65">
        <f t="shared" si="5"/>
        <v>0</v>
      </c>
      <c r="AA43" s="64">
        <v>0</v>
      </c>
      <c r="AB43" s="65">
        <f t="shared" si="6"/>
        <v>0</v>
      </c>
      <c r="AC43" s="66" t="str">
        <f>IF(IFERROR(ROUNDUP(V43/G43,0)*0.00902,0)+IFERROR(ROUNDUP(X43/G43,0)*0.00902,0)+IFERROR(ROUNDUP(Z43/G43,0)*0.00902,0)+IFERROR(ROUNDUP(AB43/G43,0)*0.00902,0)=0,"",IFERROR(ROUNDUP(V43/G43,0)*0.00902,0)+IFERROR(ROUNDUP(X43/G43,0)*0.00902,0)+IFERROR(ROUNDUP(Z43/G43,0)*0.00902,0)+IFERROR(ROUNDUP(AB43/G43,0)*0.00902,0))</f>
        <v/>
      </c>
      <c r="AD43" s="78" t="s">
        <v>57</v>
      </c>
      <c r="AE43" s="78" t="s">
        <v>57</v>
      </c>
      <c r="AF43" s="137" t="s">
        <v>125</v>
      </c>
      <c r="AG43" s="2"/>
      <c r="AH43" s="2"/>
      <c r="AI43" s="2"/>
      <c r="AJ43" s="2"/>
      <c r="AK43" s="2"/>
      <c r="AL43" s="60"/>
      <c r="AM43" s="60"/>
      <c r="AN43" s="60"/>
      <c r="AO43" s="2"/>
      <c r="AP43" s="2"/>
      <c r="AQ43" s="2"/>
      <c r="AR43" s="2"/>
      <c r="AS43" s="2"/>
      <c r="AT43" s="2"/>
      <c r="AU43" s="20"/>
      <c r="AV43" s="20"/>
      <c r="AW43" s="21"/>
      <c r="BB43" s="136" t="s">
        <v>65</v>
      </c>
      <c r="BO43" s="76">
        <f t="shared" si="7"/>
        <v>0</v>
      </c>
      <c r="BP43" s="76">
        <f t="shared" si="8"/>
        <v>0</v>
      </c>
      <c r="BQ43" s="76">
        <f t="shared" si="9"/>
        <v>0</v>
      </c>
      <c r="BR43" s="76">
        <f t="shared" si="10"/>
        <v>0</v>
      </c>
      <c r="BS43" s="76">
        <f t="shared" si="11"/>
        <v>0</v>
      </c>
      <c r="BT43" s="76">
        <f t="shared" si="12"/>
        <v>0</v>
      </c>
      <c r="BU43" s="76">
        <f t="shared" si="13"/>
        <v>0</v>
      </c>
      <c r="BV43" s="76">
        <f t="shared" si="14"/>
        <v>0</v>
      </c>
      <c r="BW43" s="76">
        <f t="shared" si="15"/>
        <v>0</v>
      </c>
      <c r="BX43" s="76">
        <f t="shared" si="16"/>
        <v>0</v>
      </c>
      <c r="BY43" s="76">
        <f t="shared" si="17"/>
        <v>0</v>
      </c>
      <c r="BZ43" s="76">
        <f t="shared" si="18"/>
        <v>0</v>
      </c>
      <c r="CA43" s="76">
        <f t="shared" si="19"/>
        <v>0</v>
      </c>
      <c r="CB43" s="76">
        <f t="shared" si="20"/>
        <v>0</v>
      </c>
      <c r="CC43" s="76">
        <f t="shared" si="21"/>
        <v>0</v>
      </c>
      <c r="CD43" s="76">
        <f t="shared" si="22"/>
        <v>0</v>
      </c>
    </row>
    <row r="44" spans="1:82" hidden="1" x14ac:dyDescent="0.2">
      <c r="A44" s="78" t="s">
        <v>127</v>
      </c>
      <c r="B44" s="79" t="s">
        <v>128</v>
      </c>
      <c r="C44" s="79">
        <v>4301031380</v>
      </c>
      <c r="D44" s="79">
        <v>4680115886124</v>
      </c>
      <c r="E44" s="80">
        <v>0.9</v>
      </c>
      <c r="F44" s="81">
        <v>6</v>
      </c>
      <c r="G44" s="80">
        <v>5.4</v>
      </c>
      <c r="H44" s="80">
        <v>5.61</v>
      </c>
      <c r="I44" s="82">
        <v>120</v>
      </c>
      <c r="J44" s="82" t="s">
        <v>100</v>
      </c>
      <c r="K44" s="83" t="s">
        <v>120</v>
      </c>
      <c r="L44" s="83"/>
      <c r="M44" s="485">
        <v>50</v>
      </c>
      <c r="N44" s="485"/>
      <c r="O44" s="500" t="s">
        <v>129</v>
      </c>
      <c r="P44" s="487"/>
      <c r="Q44" s="487"/>
      <c r="R44" s="487"/>
      <c r="S44" s="487"/>
      <c r="T44" s="84" t="s">
        <v>0</v>
      </c>
      <c r="U44" s="64">
        <v>0</v>
      </c>
      <c r="V44" s="65">
        <f t="shared" si="3"/>
        <v>0</v>
      </c>
      <c r="W44" s="64">
        <v>0</v>
      </c>
      <c r="X44" s="65">
        <f t="shared" si="4"/>
        <v>0</v>
      </c>
      <c r="Y44" s="64">
        <v>0</v>
      </c>
      <c r="Z44" s="65">
        <f t="shared" si="5"/>
        <v>0</v>
      </c>
      <c r="AA44" s="64">
        <v>0</v>
      </c>
      <c r="AB44" s="65">
        <f t="shared" si="6"/>
        <v>0</v>
      </c>
      <c r="AC44" s="66" t="str">
        <f>IF(IFERROR(ROUNDUP(V44/G44,0)*0.00937,0)+IFERROR(ROUNDUP(X44/G44,0)*0.00937,0)+IFERROR(ROUNDUP(Z44/G44,0)*0.00937,0)+IFERROR(ROUNDUP(AB44/G44,0)*0.00937,0)=0,"",IFERROR(ROUNDUP(V44/G44,0)*0.00937,0)+IFERROR(ROUNDUP(X44/G44,0)*0.00937,0)+IFERROR(ROUNDUP(Z44/G44,0)*0.00937,0)+IFERROR(ROUNDUP(AB44/G44,0)*0.00937,0))</f>
        <v/>
      </c>
      <c r="AD44" s="78" t="s">
        <v>57</v>
      </c>
      <c r="AE44" s="78" t="s">
        <v>57</v>
      </c>
      <c r="AF44" s="139" t="s">
        <v>130</v>
      </c>
      <c r="AG44" s="2"/>
      <c r="AH44" s="2"/>
      <c r="AI44" s="2"/>
      <c r="AJ44" s="2"/>
      <c r="AK44" s="2"/>
      <c r="AL44" s="60"/>
      <c r="AM44" s="60"/>
      <c r="AN44" s="60"/>
      <c r="AO44" s="2"/>
      <c r="AP44" s="2"/>
      <c r="AQ44" s="2"/>
      <c r="AR44" s="2"/>
      <c r="AS44" s="2"/>
      <c r="AT44" s="2"/>
      <c r="AU44" s="20"/>
      <c r="AV44" s="20"/>
      <c r="AW44" s="21"/>
      <c r="BB44" s="138" t="s">
        <v>65</v>
      </c>
      <c r="BO44" s="76">
        <f t="shared" si="7"/>
        <v>0</v>
      </c>
      <c r="BP44" s="76">
        <f t="shared" si="8"/>
        <v>0</v>
      </c>
      <c r="BQ44" s="76">
        <f t="shared" si="9"/>
        <v>0</v>
      </c>
      <c r="BR44" s="76">
        <f t="shared" si="10"/>
        <v>0</v>
      </c>
      <c r="BS44" s="76">
        <f t="shared" si="11"/>
        <v>0</v>
      </c>
      <c r="BT44" s="76">
        <f t="shared" si="12"/>
        <v>0</v>
      </c>
      <c r="BU44" s="76">
        <f t="shared" si="13"/>
        <v>0</v>
      </c>
      <c r="BV44" s="76">
        <f t="shared" si="14"/>
        <v>0</v>
      </c>
      <c r="BW44" s="76">
        <f t="shared" si="15"/>
        <v>0</v>
      </c>
      <c r="BX44" s="76">
        <f t="shared" si="16"/>
        <v>0</v>
      </c>
      <c r="BY44" s="76">
        <f t="shared" si="17"/>
        <v>0</v>
      </c>
      <c r="BZ44" s="76">
        <f t="shared" si="18"/>
        <v>0</v>
      </c>
      <c r="CA44" s="76">
        <f t="shared" si="19"/>
        <v>0</v>
      </c>
      <c r="CB44" s="76">
        <f t="shared" si="20"/>
        <v>0</v>
      </c>
      <c r="CC44" s="76">
        <f t="shared" si="21"/>
        <v>0</v>
      </c>
      <c r="CD44" s="76">
        <f t="shared" si="22"/>
        <v>0</v>
      </c>
    </row>
    <row r="45" spans="1:82" hidden="1" x14ac:dyDescent="0.2">
      <c r="A45" s="78" t="s">
        <v>131</v>
      </c>
      <c r="B45" s="79" t="s">
        <v>132</v>
      </c>
      <c r="C45" s="79">
        <v>4301031366</v>
      </c>
      <c r="D45" s="79">
        <v>4680115883147</v>
      </c>
      <c r="E45" s="80">
        <v>0.28000000000000003</v>
      </c>
      <c r="F45" s="81">
        <v>6</v>
      </c>
      <c r="G45" s="80">
        <v>1.68</v>
      </c>
      <c r="H45" s="80">
        <v>1.81</v>
      </c>
      <c r="I45" s="82">
        <v>234</v>
      </c>
      <c r="J45" s="82" t="s">
        <v>108</v>
      </c>
      <c r="K45" s="83" t="s">
        <v>120</v>
      </c>
      <c r="L45" s="83"/>
      <c r="M45" s="485">
        <v>50</v>
      </c>
      <c r="N45" s="485"/>
      <c r="O45" s="501" t="s">
        <v>133</v>
      </c>
      <c r="P45" s="487"/>
      <c r="Q45" s="487"/>
      <c r="R45" s="487"/>
      <c r="S45" s="487"/>
      <c r="T45" s="84" t="s">
        <v>0</v>
      </c>
      <c r="U45" s="64">
        <v>0</v>
      </c>
      <c r="V45" s="65">
        <f t="shared" si="3"/>
        <v>0</v>
      </c>
      <c r="W45" s="64">
        <v>0</v>
      </c>
      <c r="X45" s="65">
        <f t="shared" si="4"/>
        <v>0</v>
      </c>
      <c r="Y45" s="64">
        <v>0</v>
      </c>
      <c r="Z45" s="65">
        <f t="shared" si="5"/>
        <v>0</v>
      </c>
      <c r="AA45" s="64">
        <v>0</v>
      </c>
      <c r="AB45" s="65">
        <f t="shared" si="6"/>
        <v>0</v>
      </c>
      <c r="AC45" s="66" t="str">
        <f t="shared" ref="AC45:AC51" si="23">IF(IFERROR(ROUNDUP(V45/G45,0)*0.00502,0)+IFERROR(ROUNDUP(X45/G45,0)*0.00502,0)+IFERROR(ROUNDUP(Z45/G45,0)*0.00502,0)+IFERROR(ROUNDUP(AB45/G45,0)*0.00502,0)=0,"",IFERROR(ROUNDUP(V45/G45,0)*0.00502,0)+IFERROR(ROUNDUP(X45/G45,0)*0.00502,0)+IFERROR(ROUNDUP(Z45/G45,0)*0.00502,0)+IFERROR(ROUNDUP(AB45/G45,0)*0.00502,0))</f>
        <v/>
      </c>
      <c r="AD45" s="78" t="s">
        <v>57</v>
      </c>
      <c r="AE45" s="78" t="s">
        <v>57</v>
      </c>
      <c r="AF45" s="141" t="s">
        <v>121</v>
      </c>
      <c r="AG45" s="2"/>
      <c r="AH45" s="2"/>
      <c r="AI45" s="2"/>
      <c r="AJ45" s="2"/>
      <c r="AK45" s="2"/>
      <c r="AL45" s="60"/>
      <c r="AM45" s="60"/>
      <c r="AN45" s="60"/>
      <c r="AO45" s="2"/>
      <c r="AP45" s="2"/>
      <c r="AQ45" s="2"/>
      <c r="AR45" s="2"/>
      <c r="AS45" s="2"/>
      <c r="AT45" s="2"/>
      <c r="AU45" s="20"/>
      <c r="AV45" s="20"/>
      <c r="AW45" s="21"/>
      <c r="BB45" s="140" t="s">
        <v>65</v>
      </c>
      <c r="BO45" s="76">
        <f t="shared" si="7"/>
        <v>0</v>
      </c>
      <c r="BP45" s="76">
        <f t="shared" si="8"/>
        <v>0</v>
      </c>
      <c r="BQ45" s="76">
        <f t="shared" si="9"/>
        <v>0</v>
      </c>
      <c r="BR45" s="76">
        <f t="shared" si="10"/>
        <v>0</v>
      </c>
      <c r="BS45" s="76">
        <f t="shared" si="11"/>
        <v>0</v>
      </c>
      <c r="BT45" s="76">
        <f t="shared" si="12"/>
        <v>0</v>
      </c>
      <c r="BU45" s="76">
        <f t="shared" si="13"/>
        <v>0</v>
      </c>
      <c r="BV45" s="76">
        <f t="shared" si="14"/>
        <v>0</v>
      </c>
      <c r="BW45" s="76">
        <f t="shared" si="15"/>
        <v>0</v>
      </c>
      <c r="BX45" s="76">
        <f t="shared" si="16"/>
        <v>0</v>
      </c>
      <c r="BY45" s="76">
        <f t="shared" si="17"/>
        <v>0</v>
      </c>
      <c r="BZ45" s="76">
        <f t="shared" si="18"/>
        <v>0</v>
      </c>
      <c r="CA45" s="76">
        <f t="shared" si="19"/>
        <v>0</v>
      </c>
      <c r="CB45" s="76">
        <f t="shared" si="20"/>
        <v>0</v>
      </c>
      <c r="CC45" s="76">
        <f t="shared" si="21"/>
        <v>0</v>
      </c>
      <c r="CD45" s="76">
        <f t="shared" si="22"/>
        <v>0</v>
      </c>
    </row>
    <row r="46" spans="1:82" hidden="1" x14ac:dyDescent="0.2">
      <c r="A46" s="78" t="s">
        <v>134</v>
      </c>
      <c r="B46" s="79" t="s">
        <v>135</v>
      </c>
      <c r="C46" s="79">
        <v>4301031374</v>
      </c>
      <c r="D46" s="79">
        <v>4680115883154</v>
      </c>
      <c r="E46" s="80">
        <v>0.28000000000000003</v>
      </c>
      <c r="F46" s="81">
        <v>6</v>
      </c>
      <c r="G46" s="80">
        <v>1.68</v>
      </c>
      <c r="H46" s="80">
        <v>1.81</v>
      </c>
      <c r="I46" s="82">
        <v>234</v>
      </c>
      <c r="J46" s="82" t="s">
        <v>108</v>
      </c>
      <c r="K46" s="83" t="s">
        <v>120</v>
      </c>
      <c r="L46" s="83"/>
      <c r="M46" s="485">
        <v>50</v>
      </c>
      <c r="N46" s="485"/>
      <c r="O46" s="502" t="s">
        <v>136</v>
      </c>
      <c r="P46" s="487"/>
      <c r="Q46" s="487"/>
      <c r="R46" s="487"/>
      <c r="S46" s="487"/>
      <c r="T46" s="84" t="s">
        <v>0</v>
      </c>
      <c r="U46" s="64">
        <v>0</v>
      </c>
      <c r="V46" s="65">
        <f t="shared" si="3"/>
        <v>0</v>
      </c>
      <c r="W46" s="64">
        <v>0</v>
      </c>
      <c r="X46" s="65">
        <f t="shared" si="4"/>
        <v>0</v>
      </c>
      <c r="Y46" s="64">
        <v>0</v>
      </c>
      <c r="Z46" s="65">
        <f t="shared" si="5"/>
        <v>0</v>
      </c>
      <c r="AA46" s="64">
        <v>0</v>
      </c>
      <c r="AB46" s="65">
        <f t="shared" si="6"/>
        <v>0</v>
      </c>
      <c r="AC46" s="66" t="str">
        <f t="shared" si="23"/>
        <v/>
      </c>
      <c r="AD46" s="78" t="s">
        <v>57</v>
      </c>
      <c r="AE46" s="78" t="s">
        <v>57</v>
      </c>
      <c r="AF46" s="143" t="s">
        <v>137</v>
      </c>
      <c r="AG46" s="2"/>
      <c r="AH46" s="2"/>
      <c r="AI46" s="2"/>
      <c r="AJ46" s="2"/>
      <c r="AK46" s="2"/>
      <c r="AL46" s="60"/>
      <c r="AM46" s="60"/>
      <c r="AN46" s="60"/>
      <c r="AO46" s="2"/>
      <c r="AP46" s="2"/>
      <c r="AQ46" s="2"/>
      <c r="AR46" s="2"/>
      <c r="AS46" s="2"/>
      <c r="AT46" s="2"/>
      <c r="AU46" s="20"/>
      <c r="AV46" s="20"/>
      <c r="AW46" s="21"/>
      <c r="BB46" s="142" t="s">
        <v>65</v>
      </c>
      <c r="BO46" s="76">
        <f t="shared" si="7"/>
        <v>0</v>
      </c>
      <c r="BP46" s="76">
        <f t="shared" si="8"/>
        <v>0</v>
      </c>
      <c r="BQ46" s="76">
        <f t="shared" si="9"/>
        <v>0</v>
      </c>
      <c r="BR46" s="76">
        <f t="shared" si="10"/>
        <v>0</v>
      </c>
      <c r="BS46" s="76">
        <f t="shared" si="11"/>
        <v>0</v>
      </c>
      <c r="BT46" s="76">
        <f t="shared" si="12"/>
        <v>0</v>
      </c>
      <c r="BU46" s="76">
        <f t="shared" si="13"/>
        <v>0</v>
      </c>
      <c r="BV46" s="76">
        <f t="shared" si="14"/>
        <v>0</v>
      </c>
      <c r="BW46" s="76">
        <f t="shared" si="15"/>
        <v>0</v>
      </c>
      <c r="BX46" s="76">
        <f t="shared" si="16"/>
        <v>0</v>
      </c>
      <c r="BY46" s="76">
        <f t="shared" si="17"/>
        <v>0</v>
      </c>
      <c r="BZ46" s="76">
        <f t="shared" si="18"/>
        <v>0</v>
      </c>
      <c r="CA46" s="76">
        <f t="shared" si="19"/>
        <v>0</v>
      </c>
      <c r="CB46" s="76">
        <f t="shared" si="20"/>
        <v>0</v>
      </c>
      <c r="CC46" s="76">
        <f t="shared" si="21"/>
        <v>0</v>
      </c>
      <c r="CD46" s="76">
        <f t="shared" si="22"/>
        <v>0</v>
      </c>
    </row>
    <row r="47" spans="1:82" hidden="1" x14ac:dyDescent="0.2">
      <c r="A47" s="78" t="s">
        <v>138</v>
      </c>
      <c r="B47" s="79" t="s">
        <v>139</v>
      </c>
      <c r="C47" s="79">
        <v>4301031361</v>
      </c>
      <c r="D47" s="79">
        <v>4607091389524</v>
      </c>
      <c r="E47" s="80">
        <v>0.35</v>
      </c>
      <c r="F47" s="81">
        <v>6</v>
      </c>
      <c r="G47" s="80">
        <v>2.1</v>
      </c>
      <c r="H47" s="80">
        <v>2.23</v>
      </c>
      <c r="I47" s="82">
        <v>234</v>
      </c>
      <c r="J47" s="82" t="s">
        <v>108</v>
      </c>
      <c r="K47" s="83" t="s">
        <v>120</v>
      </c>
      <c r="L47" s="83"/>
      <c r="M47" s="485">
        <v>50</v>
      </c>
      <c r="N47" s="485"/>
      <c r="O47" s="5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7" s="487"/>
      <c r="Q47" s="487"/>
      <c r="R47" s="487"/>
      <c r="S47" s="487"/>
      <c r="T47" s="84" t="s">
        <v>0</v>
      </c>
      <c r="U47" s="64">
        <v>0</v>
      </c>
      <c r="V47" s="65">
        <f t="shared" si="3"/>
        <v>0</v>
      </c>
      <c r="W47" s="64">
        <v>0</v>
      </c>
      <c r="X47" s="65">
        <f t="shared" si="4"/>
        <v>0</v>
      </c>
      <c r="Y47" s="64">
        <v>0</v>
      </c>
      <c r="Z47" s="65">
        <f t="shared" si="5"/>
        <v>0</v>
      </c>
      <c r="AA47" s="64">
        <v>0</v>
      </c>
      <c r="AB47" s="65">
        <f t="shared" si="6"/>
        <v>0</v>
      </c>
      <c r="AC47" s="66" t="str">
        <f t="shared" si="23"/>
        <v/>
      </c>
      <c r="AD47" s="78" t="s">
        <v>57</v>
      </c>
      <c r="AE47" s="78" t="s">
        <v>57</v>
      </c>
      <c r="AF47" s="145" t="s">
        <v>137</v>
      </c>
      <c r="AG47" s="2"/>
      <c r="AH47" s="2"/>
      <c r="AI47" s="2"/>
      <c r="AJ47" s="2"/>
      <c r="AK47" s="2"/>
      <c r="AL47" s="60"/>
      <c r="AM47" s="60"/>
      <c r="AN47" s="60"/>
      <c r="AO47" s="2"/>
      <c r="AP47" s="2"/>
      <c r="AQ47" s="2"/>
      <c r="AR47" s="2"/>
      <c r="AS47" s="2"/>
      <c r="AT47" s="2"/>
      <c r="AU47" s="20"/>
      <c r="AV47" s="20"/>
      <c r="AW47" s="21"/>
      <c r="BB47" s="144" t="s">
        <v>65</v>
      </c>
      <c r="BO47" s="76">
        <f t="shared" si="7"/>
        <v>0</v>
      </c>
      <c r="BP47" s="76">
        <f t="shared" si="8"/>
        <v>0</v>
      </c>
      <c r="BQ47" s="76">
        <f t="shared" si="9"/>
        <v>0</v>
      </c>
      <c r="BR47" s="76">
        <f t="shared" si="10"/>
        <v>0</v>
      </c>
      <c r="BS47" s="76">
        <f t="shared" si="11"/>
        <v>0</v>
      </c>
      <c r="BT47" s="76">
        <f t="shared" si="12"/>
        <v>0</v>
      </c>
      <c r="BU47" s="76">
        <f t="shared" si="13"/>
        <v>0</v>
      </c>
      <c r="BV47" s="76">
        <f t="shared" si="14"/>
        <v>0</v>
      </c>
      <c r="BW47" s="76">
        <f t="shared" si="15"/>
        <v>0</v>
      </c>
      <c r="BX47" s="76">
        <f t="shared" si="16"/>
        <v>0</v>
      </c>
      <c r="BY47" s="76">
        <f t="shared" si="17"/>
        <v>0</v>
      </c>
      <c r="BZ47" s="76">
        <f t="shared" si="18"/>
        <v>0</v>
      </c>
      <c r="CA47" s="76">
        <f t="shared" si="19"/>
        <v>0</v>
      </c>
      <c r="CB47" s="76">
        <f t="shared" si="20"/>
        <v>0</v>
      </c>
      <c r="CC47" s="76">
        <f t="shared" si="21"/>
        <v>0</v>
      </c>
      <c r="CD47" s="76">
        <f t="shared" si="22"/>
        <v>0</v>
      </c>
    </row>
    <row r="48" spans="1:82" hidden="1" x14ac:dyDescent="0.2">
      <c r="A48" s="78" t="s">
        <v>140</v>
      </c>
      <c r="B48" s="79" t="s">
        <v>141</v>
      </c>
      <c r="C48" s="79">
        <v>4301031364</v>
      </c>
      <c r="D48" s="79">
        <v>4680115883161</v>
      </c>
      <c r="E48" s="80">
        <v>0.28000000000000003</v>
      </c>
      <c r="F48" s="81">
        <v>6</v>
      </c>
      <c r="G48" s="80">
        <v>1.68</v>
      </c>
      <c r="H48" s="80">
        <v>1.81</v>
      </c>
      <c r="I48" s="82">
        <v>234</v>
      </c>
      <c r="J48" s="82" t="s">
        <v>108</v>
      </c>
      <c r="K48" s="83" t="s">
        <v>120</v>
      </c>
      <c r="L48" s="83"/>
      <c r="M48" s="485">
        <v>50</v>
      </c>
      <c r="N48" s="485"/>
      <c r="O48" s="504" t="s">
        <v>142</v>
      </c>
      <c r="P48" s="487"/>
      <c r="Q48" s="487"/>
      <c r="R48" s="487"/>
      <c r="S48" s="487"/>
      <c r="T48" s="84" t="s">
        <v>0</v>
      </c>
      <c r="U48" s="64">
        <v>0</v>
      </c>
      <c r="V48" s="65">
        <f t="shared" si="3"/>
        <v>0</v>
      </c>
      <c r="W48" s="64">
        <v>0</v>
      </c>
      <c r="X48" s="65">
        <f t="shared" si="4"/>
        <v>0</v>
      </c>
      <c r="Y48" s="64">
        <v>0</v>
      </c>
      <c r="Z48" s="65">
        <f t="shared" si="5"/>
        <v>0</v>
      </c>
      <c r="AA48" s="64">
        <v>0</v>
      </c>
      <c r="AB48" s="65">
        <f t="shared" si="6"/>
        <v>0</v>
      </c>
      <c r="AC48" s="66" t="str">
        <f t="shared" si="23"/>
        <v/>
      </c>
      <c r="AD48" s="78" t="s">
        <v>57</v>
      </c>
      <c r="AE48" s="78" t="s">
        <v>57</v>
      </c>
      <c r="AF48" s="147" t="s">
        <v>143</v>
      </c>
      <c r="AG48" s="2"/>
      <c r="AH48" s="2"/>
      <c r="AI48" s="2"/>
      <c r="AJ48" s="2"/>
      <c r="AK48" s="2"/>
      <c r="AL48" s="60"/>
      <c r="AM48" s="60"/>
      <c r="AN48" s="60"/>
      <c r="AO48" s="2"/>
      <c r="AP48" s="2"/>
      <c r="AQ48" s="2"/>
      <c r="AR48" s="2"/>
      <c r="AS48" s="2"/>
      <c r="AT48" s="2"/>
      <c r="AU48" s="20"/>
      <c r="AV48" s="20"/>
      <c r="AW48" s="21"/>
      <c r="BB48" s="146" t="s">
        <v>65</v>
      </c>
      <c r="BO48" s="76">
        <f t="shared" si="7"/>
        <v>0</v>
      </c>
      <c r="BP48" s="76">
        <f t="shared" si="8"/>
        <v>0</v>
      </c>
      <c r="BQ48" s="76">
        <f t="shared" si="9"/>
        <v>0</v>
      </c>
      <c r="BR48" s="76">
        <f t="shared" si="10"/>
        <v>0</v>
      </c>
      <c r="BS48" s="76">
        <f t="shared" si="11"/>
        <v>0</v>
      </c>
      <c r="BT48" s="76">
        <f t="shared" si="12"/>
        <v>0</v>
      </c>
      <c r="BU48" s="76">
        <f t="shared" si="13"/>
        <v>0</v>
      </c>
      <c r="BV48" s="76">
        <f t="shared" si="14"/>
        <v>0</v>
      </c>
      <c r="BW48" s="76">
        <f t="shared" si="15"/>
        <v>0</v>
      </c>
      <c r="BX48" s="76">
        <f t="shared" si="16"/>
        <v>0</v>
      </c>
      <c r="BY48" s="76">
        <f t="shared" si="17"/>
        <v>0</v>
      </c>
      <c r="BZ48" s="76">
        <f t="shared" si="18"/>
        <v>0</v>
      </c>
      <c r="CA48" s="76">
        <f t="shared" si="19"/>
        <v>0</v>
      </c>
      <c r="CB48" s="76">
        <f t="shared" si="20"/>
        <v>0</v>
      </c>
      <c r="CC48" s="76">
        <f t="shared" si="21"/>
        <v>0</v>
      </c>
      <c r="CD48" s="76">
        <f t="shared" si="22"/>
        <v>0</v>
      </c>
    </row>
    <row r="49" spans="1:82" hidden="1" x14ac:dyDescent="0.2">
      <c r="A49" s="78" t="s">
        <v>144</v>
      </c>
      <c r="B49" s="79" t="s">
        <v>145</v>
      </c>
      <c r="C49" s="79">
        <v>4301031358</v>
      </c>
      <c r="D49" s="79">
        <v>4607091389531</v>
      </c>
      <c r="E49" s="80">
        <v>0.35</v>
      </c>
      <c r="F49" s="81">
        <v>6</v>
      </c>
      <c r="G49" s="80">
        <v>2.1</v>
      </c>
      <c r="H49" s="80">
        <v>2.23</v>
      </c>
      <c r="I49" s="82">
        <v>234</v>
      </c>
      <c r="J49" s="82" t="s">
        <v>108</v>
      </c>
      <c r="K49" s="83" t="s">
        <v>120</v>
      </c>
      <c r="L49" s="83"/>
      <c r="M49" s="485">
        <v>50</v>
      </c>
      <c r="N49" s="485"/>
      <c r="O49" s="5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9" s="487"/>
      <c r="Q49" s="487"/>
      <c r="R49" s="487"/>
      <c r="S49" s="487"/>
      <c r="T49" s="84" t="s">
        <v>0</v>
      </c>
      <c r="U49" s="64">
        <v>0</v>
      </c>
      <c r="V49" s="65">
        <f t="shared" si="3"/>
        <v>0</v>
      </c>
      <c r="W49" s="64">
        <v>0</v>
      </c>
      <c r="X49" s="65">
        <f t="shared" si="4"/>
        <v>0</v>
      </c>
      <c r="Y49" s="64">
        <v>0</v>
      </c>
      <c r="Z49" s="65">
        <f t="shared" si="5"/>
        <v>0</v>
      </c>
      <c r="AA49" s="64">
        <v>0</v>
      </c>
      <c r="AB49" s="65">
        <f t="shared" si="6"/>
        <v>0</v>
      </c>
      <c r="AC49" s="66" t="str">
        <f t="shared" si="23"/>
        <v/>
      </c>
      <c r="AD49" s="78" t="s">
        <v>57</v>
      </c>
      <c r="AE49" s="78" t="s">
        <v>57</v>
      </c>
      <c r="AF49" s="149" t="s">
        <v>146</v>
      </c>
      <c r="AG49" s="2"/>
      <c r="AH49" s="2"/>
      <c r="AI49" s="2"/>
      <c r="AJ49" s="2"/>
      <c r="AK49" s="2"/>
      <c r="AL49" s="60"/>
      <c r="AM49" s="60"/>
      <c r="AN49" s="60"/>
      <c r="AO49" s="2"/>
      <c r="AP49" s="2"/>
      <c r="AQ49" s="2"/>
      <c r="AR49" s="2"/>
      <c r="AS49" s="2"/>
      <c r="AT49" s="2"/>
      <c r="AU49" s="20"/>
      <c r="AV49" s="20"/>
      <c r="AW49" s="21"/>
      <c r="BB49" s="148" t="s">
        <v>65</v>
      </c>
      <c r="BO49" s="76">
        <f t="shared" si="7"/>
        <v>0</v>
      </c>
      <c r="BP49" s="76">
        <f t="shared" si="8"/>
        <v>0</v>
      </c>
      <c r="BQ49" s="76">
        <f t="shared" si="9"/>
        <v>0</v>
      </c>
      <c r="BR49" s="76">
        <f t="shared" si="10"/>
        <v>0</v>
      </c>
      <c r="BS49" s="76">
        <f t="shared" si="11"/>
        <v>0</v>
      </c>
      <c r="BT49" s="76">
        <f t="shared" si="12"/>
        <v>0</v>
      </c>
      <c r="BU49" s="76">
        <f t="shared" si="13"/>
        <v>0</v>
      </c>
      <c r="BV49" s="76">
        <f t="shared" si="14"/>
        <v>0</v>
      </c>
      <c r="BW49" s="76">
        <f t="shared" si="15"/>
        <v>0</v>
      </c>
      <c r="BX49" s="76">
        <f t="shared" si="16"/>
        <v>0</v>
      </c>
      <c r="BY49" s="76">
        <f t="shared" si="17"/>
        <v>0</v>
      </c>
      <c r="BZ49" s="76">
        <f t="shared" si="18"/>
        <v>0</v>
      </c>
      <c r="CA49" s="76">
        <f t="shared" si="19"/>
        <v>0</v>
      </c>
      <c r="CB49" s="76">
        <f t="shared" si="20"/>
        <v>0</v>
      </c>
      <c r="CC49" s="76">
        <f t="shared" si="21"/>
        <v>0</v>
      </c>
      <c r="CD49" s="76">
        <f t="shared" si="22"/>
        <v>0</v>
      </c>
    </row>
    <row r="50" spans="1:82" hidden="1" x14ac:dyDescent="0.2">
      <c r="A50" s="78" t="s">
        <v>147</v>
      </c>
      <c r="B50" s="79" t="s">
        <v>148</v>
      </c>
      <c r="C50" s="79">
        <v>4301031360</v>
      </c>
      <c r="D50" s="79">
        <v>4607091384345</v>
      </c>
      <c r="E50" s="80">
        <v>0.35</v>
      </c>
      <c r="F50" s="81">
        <v>6</v>
      </c>
      <c r="G50" s="80">
        <v>2.1</v>
      </c>
      <c r="H50" s="80">
        <v>2.23</v>
      </c>
      <c r="I50" s="82">
        <v>234</v>
      </c>
      <c r="J50" s="82" t="s">
        <v>108</v>
      </c>
      <c r="K50" s="83" t="s">
        <v>120</v>
      </c>
      <c r="L50" s="83"/>
      <c r="M50" s="485">
        <v>50</v>
      </c>
      <c r="N50" s="485"/>
      <c r="O50" s="5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50" s="487"/>
      <c r="Q50" s="487"/>
      <c r="R50" s="487"/>
      <c r="S50" s="487"/>
      <c r="T50" s="84" t="s">
        <v>0</v>
      </c>
      <c r="U50" s="64">
        <v>0</v>
      </c>
      <c r="V50" s="65">
        <f t="shared" si="3"/>
        <v>0</v>
      </c>
      <c r="W50" s="64">
        <v>0</v>
      </c>
      <c r="X50" s="65">
        <f t="shared" si="4"/>
        <v>0</v>
      </c>
      <c r="Y50" s="64">
        <v>0</v>
      </c>
      <c r="Z50" s="65">
        <f t="shared" si="5"/>
        <v>0</v>
      </c>
      <c r="AA50" s="64">
        <v>0</v>
      </c>
      <c r="AB50" s="65">
        <f t="shared" si="6"/>
        <v>0</v>
      </c>
      <c r="AC50" s="66" t="str">
        <f t="shared" si="23"/>
        <v/>
      </c>
      <c r="AD50" s="78" t="s">
        <v>57</v>
      </c>
      <c r="AE50" s="78" t="s">
        <v>57</v>
      </c>
      <c r="AF50" s="151" t="s">
        <v>143</v>
      </c>
      <c r="AG50" s="2"/>
      <c r="AH50" s="2"/>
      <c r="AI50" s="2"/>
      <c r="AJ50" s="2"/>
      <c r="AK50" s="2"/>
      <c r="AL50" s="60"/>
      <c r="AM50" s="60"/>
      <c r="AN50" s="60"/>
      <c r="AO50" s="2"/>
      <c r="AP50" s="2"/>
      <c r="AQ50" s="2"/>
      <c r="AR50" s="2"/>
      <c r="AS50" s="2"/>
      <c r="AT50" s="2"/>
      <c r="AU50" s="20"/>
      <c r="AV50" s="20"/>
      <c r="AW50" s="21"/>
      <c r="BB50" s="150" t="s">
        <v>65</v>
      </c>
      <c r="BO50" s="76">
        <f t="shared" si="7"/>
        <v>0</v>
      </c>
      <c r="BP50" s="76">
        <f t="shared" si="8"/>
        <v>0</v>
      </c>
      <c r="BQ50" s="76">
        <f t="shared" si="9"/>
        <v>0</v>
      </c>
      <c r="BR50" s="76">
        <f t="shared" si="10"/>
        <v>0</v>
      </c>
      <c r="BS50" s="76">
        <f t="shared" si="11"/>
        <v>0</v>
      </c>
      <c r="BT50" s="76">
        <f t="shared" si="12"/>
        <v>0</v>
      </c>
      <c r="BU50" s="76">
        <f t="shared" si="13"/>
        <v>0</v>
      </c>
      <c r="BV50" s="76">
        <f t="shared" si="14"/>
        <v>0</v>
      </c>
      <c r="BW50" s="76">
        <f t="shared" si="15"/>
        <v>0</v>
      </c>
      <c r="BX50" s="76">
        <f t="shared" si="16"/>
        <v>0</v>
      </c>
      <c r="BY50" s="76">
        <f t="shared" si="17"/>
        <v>0</v>
      </c>
      <c r="BZ50" s="76">
        <f t="shared" si="18"/>
        <v>0</v>
      </c>
      <c r="CA50" s="76">
        <f t="shared" si="19"/>
        <v>0</v>
      </c>
      <c r="CB50" s="76">
        <f t="shared" si="20"/>
        <v>0</v>
      </c>
      <c r="CC50" s="76">
        <f t="shared" si="21"/>
        <v>0</v>
      </c>
      <c r="CD50" s="76">
        <f t="shared" si="22"/>
        <v>0</v>
      </c>
    </row>
    <row r="51" spans="1:82" hidden="1" x14ac:dyDescent="0.2">
      <c r="A51" s="78" t="s">
        <v>149</v>
      </c>
      <c r="B51" s="79" t="s">
        <v>150</v>
      </c>
      <c r="C51" s="79">
        <v>4301031368</v>
      </c>
      <c r="D51" s="79">
        <v>4680115883185</v>
      </c>
      <c r="E51" s="80">
        <v>0.28000000000000003</v>
      </c>
      <c r="F51" s="81">
        <v>6</v>
      </c>
      <c r="G51" s="80">
        <v>1.68</v>
      </c>
      <c r="H51" s="80">
        <v>1.81</v>
      </c>
      <c r="I51" s="82">
        <v>234</v>
      </c>
      <c r="J51" s="82" t="s">
        <v>108</v>
      </c>
      <c r="K51" s="83" t="s">
        <v>120</v>
      </c>
      <c r="L51" s="83"/>
      <c r="M51" s="485">
        <v>50</v>
      </c>
      <c r="N51" s="485"/>
      <c r="O51" s="507" t="s">
        <v>151</v>
      </c>
      <c r="P51" s="487"/>
      <c r="Q51" s="487"/>
      <c r="R51" s="487"/>
      <c r="S51" s="487"/>
      <c r="T51" s="84" t="s">
        <v>0</v>
      </c>
      <c r="U51" s="64">
        <v>0</v>
      </c>
      <c r="V51" s="65">
        <f t="shared" si="3"/>
        <v>0</v>
      </c>
      <c r="W51" s="64">
        <v>0</v>
      </c>
      <c r="X51" s="65">
        <f t="shared" si="4"/>
        <v>0</v>
      </c>
      <c r="Y51" s="64">
        <v>0</v>
      </c>
      <c r="Z51" s="65">
        <f t="shared" si="5"/>
        <v>0</v>
      </c>
      <c r="AA51" s="64">
        <v>0</v>
      </c>
      <c r="AB51" s="65">
        <f t="shared" si="6"/>
        <v>0</v>
      </c>
      <c r="AC51" s="66" t="str">
        <f t="shared" si="23"/>
        <v/>
      </c>
      <c r="AD51" s="78" t="s">
        <v>57</v>
      </c>
      <c r="AE51" s="78" t="s">
        <v>57</v>
      </c>
      <c r="AF51" s="153" t="s">
        <v>125</v>
      </c>
      <c r="AG51" s="2"/>
      <c r="AH51" s="2"/>
      <c r="AI51" s="2"/>
      <c r="AJ51" s="2"/>
      <c r="AK51" s="2"/>
      <c r="AL51" s="60"/>
      <c r="AM51" s="60"/>
      <c r="AN51" s="60"/>
      <c r="AO51" s="2"/>
      <c r="AP51" s="2"/>
      <c r="AQ51" s="2"/>
      <c r="AR51" s="2"/>
      <c r="AS51" s="2"/>
      <c r="AT51" s="2"/>
      <c r="AU51" s="20"/>
      <c r="AV51" s="20"/>
      <c r="AW51" s="21"/>
      <c r="BB51" s="152" t="s">
        <v>65</v>
      </c>
      <c r="BO51" s="76">
        <f t="shared" si="7"/>
        <v>0</v>
      </c>
      <c r="BP51" s="76">
        <f t="shared" si="8"/>
        <v>0</v>
      </c>
      <c r="BQ51" s="76">
        <f t="shared" si="9"/>
        <v>0</v>
      </c>
      <c r="BR51" s="76">
        <f t="shared" si="10"/>
        <v>0</v>
      </c>
      <c r="BS51" s="76">
        <f t="shared" si="11"/>
        <v>0</v>
      </c>
      <c r="BT51" s="76">
        <f t="shared" si="12"/>
        <v>0</v>
      </c>
      <c r="BU51" s="76">
        <f t="shared" si="13"/>
        <v>0</v>
      </c>
      <c r="BV51" s="76">
        <f t="shared" si="14"/>
        <v>0</v>
      </c>
      <c r="BW51" s="76">
        <f t="shared" si="15"/>
        <v>0</v>
      </c>
      <c r="BX51" s="76">
        <f t="shared" si="16"/>
        <v>0</v>
      </c>
      <c r="BY51" s="76">
        <f t="shared" si="17"/>
        <v>0</v>
      </c>
      <c r="BZ51" s="76">
        <f t="shared" si="18"/>
        <v>0</v>
      </c>
      <c r="CA51" s="76">
        <f t="shared" si="19"/>
        <v>0</v>
      </c>
      <c r="CB51" s="76">
        <f t="shared" si="20"/>
        <v>0</v>
      </c>
      <c r="CC51" s="76">
        <f t="shared" si="21"/>
        <v>0</v>
      </c>
      <c r="CD51" s="76">
        <f t="shared" si="22"/>
        <v>0</v>
      </c>
    </row>
    <row r="52" spans="1:82" hidden="1" x14ac:dyDescent="0.2">
      <c r="A52" s="490"/>
      <c r="B52" s="490"/>
      <c r="C52" s="490"/>
      <c r="D52" s="490"/>
      <c r="E52" s="490"/>
      <c r="F52" s="490"/>
      <c r="G52" s="490"/>
      <c r="H52" s="490"/>
      <c r="I52" s="490"/>
      <c r="J52" s="490"/>
      <c r="K52" s="490"/>
      <c r="L52" s="490"/>
      <c r="M52" s="490"/>
      <c r="N52" s="490"/>
      <c r="O52" s="488" t="s">
        <v>43</v>
      </c>
      <c r="P52" s="489"/>
      <c r="Q52" s="489"/>
      <c r="R52" s="489"/>
      <c r="S52" s="489"/>
      <c r="T52" s="39" t="s">
        <v>42</v>
      </c>
      <c r="U52" s="101">
        <f>IFERROR(U41/G41,0)+IFERROR(U42/G42,0)+IFERROR(U43/G43,0)+IFERROR(U44/G44,0)+IFERROR(U45/G45,0)+IFERROR(U46/G46,0)+IFERROR(U47/G47,0)+IFERROR(U48/G48,0)+IFERROR(U49/G49,0)+IFERROR(U50/G50,0)+IFERROR(U51/G51,0)</f>
        <v>0</v>
      </c>
      <c r="V52" s="101">
        <f>IFERROR(V41/G41,0)+IFERROR(V42/G42,0)+IFERROR(V43/G43,0)+IFERROR(V44/G44,0)+IFERROR(V45/G45,0)+IFERROR(V46/G46,0)+IFERROR(V47/G47,0)+IFERROR(V48/G48,0)+IFERROR(V49/G49,0)+IFERROR(V50/G50,0)+IFERROR(V51/G51,0)</f>
        <v>0</v>
      </c>
      <c r="W52" s="101">
        <f>IFERROR(W41/G41,0)+IFERROR(W42/G42,0)+IFERROR(W43/G43,0)+IFERROR(W44/G44,0)+IFERROR(W45/G45,0)+IFERROR(W46/G46,0)+IFERROR(W47/G47,0)+IFERROR(W48/G48,0)+IFERROR(W49/G49,0)+IFERROR(W50/G50,0)+IFERROR(W51/G51,0)</f>
        <v>0</v>
      </c>
      <c r="X52" s="101">
        <f>IFERROR(X41/G41,0)+IFERROR(X42/G42,0)+IFERROR(X43/G43,0)+IFERROR(X44/G44,0)+IFERROR(X45/G45,0)+IFERROR(X46/G46,0)+IFERROR(X47/G47,0)+IFERROR(X48/G48,0)+IFERROR(X49/G49,0)+IFERROR(X50/G50,0)+IFERROR(X51/G51,0)</f>
        <v>0</v>
      </c>
      <c r="Y52" s="101">
        <f>IFERROR(Y41/G41,0)+IFERROR(Y42/G42,0)+IFERROR(Y43/G43,0)+IFERROR(Y44/G44,0)+IFERROR(Y45/G45,0)+IFERROR(Y46/G46,0)+IFERROR(Y47/G47,0)+IFERROR(Y48/G48,0)+IFERROR(Y49/G49,0)+IFERROR(Y50/G50,0)+IFERROR(Y51/G51,0)</f>
        <v>0</v>
      </c>
      <c r="Z52" s="101">
        <f>IFERROR(Z41/G41,0)+IFERROR(Z42/G42,0)+IFERROR(Z43/G43,0)+IFERROR(Z44/G44,0)+IFERROR(Z45/G45,0)+IFERROR(Z46/G46,0)+IFERROR(Z47/G47,0)+IFERROR(Z48/G48,0)+IFERROR(Z49/G49,0)+IFERROR(Z50/G50,0)+IFERROR(Z51/G51,0)</f>
        <v>0</v>
      </c>
      <c r="AA52" s="101">
        <f>IFERROR(AA41/G41,0)+IFERROR(AA42/G42,0)+IFERROR(AA43/G43,0)+IFERROR(AA44/G44,0)+IFERROR(AA45/G45,0)+IFERROR(AA46/G46,0)+IFERROR(AA47/G47,0)+IFERROR(AA48/G48,0)+IFERROR(AA49/G49,0)+IFERROR(AA50/G50,0)+IFERROR(AA51/G51,0)</f>
        <v>0</v>
      </c>
      <c r="AB52" s="101">
        <f>IFERROR(AB41/G41,0)+IFERROR(AB42/G42,0)+IFERROR(AB43/G43,0)+IFERROR(AB44/G44,0)+IFERROR(AB45/G45,0)+IFERROR(AB46/G46,0)+IFERROR(AB47/G47,0)+IFERROR(AB48/G48,0)+IFERROR(AB49/G49,0)+IFERROR(AB50/G50,0)+IFERROR(AB51/G51,0)</f>
        <v>0</v>
      </c>
      <c r="AC52" s="101">
        <f>IFERROR(IF(AC41="",0,AC41),0)+IFERROR(IF(AC42="",0,AC42),0)+IFERROR(IF(AC43="",0,AC43),0)+IFERROR(IF(AC44="",0,AC44),0)+IFERROR(IF(AC45="",0,AC45),0)+IFERROR(IF(AC46="",0,AC46),0)+IFERROR(IF(AC47="",0,AC47),0)+IFERROR(IF(AC48="",0,AC48),0)+IFERROR(IF(AC49="",0,AC49),0)+IFERROR(IF(AC50="",0,AC50),0)+IFERROR(IF(AC51="",0,AC51),0)</f>
        <v>0</v>
      </c>
      <c r="AD52" s="3"/>
      <c r="AE52" s="71"/>
      <c r="AF52" s="3"/>
      <c r="AG52" s="3"/>
      <c r="AH52" s="3"/>
      <c r="AI52" s="3"/>
      <c r="AJ52" s="3"/>
      <c r="AK52" s="3"/>
      <c r="AL52" s="61"/>
      <c r="AM52" s="61"/>
      <c r="AN52" s="61"/>
      <c r="AO52" s="3"/>
      <c r="AP52" s="3"/>
      <c r="AQ52" s="2"/>
      <c r="AR52" s="2"/>
      <c r="AS52" s="2"/>
      <c r="AT52" s="2"/>
      <c r="AU52" s="20"/>
      <c r="AV52" s="20"/>
      <c r="AW52" s="21"/>
    </row>
    <row r="53" spans="1:82" hidden="1" x14ac:dyDescent="0.2">
      <c r="A53" s="490"/>
      <c r="B53" s="490"/>
      <c r="C53" s="490"/>
      <c r="D53" s="490"/>
      <c r="E53" s="490"/>
      <c r="F53" s="490"/>
      <c r="G53" s="490"/>
      <c r="H53" s="490"/>
      <c r="I53" s="490"/>
      <c r="J53" s="490"/>
      <c r="K53" s="490"/>
      <c r="L53" s="490"/>
      <c r="M53" s="490"/>
      <c r="N53" s="490"/>
      <c r="O53" s="488" t="s">
        <v>43</v>
      </c>
      <c r="P53" s="489"/>
      <c r="Q53" s="489"/>
      <c r="R53" s="489"/>
      <c r="S53" s="489"/>
      <c r="T53" s="39" t="s">
        <v>0</v>
      </c>
      <c r="U53" s="103">
        <f t="shared" ref="U53:AB53" si="24">IFERROR(SUM(U41:U51),0)</f>
        <v>0</v>
      </c>
      <c r="V53" s="103">
        <f t="shared" si="24"/>
        <v>0</v>
      </c>
      <c r="W53" s="103">
        <f t="shared" si="24"/>
        <v>0</v>
      </c>
      <c r="X53" s="103">
        <f t="shared" si="24"/>
        <v>0</v>
      </c>
      <c r="Y53" s="103">
        <f t="shared" si="24"/>
        <v>0</v>
      </c>
      <c r="Z53" s="103">
        <f t="shared" si="24"/>
        <v>0</v>
      </c>
      <c r="AA53" s="103">
        <f t="shared" si="24"/>
        <v>0</v>
      </c>
      <c r="AB53" s="103">
        <f t="shared" si="24"/>
        <v>0</v>
      </c>
      <c r="AC53" s="101" t="s">
        <v>57</v>
      </c>
      <c r="AD53" s="3"/>
      <c r="AE53" s="71"/>
      <c r="AF53" s="3"/>
      <c r="AG53" s="3"/>
      <c r="AH53" s="3"/>
      <c r="AI53" s="3"/>
      <c r="AJ53" s="3"/>
      <c r="AK53" s="3"/>
      <c r="AL53" s="61"/>
      <c r="AM53" s="61"/>
      <c r="AN53" s="61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ht="15" hidden="1" x14ac:dyDescent="0.25">
      <c r="A54" s="479" t="s">
        <v>152</v>
      </c>
      <c r="B54" s="480"/>
      <c r="C54" s="480"/>
      <c r="D54" s="480"/>
      <c r="E54" s="480"/>
      <c r="F54" s="480"/>
      <c r="G54" s="480"/>
      <c r="H54" s="480"/>
      <c r="I54" s="480"/>
      <c r="J54" s="480"/>
      <c r="K54" s="480"/>
      <c r="L54" s="480"/>
      <c r="M54" s="480"/>
      <c r="N54" s="480"/>
      <c r="O54" s="480"/>
      <c r="P54" s="480"/>
      <c r="Q54" s="480"/>
      <c r="R54" s="480"/>
      <c r="S54" s="480"/>
      <c r="T54" s="480"/>
      <c r="U54" s="480"/>
      <c r="V54" s="480"/>
      <c r="W54" s="480"/>
      <c r="X54" s="480"/>
      <c r="Y54" s="480"/>
      <c r="Z54" s="480"/>
      <c r="AA54" s="476"/>
      <c r="AB54" s="476"/>
      <c r="AC54" s="476"/>
      <c r="AD54" s="476"/>
      <c r="AE54" s="477"/>
      <c r="AF54" s="481"/>
      <c r="AG54" s="2"/>
      <c r="AH54" s="2"/>
      <c r="AI54" s="2"/>
      <c r="AJ54" s="2"/>
      <c r="AK54" s="60"/>
      <c r="AL54" s="60"/>
      <c r="AM54" s="60"/>
      <c r="AN54" s="2"/>
      <c r="AO54" s="2"/>
      <c r="AP54" s="2"/>
      <c r="AQ54" s="2"/>
      <c r="AR54" s="2"/>
    </row>
    <row r="55" spans="1:82" ht="15" hidden="1" x14ac:dyDescent="0.25">
      <c r="A55" s="482" t="s">
        <v>153</v>
      </c>
      <c r="B55" s="483"/>
      <c r="C55" s="483"/>
      <c r="D55" s="483"/>
      <c r="E55" s="483"/>
      <c r="F55" s="483"/>
      <c r="G55" s="483"/>
      <c r="H55" s="483"/>
      <c r="I55" s="483"/>
      <c r="J55" s="483"/>
      <c r="K55" s="483"/>
      <c r="L55" s="483"/>
      <c r="M55" s="483"/>
      <c r="N55" s="483"/>
      <c r="O55" s="483"/>
      <c r="P55" s="483"/>
      <c r="Q55" s="483"/>
      <c r="R55" s="483"/>
      <c r="S55" s="483"/>
      <c r="T55" s="483"/>
      <c r="U55" s="483"/>
      <c r="V55" s="483"/>
      <c r="W55" s="483"/>
      <c r="X55" s="480"/>
      <c r="Y55" s="480"/>
      <c r="Z55" s="480"/>
      <c r="AA55" s="476"/>
      <c r="AB55" s="476"/>
      <c r="AC55" s="476"/>
      <c r="AD55" s="476"/>
      <c r="AE55" s="477"/>
      <c r="AF55" s="484"/>
      <c r="AG55" s="2"/>
      <c r="AH55" s="2"/>
      <c r="AI55" s="2"/>
      <c r="AJ55" s="2"/>
      <c r="AK55" s="60"/>
      <c r="AL55" s="60"/>
      <c r="AM55" s="60"/>
      <c r="AN55" s="2"/>
      <c r="AO55" s="2"/>
      <c r="AP55" s="2"/>
      <c r="AQ55" s="2"/>
      <c r="AR55" s="2"/>
    </row>
    <row r="56" spans="1:82" hidden="1" x14ac:dyDescent="0.2">
      <c r="A56" s="78" t="s">
        <v>154</v>
      </c>
      <c r="B56" s="79" t="s">
        <v>155</v>
      </c>
      <c r="C56" s="79">
        <v>4301020319</v>
      </c>
      <c r="D56" s="79">
        <v>4680115885240</v>
      </c>
      <c r="E56" s="80">
        <v>0.35</v>
      </c>
      <c r="F56" s="81">
        <v>6</v>
      </c>
      <c r="G56" s="80">
        <v>2.1</v>
      </c>
      <c r="H56" s="80">
        <v>2.31</v>
      </c>
      <c r="I56" s="82">
        <v>182</v>
      </c>
      <c r="J56" s="82" t="s">
        <v>112</v>
      </c>
      <c r="K56" s="83" t="s">
        <v>120</v>
      </c>
      <c r="L56" s="83"/>
      <c r="M56" s="485">
        <v>40</v>
      </c>
      <c r="N56" s="485"/>
      <c r="O56" s="5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56" s="487"/>
      <c r="Q56" s="487"/>
      <c r="R56" s="487"/>
      <c r="S56" s="487"/>
      <c r="T56" s="84" t="s">
        <v>0</v>
      </c>
      <c r="U56" s="64">
        <v>0</v>
      </c>
      <c r="V56" s="65">
        <f>IFERROR(IF(U56="",0,CEILING((U56/$G56),1)*$G56),"")</f>
        <v>0</v>
      </c>
      <c r="W56" s="64">
        <v>0</v>
      </c>
      <c r="X56" s="65">
        <f>IFERROR(IF(W56="",0,CEILING((W56/$G56),1)*$G56),"")</f>
        <v>0</v>
      </c>
      <c r="Y56" s="64">
        <v>0</v>
      </c>
      <c r="Z56" s="65">
        <f>IFERROR(IF(Y56="",0,CEILING((Y56/$G56),1)*$G56),"")</f>
        <v>0</v>
      </c>
      <c r="AA56" s="64">
        <v>0</v>
      </c>
      <c r="AB56" s="65">
        <f>IFERROR(IF(AA56="",0,CEILING((AA56/$G56),1)*$G56),"")</f>
        <v>0</v>
      </c>
      <c r="AC56" s="66" t="str">
        <f>IF(IFERROR(ROUNDUP(V56/G56,0)*0.00651,0)+IFERROR(ROUNDUP(X56/G56,0)*0.00651,0)+IFERROR(ROUNDUP(Z56/G56,0)*0.00651,0)+IFERROR(ROUNDUP(AB56/G56,0)*0.00651,0)=0,"",IFERROR(ROUNDUP(V56/G56,0)*0.00651,0)+IFERROR(ROUNDUP(X56/G56,0)*0.00651,0)+IFERROR(ROUNDUP(Z56/G56,0)*0.00651,0)+IFERROR(ROUNDUP(AB56/G56,0)*0.00651,0))</f>
        <v/>
      </c>
      <c r="AD56" s="78" t="s">
        <v>57</v>
      </c>
      <c r="AE56" s="78" t="s">
        <v>57</v>
      </c>
      <c r="AF56" s="155" t="s">
        <v>156</v>
      </c>
      <c r="AG56" s="2"/>
      <c r="AH56" s="2"/>
      <c r="AI56" s="2"/>
      <c r="AJ56" s="2"/>
      <c r="AK56" s="2"/>
      <c r="AL56" s="60"/>
      <c r="AM56" s="60"/>
      <c r="AN56" s="60"/>
      <c r="AO56" s="2"/>
      <c r="AP56" s="2"/>
      <c r="AQ56" s="2"/>
      <c r="AR56" s="2"/>
      <c r="AS56" s="2"/>
      <c r="AT56" s="2"/>
      <c r="AU56" s="20"/>
      <c r="AV56" s="20"/>
      <c r="AW56" s="21"/>
      <c r="BB56" s="154" t="s">
        <v>65</v>
      </c>
      <c r="BO56" s="76">
        <f>IFERROR(U56*H56/G56,0)</f>
        <v>0</v>
      </c>
      <c r="BP56" s="76">
        <f>IFERROR(V56*H56/G56,0)</f>
        <v>0</v>
      </c>
      <c r="BQ56" s="76">
        <f>IFERROR(1/I56*(U56/G56),0)</f>
        <v>0</v>
      </c>
      <c r="BR56" s="76">
        <f>IFERROR(1/I56*(V56/G56),0)</f>
        <v>0</v>
      </c>
      <c r="BS56" s="76">
        <f>IFERROR(W56*H56/G56,0)</f>
        <v>0</v>
      </c>
      <c r="BT56" s="76">
        <f>IFERROR(X56*H56/G56,0)</f>
        <v>0</v>
      </c>
      <c r="BU56" s="76">
        <f>IFERROR(1/I56*(W56/G56),0)</f>
        <v>0</v>
      </c>
      <c r="BV56" s="76">
        <f>IFERROR(1/I56*(X56/G56),0)</f>
        <v>0</v>
      </c>
      <c r="BW56" s="76">
        <f>IFERROR(Y56*H56/G56,0)</f>
        <v>0</v>
      </c>
      <c r="BX56" s="76">
        <f>IFERROR(Z56*H56/G56,0)</f>
        <v>0</v>
      </c>
      <c r="BY56" s="76">
        <f>IFERROR(1/I56*(Y56/G56),0)</f>
        <v>0</v>
      </c>
      <c r="BZ56" s="76">
        <f>IFERROR(1/I56*(Z56/G56),0)</f>
        <v>0</v>
      </c>
      <c r="CA56" s="76">
        <f>IFERROR(AA56*H56/G56,0)</f>
        <v>0</v>
      </c>
      <c r="CB56" s="76">
        <f>IFERROR(AB56*H56/G56,0)</f>
        <v>0</v>
      </c>
      <c r="CC56" s="76">
        <f>IFERROR(1/I56*(AA56/G56),0)</f>
        <v>0</v>
      </c>
      <c r="CD56" s="76">
        <f>IFERROR(1/I56*(AB56/G56),0)</f>
        <v>0</v>
      </c>
    </row>
    <row r="57" spans="1:82" ht="22.5" hidden="1" x14ac:dyDescent="0.2">
      <c r="A57" s="78" t="s">
        <v>157</v>
      </c>
      <c r="B57" s="79" t="s">
        <v>158</v>
      </c>
      <c r="C57" s="79">
        <v>4301020315</v>
      </c>
      <c r="D57" s="79">
        <v>4607091389364</v>
      </c>
      <c r="E57" s="80">
        <v>0.42</v>
      </c>
      <c r="F57" s="81">
        <v>6</v>
      </c>
      <c r="G57" s="80">
        <v>2.52</v>
      </c>
      <c r="H57" s="80">
        <v>2.73</v>
      </c>
      <c r="I57" s="82">
        <v>182</v>
      </c>
      <c r="J57" s="82" t="s">
        <v>112</v>
      </c>
      <c r="K57" s="83" t="s">
        <v>120</v>
      </c>
      <c r="L57" s="83"/>
      <c r="M57" s="485">
        <v>40</v>
      </c>
      <c r="N57" s="485"/>
      <c r="O57" s="5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57" s="487"/>
      <c r="Q57" s="487"/>
      <c r="R57" s="487"/>
      <c r="S57" s="487"/>
      <c r="T57" s="84" t="s">
        <v>0</v>
      </c>
      <c r="U57" s="64">
        <v>0</v>
      </c>
      <c r="V57" s="65">
        <f>IFERROR(IF(U57="",0,CEILING((U57/$G57),1)*$G57),"")</f>
        <v>0</v>
      </c>
      <c r="W57" s="64">
        <v>0</v>
      </c>
      <c r="X57" s="65">
        <f>IFERROR(IF(W57="",0,CEILING((W57/$G57),1)*$G57),"")</f>
        <v>0</v>
      </c>
      <c r="Y57" s="64">
        <v>0</v>
      </c>
      <c r="Z57" s="65">
        <f>IFERROR(IF(Y57="",0,CEILING((Y57/$G57),1)*$G57),"")</f>
        <v>0</v>
      </c>
      <c r="AA57" s="64">
        <v>0</v>
      </c>
      <c r="AB57" s="65">
        <f>IFERROR(IF(AA57="",0,CEILING((AA57/$G57),1)*$G57),"")</f>
        <v>0</v>
      </c>
      <c r="AC57" s="66" t="str">
        <f>IF(IFERROR(ROUNDUP(V57/G57,0)*0.00651,0)+IFERROR(ROUNDUP(X57/G57,0)*0.00651,0)+IFERROR(ROUNDUP(Z57/G57,0)*0.00651,0)+IFERROR(ROUNDUP(AB57/G57,0)*0.00651,0)=0,"",IFERROR(ROUNDUP(V57/G57,0)*0.00651,0)+IFERROR(ROUNDUP(X57/G57,0)*0.00651,0)+IFERROR(ROUNDUP(Z57/G57,0)*0.00651,0)+IFERROR(ROUNDUP(AB57/G57,0)*0.00651,0))</f>
        <v/>
      </c>
      <c r="AD57" s="78" t="s">
        <v>57</v>
      </c>
      <c r="AE57" s="78" t="s">
        <v>57</v>
      </c>
      <c r="AF57" s="157" t="s">
        <v>159</v>
      </c>
      <c r="AG57" s="2"/>
      <c r="AH57" s="2"/>
      <c r="AI57" s="2"/>
      <c r="AJ57" s="2"/>
      <c r="AK57" s="2"/>
      <c r="AL57" s="60"/>
      <c r="AM57" s="60"/>
      <c r="AN57" s="60"/>
      <c r="AO57" s="2"/>
      <c r="AP57" s="2"/>
      <c r="AQ57" s="2"/>
      <c r="AR57" s="2"/>
      <c r="AS57" s="2"/>
      <c r="AT57" s="2"/>
      <c r="AU57" s="20"/>
      <c r="AV57" s="20"/>
      <c r="AW57" s="21"/>
      <c r="BB57" s="156" t="s">
        <v>65</v>
      </c>
      <c r="BO57" s="76">
        <f>IFERROR(U57*H57/G57,0)</f>
        <v>0</v>
      </c>
      <c r="BP57" s="76">
        <f>IFERROR(V57*H57/G57,0)</f>
        <v>0</v>
      </c>
      <c r="BQ57" s="76">
        <f>IFERROR(1/I57*(U57/G57),0)</f>
        <v>0</v>
      </c>
      <c r="BR57" s="76">
        <f>IFERROR(1/I57*(V57/G57),0)</f>
        <v>0</v>
      </c>
      <c r="BS57" s="76">
        <f>IFERROR(W57*H57/G57,0)</f>
        <v>0</v>
      </c>
      <c r="BT57" s="76">
        <f>IFERROR(X57*H57/G57,0)</f>
        <v>0</v>
      </c>
      <c r="BU57" s="76">
        <f>IFERROR(1/I57*(W57/G57),0)</f>
        <v>0</v>
      </c>
      <c r="BV57" s="76">
        <f>IFERROR(1/I57*(X57/G57),0)</f>
        <v>0</v>
      </c>
      <c r="BW57" s="76">
        <f>IFERROR(Y57*H57/G57,0)</f>
        <v>0</v>
      </c>
      <c r="BX57" s="76">
        <f>IFERROR(Z57*H57/G57,0)</f>
        <v>0</v>
      </c>
      <c r="BY57" s="76">
        <f>IFERROR(1/I57*(Y57/G57),0)</f>
        <v>0</v>
      </c>
      <c r="BZ57" s="76">
        <f>IFERROR(1/I57*(Z57/G57),0)</f>
        <v>0</v>
      </c>
      <c r="CA57" s="76">
        <f>IFERROR(AA57*H57/G57,0)</f>
        <v>0</v>
      </c>
      <c r="CB57" s="76">
        <f>IFERROR(AB57*H57/G57,0)</f>
        <v>0</v>
      </c>
      <c r="CC57" s="76">
        <f>IFERROR(1/I57*(AA57/G57),0)</f>
        <v>0</v>
      </c>
      <c r="CD57" s="76">
        <f>IFERROR(1/I57*(AB57/G57),0)</f>
        <v>0</v>
      </c>
    </row>
    <row r="58" spans="1:82" hidden="1" x14ac:dyDescent="0.2">
      <c r="A58" s="490"/>
      <c r="B58" s="490"/>
      <c r="C58" s="490"/>
      <c r="D58" s="490"/>
      <c r="E58" s="490"/>
      <c r="F58" s="490"/>
      <c r="G58" s="490"/>
      <c r="H58" s="490"/>
      <c r="I58" s="490"/>
      <c r="J58" s="490"/>
      <c r="K58" s="490"/>
      <c r="L58" s="490"/>
      <c r="M58" s="490"/>
      <c r="N58" s="490"/>
      <c r="O58" s="488" t="s">
        <v>43</v>
      </c>
      <c r="P58" s="489"/>
      <c r="Q58" s="489"/>
      <c r="R58" s="489"/>
      <c r="S58" s="489"/>
      <c r="T58" s="39" t="s">
        <v>42</v>
      </c>
      <c r="U58" s="101">
        <f>IFERROR(U56/G56,0)+IFERROR(U57/G57,0)</f>
        <v>0</v>
      </c>
      <c r="V58" s="101">
        <f>IFERROR(V56/G56,0)+IFERROR(V57/G57,0)</f>
        <v>0</v>
      </c>
      <c r="W58" s="101">
        <f>IFERROR(W56/G56,0)+IFERROR(W57/G57,0)</f>
        <v>0</v>
      </c>
      <c r="X58" s="101">
        <f>IFERROR(X56/G56,0)+IFERROR(X57/G57,0)</f>
        <v>0</v>
      </c>
      <c r="Y58" s="101">
        <f>IFERROR(Y56/G56,0)+IFERROR(Y57/G57,0)</f>
        <v>0</v>
      </c>
      <c r="Z58" s="101">
        <f>IFERROR(Z56/G56,0)+IFERROR(Z57/G57,0)</f>
        <v>0</v>
      </c>
      <c r="AA58" s="101">
        <f>IFERROR(AA56/G56,0)+IFERROR(AA57/G57,0)</f>
        <v>0</v>
      </c>
      <c r="AB58" s="101">
        <f>IFERROR(AB56/G56,0)+IFERROR(AB57/G57,0)</f>
        <v>0</v>
      </c>
      <c r="AC58" s="101">
        <f>IFERROR(IF(AC56="",0,AC56),0)+IFERROR(IF(AC57="",0,AC57),0)</f>
        <v>0</v>
      </c>
      <c r="AD58" s="3"/>
      <c r="AE58" s="71"/>
      <c r="AF58" s="3"/>
      <c r="AG58" s="3"/>
      <c r="AH58" s="3"/>
      <c r="AI58" s="3"/>
      <c r="AJ58" s="3"/>
      <c r="AK58" s="3"/>
      <c r="AL58" s="61"/>
      <c r="AM58" s="61"/>
      <c r="AN58" s="61"/>
      <c r="AO58" s="3"/>
      <c r="AP58" s="3"/>
      <c r="AQ58" s="2"/>
      <c r="AR58" s="2"/>
      <c r="AS58" s="2"/>
      <c r="AT58" s="2"/>
      <c r="AU58" s="20"/>
      <c r="AV58" s="20"/>
      <c r="AW58" s="21"/>
    </row>
    <row r="59" spans="1:82" hidden="1" x14ac:dyDescent="0.2">
      <c r="A59" s="490"/>
      <c r="B59" s="490"/>
      <c r="C59" s="490"/>
      <c r="D59" s="490"/>
      <c r="E59" s="490"/>
      <c r="F59" s="490"/>
      <c r="G59" s="490"/>
      <c r="H59" s="490"/>
      <c r="I59" s="490"/>
      <c r="J59" s="490"/>
      <c r="K59" s="490"/>
      <c r="L59" s="490"/>
      <c r="M59" s="490"/>
      <c r="N59" s="490"/>
      <c r="O59" s="488" t="s">
        <v>43</v>
      </c>
      <c r="P59" s="489"/>
      <c r="Q59" s="489"/>
      <c r="R59" s="489"/>
      <c r="S59" s="489"/>
      <c r="T59" s="39" t="s">
        <v>0</v>
      </c>
      <c r="U59" s="103">
        <f t="shared" ref="U59:AB59" si="25">IFERROR(SUM(U56:U57),0)</f>
        <v>0</v>
      </c>
      <c r="V59" s="103">
        <f t="shared" si="25"/>
        <v>0</v>
      </c>
      <c r="W59" s="103">
        <f t="shared" si="25"/>
        <v>0</v>
      </c>
      <c r="X59" s="103">
        <f t="shared" si="25"/>
        <v>0</v>
      </c>
      <c r="Y59" s="103">
        <f t="shared" si="25"/>
        <v>0</v>
      </c>
      <c r="Z59" s="103">
        <f t="shared" si="25"/>
        <v>0</v>
      </c>
      <c r="AA59" s="103">
        <f t="shared" si="25"/>
        <v>0</v>
      </c>
      <c r="AB59" s="103">
        <f t="shared" si="25"/>
        <v>0</v>
      </c>
      <c r="AC59" s="101" t="s">
        <v>57</v>
      </c>
      <c r="AD59" s="3"/>
      <c r="AE59" s="71"/>
      <c r="AF59" s="3"/>
      <c r="AG59" s="3"/>
      <c r="AH59" s="3"/>
      <c r="AI59" s="3"/>
      <c r="AJ59" s="3"/>
      <c r="AK59" s="3"/>
      <c r="AL59" s="61"/>
      <c r="AM59" s="61"/>
      <c r="AN59" s="61"/>
      <c r="AO59" s="3"/>
      <c r="AP59" s="3"/>
      <c r="AQ59" s="2"/>
      <c r="AR59" s="2"/>
      <c r="AS59" s="2"/>
      <c r="AT59" s="2"/>
      <c r="AU59" s="20"/>
      <c r="AV59" s="20"/>
      <c r="AW59" s="21"/>
    </row>
    <row r="60" spans="1:82" ht="15" hidden="1" x14ac:dyDescent="0.25">
      <c r="A60" s="482" t="s">
        <v>116</v>
      </c>
      <c r="B60" s="483"/>
      <c r="C60" s="483"/>
      <c r="D60" s="483"/>
      <c r="E60" s="483"/>
      <c r="F60" s="483"/>
      <c r="G60" s="483"/>
      <c r="H60" s="483"/>
      <c r="I60" s="483"/>
      <c r="J60" s="483"/>
      <c r="K60" s="483"/>
      <c r="L60" s="483"/>
      <c r="M60" s="483"/>
      <c r="N60" s="483"/>
      <c r="O60" s="483"/>
      <c r="P60" s="483"/>
      <c r="Q60" s="483"/>
      <c r="R60" s="483"/>
      <c r="S60" s="483"/>
      <c r="T60" s="483"/>
      <c r="U60" s="483"/>
      <c r="V60" s="483"/>
      <c r="W60" s="483"/>
      <c r="X60" s="480"/>
      <c r="Y60" s="480"/>
      <c r="Z60" s="480"/>
      <c r="AA60" s="476"/>
      <c r="AB60" s="476"/>
      <c r="AC60" s="476"/>
      <c r="AD60" s="476"/>
      <c r="AE60" s="477"/>
      <c r="AF60" s="484"/>
      <c r="AG60" s="2"/>
      <c r="AH60" s="2"/>
      <c r="AI60" s="2"/>
      <c r="AJ60" s="2"/>
      <c r="AK60" s="60"/>
      <c r="AL60" s="60"/>
      <c r="AM60" s="60"/>
      <c r="AN60" s="2"/>
      <c r="AO60" s="2"/>
      <c r="AP60" s="2"/>
      <c r="AQ60" s="2"/>
      <c r="AR60" s="2"/>
    </row>
    <row r="61" spans="1:82" hidden="1" x14ac:dyDescent="0.2">
      <c r="A61" s="78" t="s">
        <v>160</v>
      </c>
      <c r="B61" s="79" t="s">
        <v>161</v>
      </c>
      <c r="C61" s="79">
        <v>4301031324</v>
      </c>
      <c r="D61" s="79">
        <v>4607091389739</v>
      </c>
      <c r="E61" s="80">
        <v>0.7</v>
      </c>
      <c r="F61" s="81">
        <v>6</v>
      </c>
      <c r="G61" s="80">
        <v>4.2</v>
      </c>
      <c r="H61" s="80">
        <v>4.4400000000000004</v>
      </c>
      <c r="I61" s="82">
        <v>132</v>
      </c>
      <c r="J61" s="82" t="s">
        <v>100</v>
      </c>
      <c r="K61" s="83" t="s">
        <v>120</v>
      </c>
      <c r="L61" s="83"/>
      <c r="M61" s="485">
        <v>50</v>
      </c>
      <c r="N61" s="485"/>
      <c r="O61" s="51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P61" s="487"/>
      <c r="Q61" s="487"/>
      <c r="R61" s="487"/>
      <c r="S61" s="487"/>
      <c r="T61" s="84" t="s">
        <v>0</v>
      </c>
      <c r="U61" s="64">
        <v>0</v>
      </c>
      <c r="V61" s="65">
        <f>IFERROR(IF(U61="",0,CEILING((U61/$G61),1)*$G61),"")</f>
        <v>0</v>
      </c>
      <c r="W61" s="64">
        <v>0</v>
      </c>
      <c r="X61" s="65">
        <f>IFERROR(IF(W61="",0,CEILING((W61/$G61),1)*$G61),"")</f>
        <v>0</v>
      </c>
      <c r="Y61" s="64">
        <v>0</v>
      </c>
      <c r="Z61" s="65">
        <f>IFERROR(IF(Y61="",0,CEILING((Y61/$G61),1)*$G61),"")</f>
        <v>0</v>
      </c>
      <c r="AA61" s="64">
        <v>0</v>
      </c>
      <c r="AB61" s="65">
        <f>IFERROR(IF(AA61="",0,CEILING((AA61/$G61),1)*$G61),"")</f>
        <v>0</v>
      </c>
      <c r="AC61" s="66" t="str">
        <f>IF(IFERROR(ROUNDUP(V61/G61,0)*0.00902,0)+IFERROR(ROUNDUP(X61/G61,0)*0.00902,0)+IFERROR(ROUNDUP(Z61/G61,0)*0.00902,0)+IFERROR(ROUNDUP(AB61/G61,0)*0.00902,0)=0,"",IFERROR(ROUNDUP(V61/G61,0)*0.00902,0)+IFERROR(ROUNDUP(X61/G61,0)*0.00902,0)+IFERROR(ROUNDUP(Z61/G61,0)*0.00902,0)+IFERROR(ROUNDUP(AB61/G61,0)*0.00902,0))</f>
        <v/>
      </c>
      <c r="AD61" s="78" t="s">
        <v>57</v>
      </c>
      <c r="AE61" s="78" t="s">
        <v>57</v>
      </c>
      <c r="AF61" s="159" t="s">
        <v>146</v>
      </c>
      <c r="AG61" s="2"/>
      <c r="AH61" s="2"/>
      <c r="AI61" s="2"/>
      <c r="AJ61" s="2"/>
      <c r="AK61" s="2"/>
      <c r="AL61" s="60"/>
      <c r="AM61" s="60"/>
      <c r="AN61" s="60"/>
      <c r="AO61" s="2"/>
      <c r="AP61" s="2"/>
      <c r="AQ61" s="2"/>
      <c r="AR61" s="2"/>
      <c r="AS61" s="2"/>
      <c r="AT61" s="2"/>
      <c r="AU61" s="20"/>
      <c r="AV61" s="20"/>
      <c r="AW61" s="21"/>
      <c r="BB61" s="158" t="s">
        <v>65</v>
      </c>
      <c r="BO61" s="76">
        <f>IFERROR(U61*H61/G61,0)</f>
        <v>0</v>
      </c>
      <c r="BP61" s="76">
        <f>IFERROR(V61*H61/G61,0)</f>
        <v>0</v>
      </c>
      <c r="BQ61" s="76">
        <f>IFERROR(1/I61*(U61/G61),0)</f>
        <v>0</v>
      </c>
      <c r="BR61" s="76">
        <f>IFERROR(1/I61*(V61/G61),0)</f>
        <v>0</v>
      </c>
      <c r="BS61" s="76">
        <f>IFERROR(W61*H61/G61,0)</f>
        <v>0</v>
      </c>
      <c r="BT61" s="76">
        <f>IFERROR(X61*H61/G61,0)</f>
        <v>0</v>
      </c>
      <c r="BU61" s="76">
        <f>IFERROR(1/I61*(W61/G61),0)</f>
        <v>0</v>
      </c>
      <c r="BV61" s="76">
        <f>IFERROR(1/I61*(X61/G61),0)</f>
        <v>0</v>
      </c>
      <c r="BW61" s="76">
        <f>IFERROR(Y61*H61/G61,0)</f>
        <v>0</v>
      </c>
      <c r="BX61" s="76">
        <f>IFERROR(Z61*H61/G61,0)</f>
        <v>0</v>
      </c>
      <c r="BY61" s="76">
        <f>IFERROR(1/I61*(Y61/G61),0)</f>
        <v>0</v>
      </c>
      <c r="BZ61" s="76">
        <f>IFERROR(1/I61*(Z61/G61),0)</f>
        <v>0</v>
      </c>
      <c r="CA61" s="76">
        <f>IFERROR(AA61*H61/G61,0)</f>
        <v>0</v>
      </c>
      <c r="CB61" s="76">
        <f>IFERROR(AB61*H61/G61,0)</f>
        <v>0</v>
      </c>
      <c r="CC61" s="76">
        <f>IFERROR(1/I61*(AA61/G61),0)</f>
        <v>0</v>
      </c>
      <c r="CD61" s="76">
        <f>IFERROR(1/I61*(AB61/G61),0)</f>
        <v>0</v>
      </c>
    </row>
    <row r="62" spans="1:82" hidden="1" x14ac:dyDescent="0.2">
      <c r="A62" s="78" t="s">
        <v>162</v>
      </c>
      <c r="B62" s="79" t="s">
        <v>163</v>
      </c>
      <c r="C62" s="79">
        <v>4301031359</v>
      </c>
      <c r="D62" s="79">
        <v>4607091389500</v>
      </c>
      <c r="E62" s="80">
        <v>0.35</v>
      </c>
      <c r="F62" s="81">
        <v>6</v>
      </c>
      <c r="G62" s="80">
        <v>2.1</v>
      </c>
      <c r="H62" s="80">
        <v>2.23</v>
      </c>
      <c r="I62" s="82">
        <v>234</v>
      </c>
      <c r="J62" s="82" t="s">
        <v>108</v>
      </c>
      <c r="K62" s="83" t="s">
        <v>120</v>
      </c>
      <c r="L62" s="83"/>
      <c r="M62" s="485">
        <v>50</v>
      </c>
      <c r="N62" s="485"/>
      <c r="O62" s="5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62" s="487"/>
      <c r="Q62" s="487"/>
      <c r="R62" s="487"/>
      <c r="S62" s="487"/>
      <c r="T62" s="84" t="s">
        <v>0</v>
      </c>
      <c r="U62" s="64">
        <v>0</v>
      </c>
      <c r="V62" s="65">
        <f>IFERROR(IF(U62="",0,CEILING((U62/$G62),1)*$G62),"")</f>
        <v>0</v>
      </c>
      <c r="W62" s="64">
        <v>0</v>
      </c>
      <c r="X62" s="65">
        <f>IFERROR(IF(W62="",0,CEILING((W62/$G62),1)*$G62),"")</f>
        <v>0</v>
      </c>
      <c r="Y62" s="64">
        <v>0</v>
      </c>
      <c r="Z62" s="65">
        <f>IFERROR(IF(Y62="",0,CEILING((Y62/$G62),1)*$G62),"")</f>
        <v>0</v>
      </c>
      <c r="AA62" s="64">
        <v>0</v>
      </c>
      <c r="AB62" s="65">
        <f>IFERROR(IF(AA62="",0,CEILING((AA62/$G62),1)*$G62),"")</f>
        <v>0</v>
      </c>
      <c r="AC62" s="66" t="str">
        <f>IF(IFERROR(ROUNDUP(V62/G62,0)*0.00502,0)+IFERROR(ROUNDUP(X62/G62,0)*0.00502,0)+IFERROR(ROUNDUP(Z62/G62,0)*0.00502,0)+IFERROR(ROUNDUP(AB62/G62,0)*0.00502,0)=0,"",IFERROR(ROUNDUP(V62/G62,0)*0.00502,0)+IFERROR(ROUNDUP(X62/G62,0)*0.00502,0)+IFERROR(ROUNDUP(Z62/G62,0)*0.00502,0)+IFERROR(ROUNDUP(AB62/G62,0)*0.00502,0))</f>
        <v/>
      </c>
      <c r="AD62" s="78" t="s">
        <v>57</v>
      </c>
      <c r="AE62" s="78" t="s">
        <v>57</v>
      </c>
      <c r="AF62" s="161" t="s">
        <v>164</v>
      </c>
      <c r="AG62" s="2"/>
      <c r="AH62" s="2"/>
      <c r="AI62" s="2"/>
      <c r="AJ62" s="2"/>
      <c r="AK62" s="2"/>
      <c r="AL62" s="60"/>
      <c r="AM62" s="60"/>
      <c r="AN62" s="60"/>
      <c r="AO62" s="2"/>
      <c r="AP62" s="2"/>
      <c r="AQ62" s="2"/>
      <c r="AR62" s="2"/>
      <c r="AS62" s="2"/>
      <c r="AT62" s="2"/>
      <c r="AU62" s="20"/>
      <c r="AV62" s="20"/>
      <c r="AW62" s="21"/>
      <c r="BB62" s="160" t="s">
        <v>65</v>
      </c>
      <c r="BO62" s="76">
        <f>IFERROR(U62*H62/G62,0)</f>
        <v>0</v>
      </c>
      <c r="BP62" s="76">
        <f>IFERROR(V62*H62/G62,0)</f>
        <v>0</v>
      </c>
      <c r="BQ62" s="76">
        <f>IFERROR(1/I62*(U62/G62),0)</f>
        <v>0</v>
      </c>
      <c r="BR62" s="76">
        <f>IFERROR(1/I62*(V62/G62),0)</f>
        <v>0</v>
      </c>
      <c r="BS62" s="76">
        <f>IFERROR(W62*H62/G62,0)</f>
        <v>0</v>
      </c>
      <c r="BT62" s="76">
        <f>IFERROR(X62*H62/G62,0)</f>
        <v>0</v>
      </c>
      <c r="BU62" s="76">
        <f>IFERROR(1/I62*(W62/G62),0)</f>
        <v>0</v>
      </c>
      <c r="BV62" s="76">
        <f>IFERROR(1/I62*(X62/G62),0)</f>
        <v>0</v>
      </c>
      <c r="BW62" s="76">
        <f>IFERROR(Y62*H62/G62,0)</f>
        <v>0</v>
      </c>
      <c r="BX62" s="76">
        <f>IFERROR(Z62*H62/G62,0)</f>
        <v>0</v>
      </c>
      <c r="BY62" s="76">
        <f>IFERROR(1/I62*(Y62/G62),0)</f>
        <v>0</v>
      </c>
      <c r="BZ62" s="76">
        <f>IFERROR(1/I62*(Z62/G62),0)</f>
        <v>0</v>
      </c>
      <c r="CA62" s="76">
        <f>IFERROR(AA62*H62/G62,0)</f>
        <v>0</v>
      </c>
      <c r="CB62" s="76">
        <f>IFERROR(AB62*H62/G62,0)</f>
        <v>0</v>
      </c>
      <c r="CC62" s="76">
        <f>IFERROR(1/I62*(AA62/G62),0)</f>
        <v>0</v>
      </c>
      <c r="CD62" s="76">
        <f>IFERROR(1/I62*(AB62/G62),0)</f>
        <v>0</v>
      </c>
    </row>
    <row r="63" spans="1:82" hidden="1" x14ac:dyDescent="0.2">
      <c r="A63" s="490"/>
      <c r="B63" s="490"/>
      <c r="C63" s="490"/>
      <c r="D63" s="490"/>
      <c r="E63" s="490"/>
      <c r="F63" s="490"/>
      <c r="G63" s="490"/>
      <c r="H63" s="490"/>
      <c r="I63" s="490"/>
      <c r="J63" s="490"/>
      <c r="K63" s="490"/>
      <c r="L63" s="490"/>
      <c r="M63" s="490"/>
      <c r="N63" s="490"/>
      <c r="O63" s="488" t="s">
        <v>43</v>
      </c>
      <c r="P63" s="489"/>
      <c r="Q63" s="489"/>
      <c r="R63" s="489"/>
      <c r="S63" s="489"/>
      <c r="T63" s="39" t="s">
        <v>42</v>
      </c>
      <c r="U63" s="101">
        <f>IFERROR(U61/G61,0)+IFERROR(U62/G62,0)</f>
        <v>0</v>
      </c>
      <c r="V63" s="101">
        <f>IFERROR(V61/G61,0)+IFERROR(V62/G62,0)</f>
        <v>0</v>
      </c>
      <c r="W63" s="101">
        <f>IFERROR(W61/G61,0)+IFERROR(W62/G62,0)</f>
        <v>0</v>
      </c>
      <c r="X63" s="101">
        <f>IFERROR(X61/G61,0)+IFERROR(X62/G62,0)</f>
        <v>0</v>
      </c>
      <c r="Y63" s="101">
        <f>IFERROR(Y61/G61,0)+IFERROR(Y62/G62,0)</f>
        <v>0</v>
      </c>
      <c r="Z63" s="101">
        <f>IFERROR(Z61/G61,0)+IFERROR(Z62/G62,0)</f>
        <v>0</v>
      </c>
      <c r="AA63" s="101">
        <f>IFERROR(AA61/G61,0)+IFERROR(AA62/G62,0)</f>
        <v>0</v>
      </c>
      <c r="AB63" s="101">
        <f>IFERROR(AB61/G61,0)+IFERROR(AB62/G62,0)</f>
        <v>0</v>
      </c>
      <c r="AC63" s="101">
        <f>IFERROR(IF(AC61="",0,AC61),0)+IFERROR(IF(AC62="",0,AC62),0)</f>
        <v>0</v>
      </c>
      <c r="AD63" s="3"/>
      <c r="AE63" s="71"/>
      <c r="AF63" s="3"/>
      <c r="AG63" s="3"/>
      <c r="AH63" s="3"/>
      <c r="AI63" s="3"/>
      <c r="AJ63" s="3"/>
      <c r="AK63" s="3"/>
      <c r="AL63" s="61"/>
      <c r="AM63" s="61"/>
      <c r="AN63" s="61"/>
      <c r="AO63" s="3"/>
      <c r="AP63" s="3"/>
      <c r="AQ63" s="2"/>
      <c r="AR63" s="2"/>
      <c r="AS63" s="2"/>
      <c r="AT63" s="2"/>
      <c r="AU63" s="20"/>
      <c r="AV63" s="20"/>
      <c r="AW63" s="21"/>
    </row>
    <row r="64" spans="1:82" hidden="1" x14ac:dyDescent="0.2">
      <c r="A64" s="490"/>
      <c r="B64" s="490"/>
      <c r="C64" s="490"/>
      <c r="D64" s="490"/>
      <c r="E64" s="490"/>
      <c r="F64" s="490"/>
      <c r="G64" s="490"/>
      <c r="H64" s="490"/>
      <c r="I64" s="490"/>
      <c r="J64" s="490"/>
      <c r="K64" s="490"/>
      <c r="L64" s="490"/>
      <c r="M64" s="490"/>
      <c r="N64" s="490"/>
      <c r="O64" s="488" t="s">
        <v>43</v>
      </c>
      <c r="P64" s="489"/>
      <c r="Q64" s="489"/>
      <c r="R64" s="489"/>
      <c r="S64" s="489"/>
      <c r="T64" s="39" t="s">
        <v>0</v>
      </c>
      <c r="U64" s="103">
        <f t="shared" ref="U64:AB64" si="26">IFERROR(SUM(U61:U62),0)</f>
        <v>0</v>
      </c>
      <c r="V64" s="103">
        <f t="shared" si="26"/>
        <v>0</v>
      </c>
      <c r="W64" s="103">
        <f t="shared" si="26"/>
        <v>0</v>
      </c>
      <c r="X64" s="103">
        <f t="shared" si="26"/>
        <v>0</v>
      </c>
      <c r="Y64" s="103">
        <f t="shared" si="26"/>
        <v>0</v>
      </c>
      <c r="Z64" s="103">
        <f t="shared" si="26"/>
        <v>0</v>
      </c>
      <c r="AA64" s="103">
        <f t="shared" si="26"/>
        <v>0</v>
      </c>
      <c r="AB64" s="103">
        <f t="shared" si="26"/>
        <v>0</v>
      </c>
      <c r="AC64" s="101" t="s">
        <v>57</v>
      </c>
      <c r="AD64" s="3"/>
      <c r="AE64" s="71"/>
      <c r="AF64" s="3"/>
      <c r="AG64" s="3"/>
      <c r="AH64" s="3"/>
      <c r="AI64" s="3"/>
      <c r="AJ64" s="3"/>
      <c r="AK64" s="3"/>
      <c r="AL64" s="61"/>
      <c r="AM64" s="61"/>
      <c r="AN64" s="61"/>
      <c r="AO64" s="3"/>
      <c r="AP64" s="3"/>
      <c r="AQ64" s="2"/>
      <c r="AR64" s="2"/>
      <c r="AS64" s="2"/>
      <c r="AT64" s="2"/>
      <c r="AU64" s="20"/>
      <c r="AV64" s="20"/>
      <c r="AW64" s="21"/>
    </row>
    <row r="65" spans="1:82" ht="27.75" hidden="1" customHeight="1" x14ac:dyDescent="0.2">
      <c r="A65" s="473" t="s">
        <v>165</v>
      </c>
      <c r="B65" s="474"/>
      <c r="C65" s="474"/>
      <c r="D65" s="474"/>
      <c r="E65" s="474"/>
      <c r="F65" s="474"/>
      <c r="G65" s="474"/>
      <c r="H65" s="474"/>
      <c r="I65" s="474"/>
      <c r="J65" s="474"/>
      <c r="K65" s="474"/>
      <c r="L65" s="474"/>
      <c r="M65" s="474"/>
      <c r="N65" s="474"/>
      <c r="O65" s="474"/>
      <c r="P65" s="474"/>
      <c r="Q65" s="474"/>
      <c r="R65" s="474"/>
      <c r="S65" s="474"/>
      <c r="T65" s="474"/>
      <c r="U65" s="474"/>
      <c r="V65" s="474"/>
      <c r="W65" s="475"/>
      <c r="X65" s="475"/>
      <c r="Y65" s="475"/>
      <c r="Z65" s="475"/>
      <c r="AA65" s="476"/>
      <c r="AB65" s="476"/>
      <c r="AC65" s="476"/>
      <c r="AD65" s="476"/>
      <c r="AE65" s="477"/>
      <c r="AF65" s="478"/>
      <c r="AG65" s="2"/>
      <c r="AH65" s="2"/>
      <c r="AI65" s="2"/>
      <c r="AJ65" s="2"/>
      <c r="AK65" s="60"/>
      <c r="AL65" s="60"/>
      <c r="AM65" s="60"/>
      <c r="AN65" s="2"/>
      <c r="AO65" s="2"/>
      <c r="AP65" s="2"/>
      <c r="AQ65" s="2"/>
      <c r="AR65" s="2"/>
    </row>
    <row r="66" spans="1:82" ht="15" hidden="1" x14ac:dyDescent="0.25">
      <c r="A66" s="479" t="s">
        <v>165</v>
      </c>
      <c r="B66" s="480"/>
      <c r="C66" s="480"/>
      <c r="D66" s="480"/>
      <c r="E66" s="480"/>
      <c r="F66" s="480"/>
      <c r="G66" s="480"/>
      <c r="H66" s="480"/>
      <c r="I66" s="480"/>
      <c r="J66" s="480"/>
      <c r="K66" s="480"/>
      <c r="L66" s="480"/>
      <c r="M66" s="480"/>
      <c r="N66" s="480"/>
      <c r="O66" s="480"/>
      <c r="P66" s="480"/>
      <c r="Q66" s="480"/>
      <c r="R66" s="480"/>
      <c r="S66" s="480"/>
      <c r="T66" s="480"/>
      <c r="U66" s="480"/>
      <c r="V66" s="480"/>
      <c r="W66" s="480"/>
      <c r="X66" s="480"/>
      <c r="Y66" s="480"/>
      <c r="Z66" s="480"/>
      <c r="AA66" s="476"/>
      <c r="AB66" s="476"/>
      <c r="AC66" s="476"/>
      <c r="AD66" s="476"/>
      <c r="AE66" s="477"/>
      <c r="AF66" s="481"/>
      <c r="AG66" s="2"/>
      <c r="AH66" s="2"/>
      <c r="AI66" s="2"/>
      <c r="AJ66" s="2"/>
      <c r="AK66" s="60"/>
      <c r="AL66" s="60"/>
      <c r="AM66" s="60"/>
      <c r="AN66" s="2"/>
      <c r="AO66" s="2"/>
      <c r="AP66" s="2"/>
      <c r="AQ66" s="2"/>
      <c r="AR66" s="2"/>
    </row>
    <row r="67" spans="1:82" ht="15" hidden="1" x14ac:dyDescent="0.25">
      <c r="A67" s="482" t="s">
        <v>83</v>
      </c>
      <c r="B67" s="483"/>
      <c r="C67" s="483"/>
      <c r="D67" s="483"/>
      <c r="E67" s="483"/>
      <c r="F67" s="483"/>
      <c r="G67" s="483"/>
      <c r="H67" s="483"/>
      <c r="I67" s="483"/>
      <c r="J67" s="483"/>
      <c r="K67" s="483"/>
      <c r="L67" s="483"/>
      <c r="M67" s="483"/>
      <c r="N67" s="483"/>
      <c r="O67" s="483"/>
      <c r="P67" s="483"/>
      <c r="Q67" s="483"/>
      <c r="R67" s="483"/>
      <c r="S67" s="483"/>
      <c r="T67" s="483"/>
      <c r="U67" s="483"/>
      <c r="V67" s="483"/>
      <c r="W67" s="483"/>
      <c r="X67" s="480"/>
      <c r="Y67" s="480"/>
      <c r="Z67" s="480"/>
      <c r="AA67" s="476"/>
      <c r="AB67" s="476"/>
      <c r="AC67" s="476"/>
      <c r="AD67" s="476"/>
      <c r="AE67" s="477"/>
      <c r="AF67" s="484"/>
      <c r="AG67" s="2"/>
      <c r="AH67" s="2"/>
      <c r="AI67" s="2"/>
      <c r="AJ67" s="2"/>
      <c r="AK67" s="60"/>
      <c r="AL67" s="60"/>
      <c r="AM67" s="60"/>
      <c r="AN67" s="2"/>
      <c r="AO67" s="2"/>
      <c r="AP67" s="2"/>
      <c r="AQ67" s="2"/>
      <c r="AR67" s="2"/>
    </row>
    <row r="68" spans="1:82" ht="22.5" hidden="1" x14ac:dyDescent="0.2">
      <c r="A68" s="78" t="s">
        <v>166</v>
      </c>
      <c r="B68" s="79" t="s">
        <v>167</v>
      </c>
      <c r="C68" s="79">
        <v>4301051863</v>
      </c>
      <c r="D68" s="79">
        <v>4680115885905</v>
      </c>
      <c r="E68" s="80">
        <v>0.3</v>
      </c>
      <c r="F68" s="81">
        <v>6</v>
      </c>
      <c r="G68" s="80">
        <v>1.8</v>
      </c>
      <c r="H68" s="80">
        <v>3.18</v>
      </c>
      <c r="I68" s="82">
        <v>182</v>
      </c>
      <c r="J68" s="82" t="s">
        <v>112</v>
      </c>
      <c r="K68" s="83" t="s">
        <v>87</v>
      </c>
      <c r="L68" s="83"/>
      <c r="M68" s="485">
        <v>40</v>
      </c>
      <c r="N68" s="485"/>
      <c r="O68" s="5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P68" s="487"/>
      <c r="Q68" s="487"/>
      <c r="R68" s="487"/>
      <c r="S68" s="487"/>
      <c r="T68" s="84" t="s">
        <v>0</v>
      </c>
      <c r="U68" s="64">
        <v>0</v>
      </c>
      <c r="V68" s="65">
        <f>IFERROR(IF(U68="",0,CEILING((U68/$G68),1)*$G68),"")</f>
        <v>0</v>
      </c>
      <c r="W68" s="64">
        <v>0</v>
      </c>
      <c r="X68" s="65">
        <f>IFERROR(IF(W68="",0,CEILING((W68/$G68),1)*$G68),"")</f>
        <v>0</v>
      </c>
      <c r="Y68" s="64">
        <v>0</v>
      </c>
      <c r="Z68" s="65">
        <f>IFERROR(IF(Y68="",0,CEILING((Y68/$G68),1)*$G68),"")</f>
        <v>0</v>
      </c>
      <c r="AA68" s="64">
        <v>0</v>
      </c>
      <c r="AB68" s="65">
        <f>IFERROR(IF(AA68="",0,CEILING((AA68/$G68),1)*$G68),"")</f>
        <v>0</v>
      </c>
      <c r="AC68" s="66" t="str">
        <f>IF(IFERROR(ROUNDUP(V68/G68,0)*0.00651,0)+IFERROR(ROUNDUP(X68/G68,0)*0.00651,0)+IFERROR(ROUNDUP(Z68/G68,0)*0.00651,0)+IFERROR(ROUNDUP(AB68/G68,0)*0.00651,0)=0,"",IFERROR(ROUNDUP(V68/G68,0)*0.00651,0)+IFERROR(ROUNDUP(X68/G68,0)*0.00651,0)+IFERROR(ROUNDUP(Z68/G68,0)*0.00651,0)+IFERROR(ROUNDUP(AB68/G68,0)*0.00651,0))</f>
        <v/>
      </c>
      <c r="AD68" s="78" t="s">
        <v>57</v>
      </c>
      <c r="AE68" s="78" t="s">
        <v>57</v>
      </c>
      <c r="AF68" s="163" t="s">
        <v>168</v>
      </c>
      <c r="AG68" s="2"/>
      <c r="AH68" s="2"/>
      <c r="AI68" s="2"/>
      <c r="AJ68" s="2"/>
      <c r="AK68" s="2"/>
      <c r="AL68" s="60"/>
      <c r="AM68" s="60"/>
      <c r="AN68" s="60"/>
      <c r="AO68" s="2"/>
      <c r="AP68" s="2"/>
      <c r="AQ68" s="2"/>
      <c r="AR68" s="2"/>
      <c r="AS68" s="2"/>
      <c r="AT68" s="2"/>
      <c r="AU68" s="20"/>
      <c r="AV68" s="20"/>
      <c r="AW68" s="21"/>
      <c r="BB68" s="162" t="s">
        <v>65</v>
      </c>
      <c r="BO68" s="76">
        <f>IFERROR(U68*H68/G68,0)</f>
        <v>0</v>
      </c>
      <c r="BP68" s="76">
        <f>IFERROR(V68*H68/G68,0)</f>
        <v>0</v>
      </c>
      <c r="BQ68" s="76">
        <f>IFERROR(1/I68*(U68/G68),0)</f>
        <v>0</v>
      </c>
      <c r="BR68" s="76">
        <f>IFERROR(1/I68*(V68/G68),0)</f>
        <v>0</v>
      </c>
      <c r="BS68" s="76">
        <f>IFERROR(W68*H68/G68,0)</f>
        <v>0</v>
      </c>
      <c r="BT68" s="76">
        <f>IFERROR(X68*H68/G68,0)</f>
        <v>0</v>
      </c>
      <c r="BU68" s="76">
        <f>IFERROR(1/I68*(W68/G68),0)</f>
        <v>0</v>
      </c>
      <c r="BV68" s="76">
        <f>IFERROR(1/I68*(X68/G68),0)</f>
        <v>0</v>
      </c>
      <c r="BW68" s="76">
        <f>IFERROR(Y68*H68/G68,0)</f>
        <v>0</v>
      </c>
      <c r="BX68" s="76">
        <f>IFERROR(Z68*H68/G68,0)</f>
        <v>0</v>
      </c>
      <c r="BY68" s="76">
        <f>IFERROR(1/I68*(Y68/G68),0)</f>
        <v>0</v>
      </c>
      <c r="BZ68" s="76">
        <f>IFERROR(1/I68*(Z68/G68),0)</f>
        <v>0</v>
      </c>
      <c r="CA68" s="76">
        <f>IFERROR(AA68*H68/G68,0)</f>
        <v>0</v>
      </c>
      <c r="CB68" s="76">
        <f>IFERROR(AB68*H68/G68,0)</f>
        <v>0</v>
      </c>
      <c r="CC68" s="76">
        <f>IFERROR(1/I68*(AA68/G68),0)</f>
        <v>0</v>
      </c>
      <c r="CD68" s="76">
        <f>IFERROR(1/I68*(AB68/G68),0)</f>
        <v>0</v>
      </c>
    </row>
    <row r="69" spans="1:82" ht="22.5" x14ac:dyDescent="0.2">
      <c r="A69" s="78" t="s">
        <v>166</v>
      </c>
      <c r="B69" s="79" t="s">
        <v>167</v>
      </c>
      <c r="C69" s="79">
        <v>4301052036</v>
      </c>
      <c r="D69" s="79">
        <v>4680115885905</v>
      </c>
      <c r="E69" s="80">
        <v>0.3</v>
      </c>
      <c r="F69" s="81">
        <v>6</v>
      </c>
      <c r="G69" s="80">
        <v>1.8</v>
      </c>
      <c r="H69" s="80">
        <v>3.18</v>
      </c>
      <c r="I69" s="82">
        <v>182</v>
      </c>
      <c r="J69" s="82" t="s">
        <v>112</v>
      </c>
      <c r="K69" s="83" t="s">
        <v>87</v>
      </c>
      <c r="L69" s="83"/>
      <c r="M69" s="485">
        <v>40</v>
      </c>
      <c r="N69" s="485"/>
      <c r="O69" s="5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P69" s="487"/>
      <c r="Q69" s="487"/>
      <c r="R69" s="487"/>
      <c r="S69" s="487"/>
      <c r="T69" s="84" t="s">
        <v>0</v>
      </c>
      <c r="U69" s="64">
        <v>0</v>
      </c>
      <c r="V69" s="65">
        <f>IFERROR(IF(U69="",0,CEILING((U69/$G69),1)*$G69),"")</f>
        <v>0</v>
      </c>
      <c r="W69" s="64">
        <v>100</v>
      </c>
      <c r="X69" s="65">
        <f>IFERROR(IF(W69="",0,CEILING((W69/$G69),1)*$G69),"")</f>
        <v>100.8</v>
      </c>
      <c r="Y69" s="64">
        <v>0</v>
      </c>
      <c r="Z69" s="65">
        <f>IFERROR(IF(Y69="",0,CEILING((Y69/$G69),1)*$G69),"")</f>
        <v>0</v>
      </c>
      <c r="AA69" s="64">
        <v>0</v>
      </c>
      <c r="AB69" s="65">
        <f>IFERROR(IF(AA69="",0,CEILING((AA69/$G69),1)*$G69),"")</f>
        <v>0</v>
      </c>
      <c r="AC69" s="66">
        <f>IF(IFERROR(ROUNDUP(V69/G69,0)*0.00651,0)+IFERROR(ROUNDUP(X69/G69,0)*0.00651,0)+IFERROR(ROUNDUP(Z69/G69,0)*0.00651,0)+IFERROR(ROUNDUP(AB69/G69,0)*0.00651,0)=0,"",IFERROR(ROUNDUP(V69/G69,0)*0.00651,0)+IFERROR(ROUNDUP(X69/G69,0)*0.00651,0)+IFERROR(ROUNDUP(Z69/G69,0)*0.00651,0)+IFERROR(ROUNDUP(AB69/G69,0)*0.00651,0))</f>
        <v>0.36456</v>
      </c>
      <c r="AD69" s="78" t="s">
        <v>57</v>
      </c>
      <c r="AE69" s="78" t="s">
        <v>57</v>
      </c>
      <c r="AF69" s="165" t="s">
        <v>168</v>
      </c>
      <c r="AG69" s="2"/>
      <c r="AH69" s="2"/>
      <c r="AI69" s="2"/>
      <c r="AJ69" s="2"/>
      <c r="AK69" s="2"/>
      <c r="AL69" s="60"/>
      <c r="AM69" s="60"/>
      <c r="AN69" s="60"/>
      <c r="AO69" s="2"/>
      <c r="AP69" s="2"/>
      <c r="AQ69" s="2"/>
      <c r="AR69" s="2"/>
      <c r="AS69" s="2"/>
      <c r="AT69" s="2"/>
      <c r="AU69" s="20"/>
      <c r="AV69" s="20"/>
      <c r="AW69" s="21"/>
      <c r="BB69" s="164" t="s">
        <v>65</v>
      </c>
      <c r="BO69" s="76">
        <f>IFERROR(U69*H69/G69,0)</f>
        <v>0</v>
      </c>
      <c r="BP69" s="76">
        <f>IFERROR(V69*H69/G69,0)</f>
        <v>0</v>
      </c>
      <c r="BQ69" s="76">
        <f>IFERROR(1/I69*(U69/G69),0)</f>
        <v>0</v>
      </c>
      <c r="BR69" s="76">
        <f>IFERROR(1/I69*(V69/G69),0)</f>
        <v>0</v>
      </c>
      <c r="BS69" s="76">
        <f>IFERROR(W69*H69/G69,0)</f>
        <v>176.66666666666666</v>
      </c>
      <c r="BT69" s="76">
        <f>IFERROR(X69*H69/G69,0)</f>
        <v>178.07999999999998</v>
      </c>
      <c r="BU69" s="76">
        <f>IFERROR(1/I69*(W69/G69),0)</f>
        <v>0.30525030525030528</v>
      </c>
      <c r="BV69" s="76">
        <f>IFERROR(1/I69*(X69/G69),0)</f>
        <v>0.30769230769230771</v>
      </c>
      <c r="BW69" s="76">
        <f>IFERROR(Y69*H69/G69,0)</f>
        <v>0</v>
      </c>
      <c r="BX69" s="76">
        <f>IFERROR(Z69*H69/G69,0)</f>
        <v>0</v>
      </c>
      <c r="BY69" s="76">
        <f>IFERROR(1/I69*(Y69/G69),0)</f>
        <v>0</v>
      </c>
      <c r="BZ69" s="76">
        <f>IFERROR(1/I69*(Z69/G69),0)</f>
        <v>0</v>
      </c>
      <c r="CA69" s="76">
        <f>IFERROR(AA69*H69/G69,0)</f>
        <v>0</v>
      </c>
      <c r="CB69" s="76">
        <f>IFERROR(AB69*H69/G69,0)</f>
        <v>0</v>
      </c>
      <c r="CC69" s="76">
        <f>IFERROR(1/I69*(AA69/G69),0)</f>
        <v>0</v>
      </c>
      <c r="CD69" s="76">
        <f>IFERROR(1/I69*(AB69/G69),0)</f>
        <v>0</v>
      </c>
    </row>
    <row r="70" spans="1:82" x14ac:dyDescent="0.2">
      <c r="A70" s="490"/>
      <c r="B70" s="490"/>
      <c r="C70" s="490"/>
      <c r="D70" s="490"/>
      <c r="E70" s="490"/>
      <c r="F70" s="490"/>
      <c r="G70" s="490"/>
      <c r="H70" s="490"/>
      <c r="I70" s="490"/>
      <c r="J70" s="490"/>
      <c r="K70" s="490"/>
      <c r="L70" s="490"/>
      <c r="M70" s="490"/>
      <c r="N70" s="490"/>
      <c r="O70" s="488" t="s">
        <v>43</v>
      </c>
      <c r="P70" s="489"/>
      <c r="Q70" s="489"/>
      <c r="R70" s="489"/>
      <c r="S70" s="489"/>
      <c r="T70" s="39" t="s">
        <v>42</v>
      </c>
      <c r="U70" s="101">
        <f>IFERROR(U68/G68,0)+IFERROR(U69/G69,0)</f>
        <v>0</v>
      </c>
      <c r="V70" s="101">
        <f>IFERROR(V68/G68,0)+IFERROR(V69/G69,0)</f>
        <v>0</v>
      </c>
      <c r="W70" s="101">
        <f>IFERROR(W68/G68,0)+IFERROR(W69/G69,0)</f>
        <v>55.555555555555557</v>
      </c>
      <c r="X70" s="101">
        <f>IFERROR(X68/G68,0)+IFERROR(X69/G69,0)</f>
        <v>56</v>
      </c>
      <c r="Y70" s="101">
        <f>IFERROR(Y68/G68,0)+IFERROR(Y69/G69,0)</f>
        <v>0</v>
      </c>
      <c r="Z70" s="101">
        <f>IFERROR(Z68/G68,0)+IFERROR(Z69/G69,0)</f>
        <v>0</v>
      </c>
      <c r="AA70" s="101">
        <f>IFERROR(AA68/G68,0)+IFERROR(AA69/G69,0)</f>
        <v>0</v>
      </c>
      <c r="AB70" s="101">
        <f>IFERROR(AB68/G68,0)+IFERROR(AB69/G69,0)</f>
        <v>0</v>
      </c>
      <c r="AC70" s="101">
        <f>IFERROR(IF(AC68="",0,AC68),0)+IFERROR(IF(AC69="",0,AC69),0)</f>
        <v>0.36456</v>
      </c>
      <c r="AD70" s="3"/>
      <c r="AE70" s="71"/>
      <c r="AF70" s="3"/>
      <c r="AG70" s="3"/>
      <c r="AH70" s="3"/>
      <c r="AI70" s="3"/>
      <c r="AJ70" s="3"/>
      <c r="AK70" s="3"/>
      <c r="AL70" s="61"/>
      <c r="AM70" s="61"/>
      <c r="AN70" s="61"/>
      <c r="AO70" s="3"/>
      <c r="AP70" s="3"/>
      <c r="AQ70" s="2"/>
      <c r="AR70" s="2"/>
      <c r="AS70" s="2"/>
      <c r="AT70" s="2"/>
      <c r="AU70" s="20"/>
      <c r="AV70" s="20"/>
      <c r="AW70" s="21"/>
    </row>
    <row r="71" spans="1:82" x14ac:dyDescent="0.2">
      <c r="A71" s="490"/>
      <c r="B71" s="490"/>
      <c r="C71" s="490"/>
      <c r="D71" s="490"/>
      <c r="E71" s="490"/>
      <c r="F71" s="490"/>
      <c r="G71" s="490"/>
      <c r="H71" s="490"/>
      <c r="I71" s="490"/>
      <c r="J71" s="490"/>
      <c r="K71" s="490"/>
      <c r="L71" s="490"/>
      <c r="M71" s="490"/>
      <c r="N71" s="490"/>
      <c r="O71" s="488" t="s">
        <v>43</v>
      </c>
      <c r="P71" s="489"/>
      <c r="Q71" s="489"/>
      <c r="R71" s="489"/>
      <c r="S71" s="489"/>
      <c r="T71" s="39" t="s">
        <v>0</v>
      </c>
      <c r="U71" s="103">
        <f t="shared" ref="U71:AB71" si="27">IFERROR(SUM(U68:U69),0)</f>
        <v>0</v>
      </c>
      <c r="V71" s="103">
        <f t="shared" si="27"/>
        <v>0</v>
      </c>
      <c r="W71" s="103">
        <f t="shared" si="27"/>
        <v>100</v>
      </c>
      <c r="X71" s="103">
        <f t="shared" si="27"/>
        <v>100.8</v>
      </c>
      <c r="Y71" s="103">
        <f t="shared" si="27"/>
        <v>0</v>
      </c>
      <c r="Z71" s="103">
        <f t="shared" si="27"/>
        <v>0</v>
      </c>
      <c r="AA71" s="103">
        <f t="shared" si="27"/>
        <v>0</v>
      </c>
      <c r="AB71" s="103">
        <f t="shared" si="27"/>
        <v>0</v>
      </c>
      <c r="AC71" s="101" t="s">
        <v>57</v>
      </c>
      <c r="AD71" s="3"/>
      <c r="AE71" s="71"/>
      <c r="AF71" s="3"/>
      <c r="AG71" s="3"/>
      <c r="AH71" s="3"/>
      <c r="AI71" s="3"/>
      <c r="AJ71" s="3"/>
      <c r="AK71" s="3"/>
      <c r="AL71" s="61"/>
      <c r="AM71" s="61"/>
      <c r="AN71" s="61"/>
      <c r="AO71" s="3"/>
      <c r="AP71" s="3"/>
      <c r="AQ71" s="2"/>
      <c r="AR71" s="2"/>
      <c r="AS71" s="2"/>
      <c r="AT71" s="2"/>
      <c r="AU71" s="20"/>
      <c r="AV71" s="20"/>
      <c r="AW71" s="21"/>
    </row>
    <row r="72" spans="1:82" ht="15" hidden="1" x14ac:dyDescent="0.25">
      <c r="A72" s="482" t="s">
        <v>169</v>
      </c>
      <c r="B72" s="483"/>
      <c r="C72" s="483"/>
      <c r="D72" s="483"/>
      <c r="E72" s="483"/>
      <c r="F72" s="483"/>
      <c r="G72" s="483"/>
      <c r="H72" s="483"/>
      <c r="I72" s="483"/>
      <c r="J72" s="483"/>
      <c r="K72" s="483"/>
      <c r="L72" s="483"/>
      <c r="M72" s="483"/>
      <c r="N72" s="483"/>
      <c r="O72" s="483"/>
      <c r="P72" s="483"/>
      <c r="Q72" s="483"/>
      <c r="R72" s="483"/>
      <c r="S72" s="483"/>
      <c r="T72" s="483"/>
      <c r="U72" s="483"/>
      <c r="V72" s="483"/>
      <c r="W72" s="483"/>
      <c r="X72" s="480"/>
      <c r="Y72" s="480"/>
      <c r="Z72" s="480"/>
      <c r="AA72" s="476"/>
      <c r="AB72" s="476"/>
      <c r="AC72" s="476"/>
      <c r="AD72" s="476"/>
      <c r="AE72" s="477"/>
      <c r="AF72" s="484"/>
      <c r="AG72" s="2"/>
      <c r="AH72" s="2"/>
      <c r="AI72" s="2"/>
      <c r="AJ72" s="2"/>
      <c r="AK72" s="60"/>
      <c r="AL72" s="60"/>
      <c r="AM72" s="60"/>
      <c r="AN72" s="2"/>
      <c r="AO72" s="2"/>
      <c r="AP72" s="2"/>
      <c r="AQ72" s="2"/>
      <c r="AR72" s="2"/>
    </row>
    <row r="73" spans="1:82" hidden="1" x14ac:dyDescent="0.2">
      <c r="A73" s="78" t="s">
        <v>170</v>
      </c>
      <c r="B73" s="79" t="s">
        <v>171</v>
      </c>
      <c r="C73" s="79">
        <v>4301032013</v>
      </c>
      <c r="D73" s="79">
        <v>4607091388503</v>
      </c>
      <c r="E73" s="80">
        <v>0.05</v>
      </c>
      <c r="F73" s="81">
        <v>12</v>
      </c>
      <c r="G73" s="80">
        <v>0.6</v>
      </c>
      <c r="H73" s="80">
        <v>0.82199999999999995</v>
      </c>
      <c r="I73" s="82">
        <v>182</v>
      </c>
      <c r="J73" s="82" t="s">
        <v>112</v>
      </c>
      <c r="K73" s="83" t="s">
        <v>172</v>
      </c>
      <c r="L73" s="83"/>
      <c r="M73" s="485">
        <v>120</v>
      </c>
      <c r="N73" s="485"/>
      <c r="O73" s="5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73" s="487"/>
      <c r="Q73" s="487"/>
      <c r="R73" s="487"/>
      <c r="S73" s="487"/>
      <c r="T73" s="84" t="s">
        <v>0</v>
      </c>
      <c r="U73" s="64">
        <v>0</v>
      </c>
      <c r="V73" s="65">
        <f>IFERROR(IF(U73="",0,CEILING((U73/$G73),1)*$G73),"")</f>
        <v>0</v>
      </c>
      <c r="W73" s="64">
        <v>0</v>
      </c>
      <c r="X73" s="65">
        <f>IFERROR(IF(W73="",0,CEILING((W73/$G73),1)*$G73),"")</f>
        <v>0</v>
      </c>
      <c r="Y73" s="64">
        <v>0</v>
      </c>
      <c r="Z73" s="65">
        <f>IFERROR(IF(Y73="",0,CEILING((Y73/$G73),1)*$G73),"")</f>
        <v>0</v>
      </c>
      <c r="AA73" s="64">
        <v>0</v>
      </c>
      <c r="AB73" s="65">
        <f>IFERROR(IF(AA73="",0,CEILING((AA73/$G73),1)*$G73),"")</f>
        <v>0</v>
      </c>
      <c r="AC73" s="66" t="str">
        <f>IF(IFERROR(ROUNDUP(V73/G73,0)*0.00651,0)+IFERROR(ROUNDUP(X73/G73,0)*0.00651,0)+IFERROR(ROUNDUP(Z73/G73,0)*0.00651,0)+IFERROR(ROUNDUP(AB73/G73,0)*0.00651,0)=0,"",IFERROR(ROUNDUP(V73/G73,0)*0.00651,0)+IFERROR(ROUNDUP(X73/G73,0)*0.00651,0)+IFERROR(ROUNDUP(Z73/G73,0)*0.00651,0)+IFERROR(ROUNDUP(AB73/G73,0)*0.00651,0))</f>
        <v/>
      </c>
      <c r="AD73" s="78" t="s">
        <v>57</v>
      </c>
      <c r="AE73" s="78" t="s">
        <v>57</v>
      </c>
      <c r="AF73" s="167" t="s">
        <v>174</v>
      </c>
      <c r="AG73" s="2"/>
      <c r="AH73" s="2"/>
      <c r="AI73" s="2"/>
      <c r="AJ73" s="2"/>
      <c r="AK73" s="2"/>
      <c r="AL73" s="60"/>
      <c r="AM73" s="60"/>
      <c r="AN73" s="60"/>
      <c r="AO73" s="2"/>
      <c r="AP73" s="2"/>
      <c r="AQ73" s="2"/>
      <c r="AR73" s="2"/>
      <c r="AS73" s="2"/>
      <c r="AT73" s="2"/>
      <c r="AU73" s="20"/>
      <c r="AV73" s="20"/>
      <c r="AW73" s="21"/>
      <c r="BB73" s="166" t="s">
        <v>173</v>
      </c>
      <c r="BO73" s="76">
        <f>IFERROR(U73*H73/G73,0)</f>
        <v>0</v>
      </c>
      <c r="BP73" s="76">
        <f>IFERROR(V73*H73/G73,0)</f>
        <v>0</v>
      </c>
      <c r="BQ73" s="76">
        <f>IFERROR(1/I73*(U73/G73),0)</f>
        <v>0</v>
      </c>
      <c r="BR73" s="76">
        <f>IFERROR(1/I73*(V73/G73),0)</f>
        <v>0</v>
      </c>
      <c r="BS73" s="76">
        <f>IFERROR(W73*H73/G73,0)</f>
        <v>0</v>
      </c>
      <c r="BT73" s="76">
        <f>IFERROR(X73*H73/G73,0)</f>
        <v>0</v>
      </c>
      <c r="BU73" s="76">
        <f>IFERROR(1/I73*(W73/G73),0)</f>
        <v>0</v>
      </c>
      <c r="BV73" s="76">
        <f>IFERROR(1/I73*(X73/G73),0)</f>
        <v>0</v>
      </c>
      <c r="BW73" s="76">
        <f>IFERROR(Y73*H73/G73,0)</f>
        <v>0</v>
      </c>
      <c r="BX73" s="76">
        <f>IFERROR(Z73*H73/G73,0)</f>
        <v>0</v>
      </c>
      <c r="BY73" s="76">
        <f>IFERROR(1/I73*(Y73/G73),0)</f>
        <v>0</v>
      </c>
      <c r="BZ73" s="76">
        <f>IFERROR(1/I73*(Z73/G73),0)</f>
        <v>0</v>
      </c>
      <c r="CA73" s="76">
        <f>IFERROR(AA73*H73/G73,0)</f>
        <v>0</v>
      </c>
      <c r="CB73" s="76">
        <f>IFERROR(AB73*H73/G73,0)</f>
        <v>0</v>
      </c>
      <c r="CC73" s="76">
        <f>IFERROR(1/I73*(AA73/G73),0)</f>
        <v>0</v>
      </c>
      <c r="CD73" s="76">
        <f>IFERROR(1/I73*(AB73/G73),0)</f>
        <v>0</v>
      </c>
    </row>
    <row r="74" spans="1:82" hidden="1" x14ac:dyDescent="0.2">
      <c r="A74" s="490"/>
      <c r="B74" s="490"/>
      <c r="C74" s="490"/>
      <c r="D74" s="490"/>
      <c r="E74" s="490"/>
      <c r="F74" s="490"/>
      <c r="G74" s="490"/>
      <c r="H74" s="490"/>
      <c r="I74" s="490"/>
      <c r="J74" s="490"/>
      <c r="K74" s="490"/>
      <c r="L74" s="490"/>
      <c r="M74" s="490"/>
      <c r="N74" s="490"/>
      <c r="O74" s="488" t="s">
        <v>43</v>
      </c>
      <c r="P74" s="489"/>
      <c r="Q74" s="489"/>
      <c r="R74" s="489"/>
      <c r="S74" s="489"/>
      <c r="T74" s="39" t="s">
        <v>42</v>
      </c>
      <c r="U74" s="101">
        <f>IFERROR(U73/G73,0)</f>
        <v>0</v>
      </c>
      <c r="V74" s="101">
        <f>IFERROR(V73/G73,0)</f>
        <v>0</v>
      </c>
      <c r="W74" s="101">
        <f>IFERROR(W73/G73,0)</f>
        <v>0</v>
      </c>
      <c r="X74" s="101">
        <f>IFERROR(X73/G73,0)</f>
        <v>0</v>
      </c>
      <c r="Y74" s="101">
        <f>IFERROR(Y73/G73,0)</f>
        <v>0</v>
      </c>
      <c r="Z74" s="101">
        <f>IFERROR(Z73/G73,0)</f>
        <v>0</v>
      </c>
      <c r="AA74" s="101">
        <f>IFERROR(AA73/G73,0)</f>
        <v>0</v>
      </c>
      <c r="AB74" s="101">
        <f>IFERROR(AB73/G73,0)</f>
        <v>0</v>
      </c>
      <c r="AC74" s="101">
        <f>IFERROR(IF(AC73="",0,AC73),0)</f>
        <v>0</v>
      </c>
      <c r="AD74" s="3"/>
      <c r="AE74" s="71"/>
      <c r="AF74" s="3"/>
      <c r="AG74" s="3"/>
      <c r="AH74" s="3"/>
      <c r="AI74" s="3"/>
      <c r="AJ74" s="3"/>
      <c r="AK74" s="3"/>
      <c r="AL74" s="61"/>
      <c r="AM74" s="61"/>
      <c r="AN74" s="61"/>
      <c r="AO74" s="3"/>
      <c r="AP74" s="3"/>
      <c r="AQ74" s="2"/>
      <c r="AR74" s="2"/>
      <c r="AS74" s="2"/>
      <c r="AT74" s="2"/>
      <c r="AU74" s="20"/>
      <c r="AV74" s="20"/>
      <c r="AW74" s="21"/>
    </row>
    <row r="75" spans="1:82" hidden="1" x14ac:dyDescent="0.2">
      <c r="A75" s="490"/>
      <c r="B75" s="490"/>
      <c r="C75" s="490"/>
      <c r="D75" s="490"/>
      <c r="E75" s="490"/>
      <c r="F75" s="490"/>
      <c r="G75" s="490"/>
      <c r="H75" s="490"/>
      <c r="I75" s="490"/>
      <c r="J75" s="490"/>
      <c r="K75" s="490"/>
      <c r="L75" s="490"/>
      <c r="M75" s="490"/>
      <c r="N75" s="490"/>
      <c r="O75" s="488" t="s">
        <v>43</v>
      </c>
      <c r="P75" s="489"/>
      <c r="Q75" s="489"/>
      <c r="R75" s="489"/>
      <c r="S75" s="489"/>
      <c r="T75" s="39" t="s">
        <v>0</v>
      </c>
      <c r="U75" s="103">
        <f t="shared" ref="U75:AB75" si="28">IFERROR(SUM(U73:U73),0)</f>
        <v>0</v>
      </c>
      <c r="V75" s="103">
        <f t="shared" si="28"/>
        <v>0</v>
      </c>
      <c r="W75" s="103">
        <f t="shared" si="28"/>
        <v>0</v>
      </c>
      <c r="X75" s="103">
        <f t="shared" si="28"/>
        <v>0</v>
      </c>
      <c r="Y75" s="103">
        <f t="shared" si="28"/>
        <v>0</v>
      </c>
      <c r="Z75" s="103">
        <f t="shared" si="28"/>
        <v>0</v>
      </c>
      <c r="AA75" s="103">
        <f t="shared" si="28"/>
        <v>0</v>
      </c>
      <c r="AB75" s="103">
        <f t="shared" si="28"/>
        <v>0</v>
      </c>
      <c r="AC75" s="101" t="s">
        <v>57</v>
      </c>
      <c r="AD75" s="3"/>
      <c r="AE75" s="71"/>
      <c r="AF75" s="3"/>
      <c r="AG75" s="3"/>
      <c r="AH75" s="3"/>
      <c r="AI75" s="3"/>
      <c r="AJ75" s="3"/>
      <c r="AK75" s="3"/>
      <c r="AL75" s="61"/>
      <c r="AM75" s="61"/>
      <c r="AN75" s="61"/>
      <c r="AO75" s="3"/>
      <c r="AP75" s="3"/>
      <c r="AQ75" s="2"/>
      <c r="AR75" s="2"/>
      <c r="AS75" s="2"/>
      <c r="AT75" s="2"/>
      <c r="AU75" s="20"/>
      <c r="AV75" s="20"/>
      <c r="AW75" s="21"/>
    </row>
    <row r="76" spans="1:82" ht="27.75" hidden="1" customHeight="1" x14ac:dyDescent="0.2">
      <c r="A76" s="473" t="s">
        <v>175</v>
      </c>
      <c r="B76" s="474"/>
      <c r="C76" s="474"/>
      <c r="D76" s="474"/>
      <c r="E76" s="474"/>
      <c r="F76" s="474"/>
      <c r="G76" s="474"/>
      <c r="H76" s="474"/>
      <c r="I76" s="474"/>
      <c r="J76" s="474"/>
      <c r="K76" s="474"/>
      <c r="L76" s="474"/>
      <c r="M76" s="474"/>
      <c r="N76" s="474"/>
      <c r="O76" s="474"/>
      <c r="P76" s="474"/>
      <c r="Q76" s="474"/>
      <c r="R76" s="474"/>
      <c r="S76" s="474"/>
      <c r="T76" s="474"/>
      <c r="U76" s="474"/>
      <c r="V76" s="474"/>
      <c r="W76" s="475"/>
      <c r="X76" s="475"/>
      <c r="Y76" s="475"/>
      <c r="Z76" s="475"/>
      <c r="AA76" s="476"/>
      <c r="AB76" s="476"/>
      <c r="AC76" s="476"/>
      <c r="AD76" s="476"/>
      <c r="AE76" s="477"/>
      <c r="AF76" s="478"/>
      <c r="AG76" s="2"/>
      <c r="AH76" s="2"/>
      <c r="AI76" s="2"/>
      <c r="AJ76" s="2"/>
      <c r="AK76" s="60"/>
      <c r="AL76" s="60"/>
      <c r="AM76" s="60"/>
      <c r="AN76" s="2"/>
      <c r="AO76" s="2"/>
      <c r="AP76" s="2"/>
      <c r="AQ76" s="2"/>
      <c r="AR76" s="2"/>
    </row>
    <row r="77" spans="1:82" ht="15" hidden="1" x14ac:dyDescent="0.25">
      <c r="A77" s="479" t="s">
        <v>175</v>
      </c>
      <c r="B77" s="480"/>
      <c r="C77" s="480"/>
      <c r="D77" s="480"/>
      <c r="E77" s="480"/>
      <c r="F77" s="480"/>
      <c r="G77" s="480"/>
      <c r="H77" s="480"/>
      <c r="I77" s="480"/>
      <c r="J77" s="480"/>
      <c r="K77" s="480"/>
      <c r="L77" s="480"/>
      <c r="M77" s="480"/>
      <c r="N77" s="480"/>
      <c r="O77" s="480"/>
      <c r="P77" s="480"/>
      <c r="Q77" s="480"/>
      <c r="R77" s="480"/>
      <c r="S77" s="480"/>
      <c r="T77" s="480"/>
      <c r="U77" s="480"/>
      <c r="V77" s="480"/>
      <c r="W77" s="480"/>
      <c r="X77" s="480"/>
      <c r="Y77" s="480"/>
      <c r="Z77" s="480"/>
      <c r="AA77" s="476"/>
      <c r="AB77" s="476"/>
      <c r="AC77" s="476"/>
      <c r="AD77" s="476"/>
      <c r="AE77" s="477"/>
      <c r="AF77" s="481"/>
      <c r="AG77" s="2"/>
      <c r="AH77" s="2"/>
      <c r="AI77" s="2"/>
      <c r="AJ77" s="2"/>
      <c r="AK77" s="60"/>
      <c r="AL77" s="60"/>
      <c r="AM77" s="60"/>
      <c r="AN77" s="2"/>
      <c r="AO77" s="2"/>
      <c r="AP77" s="2"/>
      <c r="AQ77" s="2"/>
      <c r="AR77" s="2"/>
    </row>
    <row r="78" spans="1:82" ht="15" hidden="1" x14ac:dyDescent="0.25">
      <c r="A78" s="482" t="s">
        <v>92</v>
      </c>
      <c r="B78" s="483"/>
      <c r="C78" s="483"/>
      <c r="D78" s="483"/>
      <c r="E78" s="483"/>
      <c r="F78" s="483"/>
      <c r="G78" s="483"/>
      <c r="H78" s="483"/>
      <c r="I78" s="483"/>
      <c r="J78" s="483"/>
      <c r="K78" s="483"/>
      <c r="L78" s="483"/>
      <c r="M78" s="483"/>
      <c r="N78" s="483"/>
      <c r="O78" s="483"/>
      <c r="P78" s="483"/>
      <c r="Q78" s="483"/>
      <c r="R78" s="483"/>
      <c r="S78" s="483"/>
      <c r="T78" s="483"/>
      <c r="U78" s="483"/>
      <c r="V78" s="483"/>
      <c r="W78" s="483"/>
      <c r="X78" s="480"/>
      <c r="Y78" s="480"/>
      <c r="Z78" s="480"/>
      <c r="AA78" s="476"/>
      <c r="AB78" s="476"/>
      <c r="AC78" s="476"/>
      <c r="AD78" s="476"/>
      <c r="AE78" s="477"/>
      <c r="AF78" s="484"/>
      <c r="AG78" s="2"/>
      <c r="AH78" s="2"/>
      <c r="AI78" s="2"/>
      <c r="AJ78" s="2"/>
      <c r="AK78" s="60"/>
      <c r="AL78" s="60"/>
      <c r="AM78" s="60"/>
      <c r="AN78" s="2"/>
      <c r="AO78" s="2"/>
      <c r="AP78" s="2"/>
      <c r="AQ78" s="2"/>
      <c r="AR78" s="2"/>
    </row>
    <row r="79" spans="1:82" hidden="1" x14ac:dyDescent="0.2">
      <c r="A79" s="78" t="s">
        <v>176</v>
      </c>
      <c r="B79" s="79" t="s">
        <v>177</v>
      </c>
      <c r="C79" s="79">
        <v>4301011765</v>
      </c>
      <c r="D79" s="79">
        <v>4640242181172</v>
      </c>
      <c r="E79" s="80">
        <v>0.4</v>
      </c>
      <c r="F79" s="81">
        <v>10</v>
      </c>
      <c r="G79" s="80">
        <v>4</v>
      </c>
      <c r="H79" s="80">
        <v>4.21</v>
      </c>
      <c r="I79" s="82">
        <v>132</v>
      </c>
      <c r="J79" s="82" t="s">
        <v>100</v>
      </c>
      <c r="K79" s="83" t="s">
        <v>95</v>
      </c>
      <c r="L79" s="83"/>
      <c r="M79" s="485">
        <v>55</v>
      </c>
      <c r="N79" s="485"/>
      <c r="O79" s="515" t="s">
        <v>178</v>
      </c>
      <c r="P79" s="487"/>
      <c r="Q79" s="487"/>
      <c r="R79" s="487"/>
      <c r="S79" s="487"/>
      <c r="T79" s="84" t="s">
        <v>0</v>
      </c>
      <c r="U79" s="64">
        <v>0</v>
      </c>
      <c r="V79" s="65">
        <f>IFERROR(IF(U79="",0,CEILING((U79/$G79),1)*$G79),"")</f>
        <v>0</v>
      </c>
      <c r="W79" s="64">
        <v>0</v>
      </c>
      <c r="X79" s="65">
        <f>IFERROR(IF(W79="",0,CEILING((W79/$G79),1)*$G79),"")</f>
        <v>0</v>
      </c>
      <c r="Y79" s="64">
        <v>0</v>
      </c>
      <c r="Z79" s="65">
        <f>IFERROR(IF(Y79="",0,CEILING((Y79/$G79),1)*$G79),"")</f>
        <v>0</v>
      </c>
      <c r="AA79" s="64">
        <v>0</v>
      </c>
      <c r="AB79" s="65">
        <f>IFERROR(IF(AA79="",0,CEILING((AA79/$G79),1)*$G79),"")</f>
        <v>0</v>
      </c>
      <c r="AC79" s="66" t="str">
        <f>IF(IFERROR(ROUNDUP(V79/G79,0)*0.00902,0)+IFERROR(ROUNDUP(X79/G79,0)*0.00902,0)+IFERROR(ROUNDUP(Z79/G79,0)*0.00902,0)+IFERROR(ROUNDUP(AB79/G79,0)*0.00902,0)=0,"",IFERROR(ROUNDUP(V79/G79,0)*0.00902,0)+IFERROR(ROUNDUP(X79/G79,0)*0.00902,0)+IFERROR(ROUNDUP(Z79/G79,0)*0.00902,0)+IFERROR(ROUNDUP(AB79/G79,0)*0.00902,0))</f>
        <v/>
      </c>
      <c r="AD79" s="78" t="s">
        <v>57</v>
      </c>
      <c r="AE79" s="78" t="s">
        <v>57</v>
      </c>
      <c r="AF79" s="169" t="s">
        <v>179</v>
      </c>
      <c r="AG79" s="2"/>
      <c r="AH79" s="2"/>
      <c r="AI79" s="2"/>
      <c r="AJ79" s="2"/>
      <c r="AK79" s="2"/>
      <c r="AL79" s="60"/>
      <c r="AM79" s="60"/>
      <c r="AN79" s="60"/>
      <c r="AO79" s="2"/>
      <c r="AP79" s="2"/>
      <c r="AQ79" s="2"/>
      <c r="AR79" s="2"/>
      <c r="AS79" s="2"/>
      <c r="AT79" s="2"/>
      <c r="AU79" s="20"/>
      <c r="AV79" s="20"/>
      <c r="AW79" s="21"/>
      <c r="BB79" s="168" t="s">
        <v>65</v>
      </c>
      <c r="BO79" s="76">
        <f>IFERROR(U79*H79/G79,0)</f>
        <v>0</v>
      </c>
      <c r="BP79" s="76">
        <f>IFERROR(V79*H79/G79,0)</f>
        <v>0</v>
      </c>
      <c r="BQ79" s="76">
        <f>IFERROR(1/I79*(U79/G79),0)</f>
        <v>0</v>
      </c>
      <c r="BR79" s="76">
        <f>IFERROR(1/I79*(V79/G79),0)</f>
        <v>0</v>
      </c>
      <c r="BS79" s="76">
        <f>IFERROR(W79*H79/G79,0)</f>
        <v>0</v>
      </c>
      <c r="BT79" s="76">
        <f>IFERROR(X79*H79/G79,0)</f>
        <v>0</v>
      </c>
      <c r="BU79" s="76">
        <f>IFERROR(1/I79*(W79/G79),0)</f>
        <v>0</v>
      </c>
      <c r="BV79" s="76">
        <f>IFERROR(1/I79*(X79/G79),0)</f>
        <v>0</v>
      </c>
      <c r="BW79" s="76">
        <f>IFERROR(Y79*H79/G79,0)</f>
        <v>0</v>
      </c>
      <c r="BX79" s="76">
        <f>IFERROR(Z79*H79/G79,0)</f>
        <v>0</v>
      </c>
      <c r="BY79" s="76">
        <f>IFERROR(1/I79*(Y79/G79),0)</f>
        <v>0</v>
      </c>
      <c r="BZ79" s="76">
        <f>IFERROR(1/I79*(Z79/G79),0)</f>
        <v>0</v>
      </c>
      <c r="CA79" s="76">
        <f>IFERROR(AA79*H79/G79,0)</f>
        <v>0</v>
      </c>
      <c r="CB79" s="76">
        <f>IFERROR(AB79*H79/G79,0)</f>
        <v>0</v>
      </c>
      <c r="CC79" s="76">
        <f>IFERROR(1/I79*(AA79/G79),0)</f>
        <v>0</v>
      </c>
      <c r="CD79" s="76">
        <f>IFERROR(1/I79*(AB79/G79),0)</f>
        <v>0</v>
      </c>
    </row>
    <row r="80" spans="1:82" hidden="1" x14ac:dyDescent="0.2">
      <c r="A80" s="490"/>
      <c r="B80" s="490"/>
      <c r="C80" s="490"/>
      <c r="D80" s="490"/>
      <c r="E80" s="490"/>
      <c r="F80" s="490"/>
      <c r="G80" s="490"/>
      <c r="H80" s="490"/>
      <c r="I80" s="490"/>
      <c r="J80" s="490"/>
      <c r="K80" s="490"/>
      <c r="L80" s="490"/>
      <c r="M80" s="490"/>
      <c r="N80" s="490"/>
      <c r="O80" s="488" t="s">
        <v>43</v>
      </c>
      <c r="P80" s="489"/>
      <c r="Q80" s="489"/>
      <c r="R80" s="489"/>
      <c r="S80" s="489"/>
      <c r="T80" s="39" t="s">
        <v>42</v>
      </c>
      <c r="U80" s="101">
        <f>IFERROR(U79/G79,0)</f>
        <v>0</v>
      </c>
      <c r="V80" s="101">
        <f>IFERROR(V79/G79,0)</f>
        <v>0</v>
      </c>
      <c r="W80" s="101">
        <f>IFERROR(W79/G79,0)</f>
        <v>0</v>
      </c>
      <c r="X80" s="101">
        <f>IFERROR(X79/G79,0)</f>
        <v>0</v>
      </c>
      <c r="Y80" s="101">
        <f>IFERROR(Y79/G79,0)</f>
        <v>0</v>
      </c>
      <c r="Z80" s="101">
        <f>IFERROR(Z79/G79,0)</f>
        <v>0</v>
      </c>
      <c r="AA80" s="101">
        <f>IFERROR(AA79/G79,0)</f>
        <v>0</v>
      </c>
      <c r="AB80" s="101">
        <f>IFERROR(AB79/G79,0)</f>
        <v>0</v>
      </c>
      <c r="AC80" s="101">
        <f>IFERROR(IF(AC79="",0,AC79),0)</f>
        <v>0</v>
      </c>
      <c r="AD80" s="3"/>
      <c r="AE80" s="71"/>
      <c r="AF80" s="3"/>
      <c r="AG80" s="3"/>
      <c r="AH80" s="3"/>
      <c r="AI80" s="3"/>
      <c r="AJ80" s="3"/>
      <c r="AK80" s="3"/>
      <c r="AL80" s="61"/>
      <c r="AM80" s="61"/>
      <c r="AN80" s="61"/>
      <c r="AO80" s="3"/>
      <c r="AP80" s="3"/>
      <c r="AQ80" s="2"/>
      <c r="AR80" s="2"/>
      <c r="AS80" s="2"/>
      <c r="AT80" s="2"/>
      <c r="AU80" s="20"/>
      <c r="AV80" s="20"/>
      <c r="AW80" s="21"/>
    </row>
    <row r="81" spans="1:82" hidden="1" x14ac:dyDescent="0.2">
      <c r="A81" s="490"/>
      <c r="B81" s="490"/>
      <c r="C81" s="490"/>
      <c r="D81" s="490"/>
      <c r="E81" s="490"/>
      <c r="F81" s="490"/>
      <c r="G81" s="490"/>
      <c r="H81" s="490"/>
      <c r="I81" s="490"/>
      <c r="J81" s="490"/>
      <c r="K81" s="490"/>
      <c r="L81" s="490"/>
      <c r="M81" s="490"/>
      <c r="N81" s="490"/>
      <c r="O81" s="488" t="s">
        <v>43</v>
      </c>
      <c r="P81" s="489"/>
      <c r="Q81" s="489"/>
      <c r="R81" s="489"/>
      <c r="S81" s="489"/>
      <c r="T81" s="39" t="s">
        <v>0</v>
      </c>
      <c r="U81" s="103">
        <f t="shared" ref="U81:AB81" si="29">IFERROR(SUM(U79:U79),0)</f>
        <v>0</v>
      </c>
      <c r="V81" s="103">
        <f t="shared" si="29"/>
        <v>0</v>
      </c>
      <c r="W81" s="103">
        <f t="shared" si="29"/>
        <v>0</v>
      </c>
      <c r="X81" s="103">
        <f t="shared" si="29"/>
        <v>0</v>
      </c>
      <c r="Y81" s="103">
        <f t="shared" si="29"/>
        <v>0</v>
      </c>
      <c r="Z81" s="103">
        <f t="shared" si="29"/>
        <v>0</v>
      </c>
      <c r="AA81" s="103">
        <f t="shared" si="29"/>
        <v>0</v>
      </c>
      <c r="AB81" s="103">
        <f t="shared" si="29"/>
        <v>0</v>
      </c>
      <c r="AC81" s="101" t="s">
        <v>57</v>
      </c>
      <c r="AD81" s="3"/>
      <c r="AE81" s="71"/>
      <c r="AF81" s="3"/>
      <c r="AG81" s="3"/>
      <c r="AH81" s="3"/>
      <c r="AI81" s="3"/>
      <c r="AJ81" s="3"/>
      <c r="AK81" s="3"/>
      <c r="AL81" s="61"/>
      <c r="AM81" s="61"/>
      <c r="AN81" s="61"/>
      <c r="AO81" s="3"/>
      <c r="AP81" s="3"/>
      <c r="AQ81" s="2"/>
      <c r="AR81" s="2"/>
      <c r="AS81" s="2"/>
      <c r="AT81" s="2"/>
      <c r="AU81" s="20"/>
      <c r="AV81" s="20"/>
      <c r="AW81" s="21"/>
    </row>
    <row r="82" spans="1:82" ht="15" hidden="1" x14ac:dyDescent="0.25">
      <c r="A82" s="482" t="s">
        <v>153</v>
      </c>
      <c r="B82" s="483"/>
      <c r="C82" s="483"/>
      <c r="D82" s="483"/>
      <c r="E82" s="483"/>
      <c r="F82" s="483"/>
      <c r="G82" s="483"/>
      <c r="H82" s="483"/>
      <c r="I82" s="483"/>
      <c r="J82" s="483"/>
      <c r="K82" s="483"/>
      <c r="L82" s="483"/>
      <c r="M82" s="483"/>
      <c r="N82" s="483"/>
      <c r="O82" s="483"/>
      <c r="P82" s="483"/>
      <c r="Q82" s="483"/>
      <c r="R82" s="483"/>
      <c r="S82" s="483"/>
      <c r="T82" s="483"/>
      <c r="U82" s="483"/>
      <c r="V82" s="483"/>
      <c r="W82" s="483"/>
      <c r="X82" s="480"/>
      <c r="Y82" s="480"/>
      <c r="Z82" s="480"/>
      <c r="AA82" s="476"/>
      <c r="AB82" s="476"/>
      <c r="AC82" s="476"/>
      <c r="AD82" s="476"/>
      <c r="AE82" s="477"/>
      <c r="AF82" s="484"/>
      <c r="AG82" s="2"/>
      <c r="AH82" s="2"/>
      <c r="AI82" s="2"/>
      <c r="AJ82" s="2"/>
      <c r="AK82" s="60"/>
      <c r="AL82" s="60"/>
      <c r="AM82" s="60"/>
      <c r="AN82" s="2"/>
      <c r="AO82" s="2"/>
      <c r="AP82" s="2"/>
      <c r="AQ82" s="2"/>
      <c r="AR82" s="2"/>
    </row>
    <row r="83" spans="1:82" hidden="1" x14ac:dyDescent="0.2">
      <c r="A83" s="78" t="s">
        <v>180</v>
      </c>
      <c r="B83" s="79" t="s">
        <v>181</v>
      </c>
      <c r="C83" s="79">
        <v>4301020295</v>
      </c>
      <c r="D83" s="79">
        <v>4640242181363</v>
      </c>
      <c r="E83" s="80">
        <v>0.4</v>
      </c>
      <c r="F83" s="81">
        <v>10</v>
      </c>
      <c r="G83" s="80">
        <v>4</v>
      </c>
      <c r="H83" s="80">
        <v>4.21</v>
      </c>
      <c r="I83" s="82">
        <v>132</v>
      </c>
      <c r="J83" s="82" t="s">
        <v>100</v>
      </c>
      <c r="K83" s="83" t="s">
        <v>95</v>
      </c>
      <c r="L83" s="83"/>
      <c r="M83" s="485">
        <v>50</v>
      </c>
      <c r="N83" s="485"/>
      <c r="O83" s="516" t="s">
        <v>182</v>
      </c>
      <c r="P83" s="487"/>
      <c r="Q83" s="487"/>
      <c r="R83" s="487"/>
      <c r="S83" s="487"/>
      <c r="T83" s="84" t="s">
        <v>0</v>
      </c>
      <c r="U83" s="64">
        <v>0</v>
      </c>
      <c r="V83" s="65">
        <f>IFERROR(IF(U83="",0,CEILING((U83/$G83),1)*$G83),"")</f>
        <v>0</v>
      </c>
      <c r="W83" s="64">
        <v>0</v>
      </c>
      <c r="X83" s="65">
        <f>IFERROR(IF(W83="",0,CEILING((W83/$G83),1)*$G83),"")</f>
        <v>0</v>
      </c>
      <c r="Y83" s="64">
        <v>0</v>
      </c>
      <c r="Z83" s="65">
        <f>IFERROR(IF(Y83="",0,CEILING((Y83/$G83),1)*$G83),"")</f>
        <v>0</v>
      </c>
      <c r="AA83" s="64">
        <v>0</v>
      </c>
      <c r="AB83" s="65">
        <f>IFERROR(IF(AA83="",0,CEILING((AA83/$G83),1)*$G83),"")</f>
        <v>0</v>
      </c>
      <c r="AC83" s="66" t="str">
        <f>IF(IFERROR(ROUNDUP(V83/G83,0)*0.00902,0)+IFERROR(ROUNDUP(X83/G83,0)*0.00902,0)+IFERROR(ROUNDUP(Z83/G83,0)*0.00902,0)+IFERROR(ROUNDUP(AB83/G83,0)*0.00902,0)=0,"",IFERROR(ROUNDUP(V83/G83,0)*0.00902,0)+IFERROR(ROUNDUP(X83/G83,0)*0.00902,0)+IFERROR(ROUNDUP(Z83/G83,0)*0.00902,0)+IFERROR(ROUNDUP(AB83/G83,0)*0.00902,0))</f>
        <v/>
      </c>
      <c r="AD83" s="78" t="s">
        <v>57</v>
      </c>
      <c r="AE83" s="78" t="s">
        <v>57</v>
      </c>
      <c r="AF83" s="171" t="s">
        <v>183</v>
      </c>
      <c r="AG83" s="2"/>
      <c r="AH83" s="2"/>
      <c r="AI83" s="2"/>
      <c r="AJ83" s="2"/>
      <c r="AK83" s="2"/>
      <c r="AL83" s="60"/>
      <c r="AM83" s="60"/>
      <c r="AN83" s="60"/>
      <c r="AO83" s="2"/>
      <c r="AP83" s="2"/>
      <c r="AQ83" s="2"/>
      <c r="AR83" s="2"/>
      <c r="AS83" s="2"/>
      <c r="AT83" s="2"/>
      <c r="AU83" s="20"/>
      <c r="AV83" s="20"/>
      <c r="AW83" s="21"/>
      <c r="BB83" s="170" t="s">
        <v>65</v>
      </c>
      <c r="BO83" s="76">
        <f>IFERROR(U83*H83/G83,0)</f>
        <v>0</v>
      </c>
      <c r="BP83" s="76">
        <f>IFERROR(V83*H83/G83,0)</f>
        <v>0</v>
      </c>
      <c r="BQ83" s="76">
        <f>IFERROR(1/I83*(U83/G83),0)</f>
        <v>0</v>
      </c>
      <c r="BR83" s="76">
        <f>IFERROR(1/I83*(V83/G83),0)</f>
        <v>0</v>
      </c>
      <c r="BS83" s="76">
        <f>IFERROR(W83*H83/G83,0)</f>
        <v>0</v>
      </c>
      <c r="BT83" s="76">
        <f>IFERROR(X83*H83/G83,0)</f>
        <v>0</v>
      </c>
      <c r="BU83" s="76">
        <f>IFERROR(1/I83*(W83/G83),0)</f>
        <v>0</v>
      </c>
      <c r="BV83" s="76">
        <f>IFERROR(1/I83*(X83/G83),0)</f>
        <v>0</v>
      </c>
      <c r="BW83" s="76">
        <f>IFERROR(Y83*H83/G83,0)</f>
        <v>0</v>
      </c>
      <c r="BX83" s="76">
        <f>IFERROR(Z83*H83/G83,0)</f>
        <v>0</v>
      </c>
      <c r="BY83" s="76">
        <f>IFERROR(1/I83*(Y83/G83),0)</f>
        <v>0</v>
      </c>
      <c r="BZ83" s="76">
        <f>IFERROR(1/I83*(Z83/G83),0)</f>
        <v>0</v>
      </c>
      <c r="CA83" s="76">
        <f>IFERROR(AA83*H83/G83,0)</f>
        <v>0</v>
      </c>
      <c r="CB83" s="76">
        <f>IFERROR(AB83*H83/G83,0)</f>
        <v>0</v>
      </c>
      <c r="CC83" s="76">
        <f>IFERROR(1/I83*(AA83/G83),0)</f>
        <v>0</v>
      </c>
      <c r="CD83" s="76">
        <f>IFERROR(1/I83*(AB83/G83),0)</f>
        <v>0</v>
      </c>
    </row>
    <row r="84" spans="1:82" hidden="1" x14ac:dyDescent="0.2">
      <c r="A84" s="490"/>
      <c r="B84" s="490"/>
      <c r="C84" s="490"/>
      <c r="D84" s="490"/>
      <c r="E84" s="490"/>
      <c r="F84" s="490"/>
      <c r="G84" s="490"/>
      <c r="H84" s="490"/>
      <c r="I84" s="490"/>
      <c r="J84" s="490"/>
      <c r="K84" s="490"/>
      <c r="L84" s="490"/>
      <c r="M84" s="490"/>
      <c r="N84" s="490"/>
      <c r="O84" s="488" t="s">
        <v>43</v>
      </c>
      <c r="P84" s="489"/>
      <c r="Q84" s="489"/>
      <c r="R84" s="489"/>
      <c r="S84" s="489"/>
      <c r="T84" s="39" t="s">
        <v>42</v>
      </c>
      <c r="U84" s="101">
        <f>IFERROR(U83/G83,0)</f>
        <v>0</v>
      </c>
      <c r="V84" s="101">
        <f>IFERROR(V83/G83,0)</f>
        <v>0</v>
      </c>
      <c r="W84" s="101">
        <f>IFERROR(W83/G83,0)</f>
        <v>0</v>
      </c>
      <c r="X84" s="101">
        <f>IFERROR(X83/G83,0)</f>
        <v>0</v>
      </c>
      <c r="Y84" s="101">
        <f>IFERROR(Y83/G83,0)</f>
        <v>0</v>
      </c>
      <c r="Z84" s="101">
        <f>IFERROR(Z83/G83,0)</f>
        <v>0</v>
      </c>
      <c r="AA84" s="101">
        <f>IFERROR(AA83/G83,0)</f>
        <v>0</v>
      </c>
      <c r="AB84" s="101">
        <f>IFERROR(AB83/G83,0)</f>
        <v>0</v>
      </c>
      <c r="AC84" s="101">
        <f>IFERROR(IF(AC83="",0,AC83),0)</f>
        <v>0</v>
      </c>
      <c r="AD84" s="3"/>
      <c r="AE84" s="71"/>
      <c r="AF84" s="3"/>
      <c r="AG84" s="3"/>
      <c r="AH84" s="3"/>
      <c r="AI84" s="3"/>
      <c r="AJ84" s="3"/>
      <c r="AK84" s="3"/>
      <c r="AL84" s="61"/>
      <c r="AM84" s="61"/>
      <c r="AN84" s="61"/>
      <c r="AO84" s="3"/>
      <c r="AP84" s="3"/>
      <c r="AQ84" s="2"/>
      <c r="AR84" s="2"/>
      <c r="AS84" s="2"/>
      <c r="AT84" s="2"/>
      <c r="AU84" s="20"/>
      <c r="AV84" s="20"/>
      <c r="AW84" s="21"/>
    </row>
    <row r="85" spans="1:82" hidden="1" x14ac:dyDescent="0.2">
      <c r="A85" s="490"/>
      <c r="B85" s="490"/>
      <c r="C85" s="490"/>
      <c r="D85" s="490"/>
      <c r="E85" s="490"/>
      <c r="F85" s="490"/>
      <c r="G85" s="490"/>
      <c r="H85" s="490"/>
      <c r="I85" s="490"/>
      <c r="J85" s="490"/>
      <c r="K85" s="490"/>
      <c r="L85" s="490"/>
      <c r="M85" s="490"/>
      <c r="N85" s="490"/>
      <c r="O85" s="488" t="s">
        <v>43</v>
      </c>
      <c r="P85" s="489"/>
      <c r="Q85" s="489"/>
      <c r="R85" s="489"/>
      <c r="S85" s="489"/>
      <c r="T85" s="39" t="s">
        <v>0</v>
      </c>
      <c r="U85" s="103">
        <f t="shared" ref="U85:AB85" si="30">IFERROR(SUM(U83:U83),0)</f>
        <v>0</v>
      </c>
      <c r="V85" s="103">
        <f t="shared" si="30"/>
        <v>0</v>
      </c>
      <c r="W85" s="103">
        <f t="shared" si="30"/>
        <v>0</v>
      </c>
      <c r="X85" s="103">
        <f t="shared" si="30"/>
        <v>0</v>
      </c>
      <c r="Y85" s="103">
        <f t="shared" si="30"/>
        <v>0</v>
      </c>
      <c r="Z85" s="103">
        <f t="shared" si="30"/>
        <v>0</v>
      </c>
      <c r="AA85" s="103">
        <f t="shared" si="30"/>
        <v>0</v>
      </c>
      <c r="AB85" s="103">
        <f t="shared" si="30"/>
        <v>0</v>
      </c>
      <c r="AC85" s="101" t="s">
        <v>57</v>
      </c>
      <c r="AD85" s="3"/>
      <c r="AE85" s="71"/>
      <c r="AF85" s="3"/>
      <c r="AG85" s="3"/>
      <c r="AH85" s="3"/>
      <c r="AI85" s="3"/>
      <c r="AJ85" s="3"/>
      <c r="AK85" s="3"/>
      <c r="AL85" s="61"/>
      <c r="AM85" s="61"/>
      <c r="AN85" s="61"/>
      <c r="AO85" s="3"/>
      <c r="AP85" s="3"/>
      <c r="AQ85" s="2"/>
      <c r="AR85" s="2"/>
      <c r="AS85" s="2"/>
      <c r="AT85" s="2"/>
      <c r="AU85" s="20"/>
      <c r="AV85" s="20"/>
      <c r="AW85" s="21"/>
    </row>
    <row r="86" spans="1:82" ht="15" hidden="1" x14ac:dyDescent="0.25">
      <c r="A86" s="482" t="s">
        <v>116</v>
      </c>
      <c r="B86" s="483"/>
      <c r="C86" s="483"/>
      <c r="D86" s="483"/>
      <c r="E86" s="483"/>
      <c r="F86" s="483"/>
      <c r="G86" s="483"/>
      <c r="H86" s="483"/>
      <c r="I86" s="483"/>
      <c r="J86" s="483"/>
      <c r="K86" s="483"/>
      <c r="L86" s="483"/>
      <c r="M86" s="483"/>
      <c r="N86" s="483"/>
      <c r="O86" s="483"/>
      <c r="P86" s="483"/>
      <c r="Q86" s="483"/>
      <c r="R86" s="483"/>
      <c r="S86" s="483"/>
      <c r="T86" s="483"/>
      <c r="U86" s="483"/>
      <c r="V86" s="483"/>
      <c r="W86" s="483"/>
      <c r="X86" s="480"/>
      <c r="Y86" s="480"/>
      <c r="Z86" s="480"/>
      <c r="AA86" s="476"/>
      <c r="AB86" s="476"/>
      <c r="AC86" s="476"/>
      <c r="AD86" s="476"/>
      <c r="AE86" s="477"/>
      <c r="AF86" s="484"/>
      <c r="AG86" s="2"/>
      <c r="AH86" s="2"/>
      <c r="AI86" s="2"/>
      <c r="AJ86" s="2"/>
      <c r="AK86" s="60"/>
      <c r="AL86" s="60"/>
      <c r="AM86" s="60"/>
      <c r="AN86" s="2"/>
      <c r="AO86" s="2"/>
      <c r="AP86" s="2"/>
      <c r="AQ86" s="2"/>
      <c r="AR86" s="2"/>
    </row>
    <row r="87" spans="1:82" hidden="1" x14ac:dyDescent="0.2">
      <c r="A87" s="78" t="s">
        <v>184</v>
      </c>
      <c r="B87" s="79" t="s">
        <v>185</v>
      </c>
      <c r="C87" s="79">
        <v>4301031289</v>
      </c>
      <c r="D87" s="79">
        <v>4640242181615</v>
      </c>
      <c r="E87" s="80">
        <v>0.7</v>
      </c>
      <c r="F87" s="81">
        <v>6</v>
      </c>
      <c r="G87" s="80">
        <v>4.2</v>
      </c>
      <c r="H87" s="80">
        <v>4.41</v>
      </c>
      <c r="I87" s="82">
        <v>132</v>
      </c>
      <c r="J87" s="82" t="s">
        <v>100</v>
      </c>
      <c r="K87" s="83" t="s">
        <v>120</v>
      </c>
      <c r="L87" s="83"/>
      <c r="M87" s="485">
        <v>45</v>
      </c>
      <c r="N87" s="485"/>
      <c r="O87" s="517" t="s">
        <v>186</v>
      </c>
      <c r="P87" s="487"/>
      <c r="Q87" s="487"/>
      <c r="R87" s="487"/>
      <c r="S87" s="487"/>
      <c r="T87" s="84" t="s">
        <v>0</v>
      </c>
      <c r="U87" s="64">
        <v>0</v>
      </c>
      <c r="V87" s="65">
        <f>IFERROR(IF(U87="",0,CEILING((U87/$G87),1)*$G87),"")</f>
        <v>0</v>
      </c>
      <c r="W87" s="64">
        <v>0</v>
      </c>
      <c r="X87" s="65">
        <f>IFERROR(IF(W87="",0,CEILING((W87/$G87),1)*$G87),"")</f>
        <v>0</v>
      </c>
      <c r="Y87" s="64">
        <v>0</v>
      </c>
      <c r="Z87" s="65">
        <f>IFERROR(IF(Y87="",0,CEILING((Y87/$G87),1)*$G87),"")</f>
        <v>0</v>
      </c>
      <c r="AA87" s="64">
        <v>0</v>
      </c>
      <c r="AB87" s="65">
        <f>IFERROR(IF(AA87="",0,CEILING((AA87/$G87),1)*$G87),"")</f>
        <v>0</v>
      </c>
      <c r="AC87" s="66" t="str">
        <f>IF(IFERROR(ROUNDUP(V87/G87,0)*0.00902,0)+IFERROR(ROUNDUP(X87/G87,0)*0.00902,0)+IFERROR(ROUNDUP(Z87/G87,0)*0.00902,0)+IFERROR(ROUNDUP(AB87/G87,0)*0.00902,0)=0,"",IFERROR(ROUNDUP(V87/G87,0)*0.00902,0)+IFERROR(ROUNDUP(X87/G87,0)*0.00902,0)+IFERROR(ROUNDUP(Z87/G87,0)*0.00902,0)+IFERROR(ROUNDUP(AB87/G87,0)*0.00902,0))</f>
        <v/>
      </c>
      <c r="AD87" s="78" t="s">
        <v>57</v>
      </c>
      <c r="AE87" s="78" t="s">
        <v>57</v>
      </c>
      <c r="AF87" s="173" t="s">
        <v>187</v>
      </c>
      <c r="AG87" s="2"/>
      <c r="AH87" s="2"/>
      <c r="AI87" s="2"/>
      <c r="AJ87" s="2"/>
      <c r="AK87" s="2"/>
      <c r="AL87" s="60"/>
      <c r="AM87" s="60"/>
      <c r="AN87" s="60"/>
      <c r="AO87" s="2"/>
      <c r="AP87" s="2"/>
      <c r="AQ87" s="2"/>
      <c r="AR87" s="2"/>
      <c r="AS87" s="2"/>
      <c r="AT87" s="2"/>
      <c r="AU87" s="20"/>
      <c r="AV87" s="20"/>
      <c r="AW87" s="21"/>
      <c r="BB87" s="172" t="s">
        <v>65</v>
      </c>
      <c r="BO87" s="76">
        <f>IFERROR(U87*H87/G87,0)</f>
        <v>0</v>
      </c>
      <c r="BP87" s="76">
        <f>IFERROR(V87*H87/G87,0)</f>
        <v>0</v>
      </c>
      <c r="BQ87" s="76">
        <f>IFERROR(1/I87*(U87/G87),0)</f>
        <v>0</v>
      </c>
      <c r="BR87" s="76">
        <f>IFERROR(1/I87*(V87/G87),0)</f>
        <v>0</v>
      </c>
      <c r="BS87" s="76">
        <f>IFERROR(W87*H87/G87,0)</f>
        <v>0</v>
      </c>
      <c r="BT87" s="76">
        <f>IFERROR(X87*H87/G87,0)</f>
        <v>0</v>
      </c>
      <c r="BU87" s="76">
        <f>IFERROR(1/I87*(W87/G87),0)</f>
        <v>0</v>
      </c>
      <c r="BV87" s="76">
        <f>IFERROR(1/I87*(X87/G87),0)</f>
        <v>0</v>
      </c>
      <c r="BW87" s="76">
        <f>IFERROR(Y87*H87/G87,0)</f>
        <v>0</v>
      </c>
      <c r="BX87" s="76">
        <f>IFERROR(Z87*H87/G87,0)</f>
        <v>0</v>
      </c>
      <c r="BY87" s="76">
        <f>IFERROR(1/I87*(Y87/G87),0)</f>
        <v>0</v>
      </c>
      <c r="BZ87" s="76">
        <f>IFERROR(1/I87*(Z87/G87),0)</f>
        <v>0</v>
      </c>
      <c r="CA87" s="76">
        <f>IFERROR(AA87*H87/G87,0)</f>
        <v>0</v>
      </c>
      <c r="CB87" s="76">
        <f>IFERROR(AB87*H87/G87,0)</f>
        <v>0</v>
      </c>
      <c r="CC87" s="76">
        <f>IFERROR(1/I87*(AA87/G87),0)</f>
        <v>0</v>
      </c>
      <c r="CD87" s="76">
        <f>IFERROR(1/I87*(AB87/G87),0)</f>
        <v>0</v>
      </c>
    </row>
    <row r="88" spans="1:82" hidden="1" x14ac:dyDescent="0.2">
      <c r="A88" s="78" t="s">
        <v>188</v>
      </c>
      <c r="B88" s="79" t="s">
        <v>189</v>
      </c>
      <c r="C88" s="79">
        <v>4301031287</v>
      </c>
      <c r="D88" s="79">
        <v>4640242181622</v>
      </c>
      <c r="E88" s="80">
        <v>0.7</v>
      </c>
      <c r="F88" s="81">
        <v>6</v>
      </c>
      <c r="G88" s="80">
        <v>4.2</v>
      </c>
      <c r="H88" s="80">
        <v>4.41</v>
      </c>
      <c r="I88" s="82">
        <v>132</v>
      </c>
      <c r="J88" s="82" t="s">
        <v>100</v>
      </c>
      <c r="K88" s="83" t="s">
        <v>120</v>
      </c>
      <c r="L88" s="83"/>
      <c r="M88" s="485">
        <v>45</v>
      </c>
      <c r="N88" s="485"/>
      <c r="O88" s="518" t="s">
        <v>190</v>
      </c>
      <c r="P88" s="487"/>
      <c r="Q88" s="487"/>
      <c r="R88" s="487"/>
      <c r="S88" s="487"/>
      <c r="T88" s="84" t="s">
        <v>0</v>
      </c>
      <c r="U88" s="64">
        <v>0</v>
      </c>
      <c r="V88" s="65">
        <f>IFERROR(IF(U88="",0,CEILING((U88/$G88),1)*$G88),"")</f>
        <v>0</v>
      </c>
      <c r="W88" s="64">
        <v>0</v>
      </c>
      <c r="X88" s="65">
        <f>IFERROR(IF(W88="",0,CEILING((W88/$G88),1)*$G88),"")</f>
        <v>0</v>
      </c>
      <c r="Y88" s="64">
        <v>0</v>
      </c>
      <c r="Z88" s="65">
        <f>IFERROR(IF(Y88="",0,CEILING((Y88/$G88),1)*$G88),"")</f>
        <v>0</v>
      </c>
      <c r="AA88" s="64">
        <v>0</v>
      </c>
      <c r="AB88" s="65">
        <f>IFERROR(IF(AA88="",0,CEILING((AA88/$G88),1)*$G88),"")</f>
        <v>0</v>
      </c>
      <c r="AC88" s="66" t="str">
        <f>IF(IFERROR(ROUNDUP(V88/G88,0)*0.00902,0)+IFERROR(ROUNDUP(X88/G88,0)*0.00902,0)+IFERROR(ROUNDUP(Z88/G88,0)*0.00902,0)+IFERROR(ROUNDUP(AB88/G88,0)*0.00902,0)=0,"",IFERROR(ROUNDUP(V88/G88,0)*0.00902,0)+IFERROR(ROUNDUP(X88/G88,0)*0.00902,0)+IFERROR(ROUNDUP(Z88/G88,0)*0.00902,0)+IFERROR(ROUNDUP(AB88/G88,0)*0.00902,0))</f>
        <v/>
      </c>
      <c r="AD88" s="78" t="s">
        <v>57</v>
      </c>
      <c r="AE88" s="78" t="s">
        <v>57</v>
      </c>
      <c r="AF88" s="175" t="s">
        <v>191</v>
      </c>
      <c r="AG88" s="2"/>
      <c r="AH88" s="2"/>
      <c r="AI88" s="2"/>
      <c r="AJ88" s="2"/>
      <c r="AK88" s="2"/>
      <c r="AL88" s="60"/>
      <c r="AM88" s="60"/>
      <c r="AN88" s="60"/>
      <c r="AO88" s="2"/>
      <c r="AP88" s="2"/>
      <c r="AQ88" s="2"/>
      <c r="AR88" s="2"/>
      <c r="AS88" s="2"/>
      <c r="AT88" s="2"/>
      <c r="AU88" s="20"/>
      <c r="AV88" s="20"/>
      <c r="AW88" s="21"/>
      <c r="BB88" s="174" t="s">
        <v>65</v>
      </c>
      <c r="BO88" s="76">
        <f>IFERROR(U88*H88/G88,0)</f>
        <v>0</v>
      </c>
      <c r="BP88" s="76">
        <f>IFERROR(V88*H88/G88,0)</f>
        <v>0</v>
      </c>
      <c r="BQ88" s="76">
        <f>IFERROR(1/I88*(U88/G88),0)</f>
        <v>0</v>
      </c>
      <c r="BR88" s="76">
        <f>IFERROR(1/I88*(V88/G88),0)</f>
        <v>0</v>
      </c>
      <c r="BS88" s="76">
        <f>IFERROR(W88*H88/G88,0)</f>
        <v>0</v>
      </c>
      <c r="BT88" s="76">
        <f>IFERROR(X88*H88/G88,0)</f>
        <v>0</v>
      </c>
      <c r="BU88" s="76">
        <f>IFERROR(1/I88*(W88/G88),0)</f>
        <v>0</v>
      </c>
      <c r="BV88" s="76">
        <f>IFERROR(1/I88*(X88/G88),0)</f>
        <v>0</v>
      </c>
      <c r="BW88" s="76">
        <f>IFERROR(Y88*H88/G88,0)</f>
        <v>0</v>
      </c>
      <c r="BX88" s="76">
        <f>IFERROR(Z88*H88/G88,0)</f>
        <v>0</v>
      </c>
      <c r="BY88" s="76">
        <f>IFERROR(1/I88*(Y88/G88),0)</f>
        <v>0</v>
      </c>
      <c r="BZ88" s="76">
        <f>IFERROR(1/I88*(Z88/G88),0)</f>
        <v>0</v>
      </c>
      <c r="CA88" s="76">
        <f>IFERROR(AA88*H88/G88,0)</f>
        <v>0</v>
      </c>
      <c r="CB88" s="76">
        <f>IFERROR(AB88*H88/G88,0)</f>
        <v>0</v>
      </c>
      <c r="CC88" s="76">
        <f>IFERROR(1/I88*(AA88/G88),0)</f>
        <v>0</v>
      </c>
      <c r="CD88" s="76">
        <f>IFERROR(1/I88*(AB88/G88),0)</f>
        <v>0</v>
      </c>
    </row>
    <row r="89" spans="1:82" hidden="1" x14ac:dyDescent="0.2">
      <c r="A89" s="78" t="s">
        <v>192</v>
      </c>
      <c r="B89" s="79" t="s">
        <v>193</v>
      </c>
      <c r="C89" s="79">
        <v>4301031203</v>
      </c>
      <c r="D89" s="79">
        <v>4640242180908</v>
      </c>
      <c r="E89" s="80">
        <v>0.28000000000000003</v>
      </c>
      <c r="F89" s="81">
        <v>6</v>
      </c>
      <c r="G89" s="80">
        <v>1.68</v>
      </c>
      <c r="H89" s="80">
        <v>1.81</v>
      </c>
      <c r="I89" s="82">
        <v>234</v>
      </c>
      <c r="J89" s="82" t="s">
        <v>108</v>
      </c>
      <c r="K89" s="83" t="s">
        <v>120</v>
      </c>
      <c r="L89" s="83"/>
      <c r="M89" s="485">
        <v>40</v>
      </c>
      <c r="N89" s="485"/>
      <c r="O89" s="519" t="s">
        <v>194</v>
      </c>
      <c r="P89" s="487"/>
      <c r="Q89" s="487"/>
      <c r="R89" s="487"/>
      <c r="S89" s="487"/>
      <c r="T89" s="84" t="s">
        <v>0</v>
      </c>
      <c r="U89" s="64">
        <v>0</v>
      </c>
      <c r="V89" s="65">
        <f>IFERROR(IF(U89="",0,CEILING((U89/$G89),1)*$G89),"")</f>
        <v>0</v>
      </c>
      <c r="W89" s="64">
        <v>0</v>
      </c>
      <c r="X89" s="65">
        <f>IFERROR(IF(W89="",0,CEILING((W89/$G89),1)*$G89),"")</f>
        <v>0</v>
      </c>
      <c r="Y89" s="64">
        <v>0</v>
      </c>
      <c r="Z89" s="65">
        <f>IFERROR(IF(Y89="",0,CEILING((Y89/$G89),1)*$G89),"")</f>
        <v>0</v>
      </c>
      <c r="AA89" s="64">
        <v>0</v>
      </c>
      <c r="AB89" s="65">
        <f>IFERROR(IF(AA89="",0,CEILING((AA89/$G89),1)*$G89),"")</f>
        <v>0</v>
      </c>
      <c r="AC89" s="66" t="str">
        <f>IF(IFERROR(ROUNDUP(V89/G89,0)*0.00502,0)+IFERROR(ROUNDUP(X89/G89,0)*0.00502,0)+IFERROR(ROUNDUP(Z89/G89,0)*0.00502,0)+IFERROR(ROUNDUP(AB89/G89,0)*0.00502,0)=0,"",IFERROR(ROUNDUP(V89/G89,0)*0.00502,0)+IFERROR(ROUNDUP(X89/G89,0)*0.00502,0)+IFERROR(ROUNDUP(Z89/G89,0)*0.00502,0)+IFERROR(ROUNDUP(AB89/G89,0)*0.00502,0))</f>
        <v/>
      </c>
      <c r="AD89" s="78" t="s">
        <v>57</v>
      </c>
      <c r="AE89" s="78" t="s">
        <v>57</v>
      </c>
      <c r="AF89" s="177" t="s">
        <v>195</v>
      </c>
      <c r="AG89" s="2"/>
      <c r="AH89" s="2"/>
      <c r="AI89" s="2"/>
      <c r="AJ89" s="2"/>
      <c r="AK89" s="2"/>
      <c r="AL89" s="60"/>
      <c r="AM89" s="60"/>
      <c r="AN89" s="60"/>
      <c r="AO89" s="2"/>
      <c r="AP89" s="2"/>
      <c r="AQ89" s="2"/>
      <c r="AR89" s="2"/>
      <c r="AS89" s="2"/>
      <c r="AT89" s="2"/>
      <c r="AU89" s="20"/>
      <c r="AV89" s="20"/>
      <c r="AW89" s="21"/>
      <c r="BB89" s="176" t="s">
        <v>65</v>
      </c>
      <c r="BO89" s="76">
        <f>IFERROR(U89*H89/G89,0)</f>
        <v>0</v>
      </c>
      <c r="BP89" s="76">
        <f>IFERROR(V89*H89/G89,0)</f>
        <v>0</v>
      </c>
      <c r="BQ89" s="76">
        <f>IFERROR(1/I89*(U89/G89),0)</f>
        <v>0</v>
      </c>
      <c r="BR89" s="76">
        <f>IFERROR(1/I89*(V89/G89),0)</f>
        <v>0</v>
      </c>
      <c r="BS89" s="76">
        <f>IFERROR(W89*H89/G89,0)</f>
        <v>0</v>
      </c>
      <c r="BT89" s="76">
        <f>IFERROR(X89*H89/G89,0)</f>
        <v>0</v>
      </c>
      <c r="BU89" s="76">
        <f>IFERROR(1/I89*(W89/G89),0)</f>
        <v>0</v>
      </c>
      <c r="BV89" s="76">
        <f>IFERROR(1/I89*(X89/G89),0)</f>
        <v>0</v>
      </c>
      <c r="BW89" s="76">
        <f>IFERROR(Y89*H89/G89,0)</f>
        <v>0</v>
      </c>
      <c r="BX89" s="76">
        <f>IFERROR(Z89*H89/G89,0)</f>
        <v>0</v>
      </c>
      <c r="BY89" s="76">
        <f>IFERROR(1/I89*(Y89/G89),0)</f>
        <v>0</v>
      </c>
      <c r="BZ89" s="76">
        <f>IFERROR(1/I89*(Z89/G89),0)</f>
        <v>0</v>
      </c>
      <c r="CA89" s="76">
        <f>IFERROR(AA89*H89/G89,0)</f>
        <v>0</v>
      </c>
      <c r="CB89" s="76">
        <f>IFERROR(AB89*H89/G89,0)</f>
        <v>0</v>
      </c>
      <c r="CC89" s="76">
        <f>IFERROR(1/I89*(AA89/G89),0)</f>
        <v>0</v>
      </c>
      <c r="CD89" s="76">
        <f>IFERROR(1/I89*(AB89/G89),0)</f>
        <v>0</v>
      </c>
    </row>
    <row r="90" spans="1:82" hidden="1" x14ac:dyDescent="0.2">
      <c r="A90" s="78" t="s">
        <v>196</v>
      </c>
      <c r="B90" s="79" t="s">
        <v>197</v>
      </c>
      <c r="C90" s="79">
        <v>4301031200</v>
      </c>
      <c r="D90" s="79">
        <v>4640242180489</v>
      </c>
      <c r="E90" s="80">
        <v>0.28000000000000003</v>
      </c>
      <c r="F90" s="81">
        <v>6</v>
      </c>
      <c r="G90" s="80">
        <v>1.68</v>
      </c>
      <c r="H90" s="80">
        <v>1.84</v>
      </c>
      <c r="I90" s="82">
        <v>234</v>
      </c>
      <c r="J90" s="82" t="s">
        <v>108</v>
      </c>
      <c r="K90" s="83" t="s">
        <v>120</v>
      </c>
      <c r="L90" s="83"/>
      <c r="M90" s="485">
        <v>40</v>
      </c>
      <c r="N90" s="485"/>
      <c r="O90" s="520" t="s">
        <v>198</v>
      </c>
      <c r="P90" s="487"/>
      <c r="Q90" s="487"/>
      <c r="R90" s="487"/>
      <c r="S90" s="487"/>
      <c r="T90" s="84" t="s">
        <v>0</v>
      </c>
      <c r="U90" s="64">
        <v>0</v>
      </c>
      <c r="V90" s="65">
        <f>IFERROR(IF(U90="",0,CEILING((U90/$G90),1)*$G90),"")</f>
        <v>0</v>
      </c>
      <c r="W90" s="64">
        <v>0</v>
      </c>
      <c r="X90" s="65">
        <f>IFERROR(IF(W90="",0,CEILING((W90/$G90),1)*$G90),"")</f>
        <v>0</v>
      </c>
      <c r="Y90" s="64">
        <v>0</v>
      </c>
      <c r="Z90" s="65">
        <f>IFERROR(IF(Y90="",0,CEILING((Y90/$G90),1)*$G90),"")</f>
        <v>0</v>
      </c>
      <c r="AA90" s="64">
        <v>0</v>
      </c>
      <c r="AB90" s="65">
        <f>IFERROR(IF(AA90="",0,CEILING((AA90/$G90),1)*$G90),"")</f>
        <v>0</v>
      </c>
      <c r="AC90" s="66" t="str">
        <f>IF(IFERROR(ROUNDUP(V90/G90,0)*0.00502,0)+IFERROR(ROUNDUP(X90/G90,0)*0.00502,0)+IFERROR(ROUNDUP(Z90/G90,0)*0.00502,0)+IFERROR(ROUNDUP(AB90/G90,0)*0.00502,0)=0,"",IFERROR(ROUNDUP(V90/G90,0)*0.00502,0)+IFERROR(ROUNDUP(X90/G90,0)*0.00502,0)+IFERROR(ROUNDUP(Z90/G90,0)*0.00502,0)+IFERROR(ROUNDUP(AB90/G90,0)*0.00502,0))</f>
        <v/>
      </c>
      <c r="AD90" s="78" t="s">
        <v>57</v>
      </c>
      <c r="AE90" s="78" t="s">
        <v>57</v>
      </c>
      <c r="AF90" s="179" t="s">
        <v>199</v>
      </c>
      <c r="AG90" s="2"/>
      <c r="AH90" s="2"/>
      <c r="AI90" s="2"/>
      <c r="AJ90" s="2"/>
      <c r="AK90" s="2"/>
      <c r="AL90" s="60"/>
      <c r="AM90" s="60"/>
      <c r="AN90" s="60"/>
      <c r="AO90" s="2"/>
      <c r="AP90" s="2"/>
      <c r="AQ90" s="2"/>
      <c r="AR90" s="2"/>
      <c r="AS90" s="2"/>
      <c r="AT90" s="2"/>
      <c r="AU90" s="20"/>
      <c r="AV90" s="20"/>
      <c r="AW90" s="21"/>
      <c r="BB90" s="178" t="s">
        <v>65</v>
      </c>
      <c r="BO90" s="76">
        <f>IFERROR(U90*H90/G90,0)</f>
        <v>0</v>
      </c>
      <c r="BP90" s="76">
        <f>IFERROR(V90*H90/G90,0)</f>
        <v>0</v>
      </c>
      <c r="BQ90" s="76">
        <f>IFERROR(1/I90*(U90/G90),0)</f>
        <v>0</v>
      </c>
      <c r="BR90" s="76">
        <f>IFERROR(1/I90*(V90/G90),0)</f>
        <v>0</v>
      </c>
      <c r="BS90" s="76">
        <f>IFERROR(W90*H90/G90,0)</f>
        <v>0</v>
      </c>
      <c r="BT90" s="76">
        <f>IFERROR(X90*H90/G90,0)</f>
        <v>0</v>
      </c>
      <c r="BU90" s="76">
        <f>IFERROR(1/I90*(W90/G90),0)</f>
        <v>0</v>
      </c>
      <c r="BV90" s="76">
        <f>IFERROR(1/I90*(X90/G90),0)</f>
        <v>0</v>
      </c>
      <c r="BW90" s="76">
        <f>IFERROR(Y90*H90/G90,0)</f>
        <v>0</v>
      </c>
      <c r="BX90" s="76">
        <f>IFERROR(Z90*H90/G90,0)</f>
        <v>0</v>
      </c>
      <c r="BY90" s="76">
        <f>IFERROR(1/I90*(Y90/G90),0)</f>
        <v>0</v>
      </c>
      <c r="BZ90" s="76">
        <f>IFERROR(1/I90*(Z90/G90),0)</f>
        <v>0</v>
      </c>
      <c r="CA90" s="76">
        <f>IFERROR(AA90*H90/G90,0)</f>
        <v>0</v>
      </c>
      <c r="CB90" s="76">
        <f>IFERROR(AB90*H90/G90,0)</f>
        <v>0</v>
      </c>
      <c r="CC90" s="76">
        <f>IFERROR(1/I90*(AA90/G90),0)</f>
        <v>0</v>
      </c>
      <c r="CD90" s="76">
        <f>IFERROR(1/I90*(AB90/G90),0)</f>
        <v>0</v>
      </c>
    </row>
    <row r="91" spans="1:82" hidden="1" x14ac:dyDescent="0.2">
      <c r="A91" s="490"/>
      <c r="B91" s="490"/>
      <c r="C91" s="490"/>
      <c r="D91" s="490"/>
      <c r="E91" s="490"/>
      <c r="F91" s="490"/>
      <c r="G91" s="490"/>
      <c r="H91" s="490"/>
      <c r="I91" s="490"/>
      <c r="J91" s="490"/>
      <c r="K91" s="490"/>
      <c r="L91" s="490"/>
      <c r="M91" s="490"/>
      <c r="N91" s="490"/>
      <c r="O91" s="488" t="s">
        <v>43</v>
      </c>
      <c r="P91" s="489"/>
      <c r="Q91" s="489"/>
      <c r="R91" s="489"/>
      <c r="S91" s="489"/>
      <c r="T91" s="39" t="s">
        <v>42</v>
      </c>
      <c r="U91" s="101">
        <f>IFERROR(U87/G87,0)+IFERROR(U88/G88,0)+IFERROR(U89/G89,0)+IFERROR(U90/G90,0)</f>
        <v>0</v>
      </c>
      <c r="V91" s="101">
        <f>IFERROR(V87/G87,0)+IFERROR(V88/G88,0)+IFERROR(V89/G89,0)+IFERROR(V90/G90,0)</f>
        <v>0</v>
      </c>
      <c r="W91" s="101">
        <f>IFERROR(W87/G87,0)+IFERROR(W88/G88,0)+IFERROR(W89/G89,0)+IFERROR(W90/G90,0)</f>
        <v>0</v>
      </c>
      <c r="X91" s="101">
        <f>IFERROR(X87/G87,0)+IFERROR(X88/G88,0)+IFERROR(X89/G89,0)+IFERROR(X90/G90,0)</f>
        <v>0</v>
      </c>
      <c r="Y91" s="101">
        <f>IFERROR(Y87/G87,0)+IFERROR(Y88/G88,0)+IFERROR(Y89/G89,0)+IFERROR(Y90/G90,0)</f>
        <v>0</v>
      </c>
      <c r="Z91" s="101">
        <f>IFERROR(Z87/G87,0)+IFERROR(Z88/G88,0)+IFERROR(Z89/G89,0)+IFERROR(Z90/G90,0)</f>
        <v>0</v>
      </c>
      <c r="AA91" s="101">
        <f>IFERROR(AA87/G87,0)+IFERROR(AA88/G88,0)+IFERROR(AA89/G89,0)+IFERROR(AA90/G90,0)</f>
        <v>0</v>
      </c>
      <c r="AB91" s="101">
        <f>IFERROR(AB87/G87,0)+IFERROR(AB88/G88,0)+IFERROR(AB89/G89,0)+IFERROR(AB90/G90,0)</f>
        <v>0</v>
      </c>
      <c r="AC91" s="101">
        <f>IFERROR(IF(AC87="",0,AC87),0)+IFERROR(IF(AC88="",0,AC88),0)+IFERROR(IF(AC89="",0,AC89),0)+IFERROR(IF(AC90="",0,AC90),0)</f>
        <v>0</v>
      </c>
      <c r="AD91" s="3"/>
      <c r="AE91" s="71"/>
      <c r="AF91" s="3"/>
      <c r="AG91" s="3"/>
      <c r="AH91" s="3"/>
      <c r="AI91" s="3"/>
      <c r="AJ91" s="3"/>
      <c r="AK91" s="3"/>
      <c r="AL91" s="61"/>
      <c r="AM91" s="61"/>
      <c r="AN91" s="61"/>
      <c r="AO91" s="3"/>
      <c r="AP91" s="3"/>
      <c r="AQ91" s="2"/>
      <c r="AR91" s="2"/>
      <c r="AS91" s="2"/>
      <c r="AT91" s="2"/>
      <c r="AU91" s="20"/>
      <c r="AV91" s="20"/>
      <c r="AW91" s="21"/>
    </row>
    <row r="92" spans="1:82" hidden="1" x14ac:dyDescent="0.2">
      <c r="A92" s="490"/>
      <c r="B92" s="490"/>
      <c r="C92" s="490"/>
      <c r="D92" s="490"/>
      <c r="E92" s="490"/>
      <c r="F92" s="490"/>
      <c r="G92" s="490"/>
      <c r="H92" s="490"/>
      <c r="I92" s="490"/>
      <c r="J92" s="490"/>
      <c r="K92" s="490"/>
      <c r="L92" s="490"/>
      <c r="M92" s="490"/>
      <c r="N92" s="490"/>
      <c r="O92" s="488" t="s">
        <v>43</v>
      </c>
      <c r="P92" s="489"/>
      <c r="Q92" s="489"/>
      <c r="R92" s="489"/>
      <c r="S92" s="489"/>
      <c r="T92" s="39" t="s">
        <v>0</v>
      </c>
      <c r="U92" s="103">
        <f t="shared" ref="U92:AB92" si="31">IFERROR(SUM(U87:U90),0)</f>
        <v>0</v>
      </c>
      <c r="V92" s="103">
        <f t="shared" si="31"/>
        <v>0</v>
      </c>
      <c r="W92" s="103">
        <f t="shared" si="31"/>
        <v>0</v>
      </c>
      <c r="X92" s="103">
        <f t="shared" si="31"/>
        <v>0</v>
      </c>
      <c r="Y92" s="103">
        <f t="shared" si="31"/>
        <v>0</v>
      </c>
      <c r="Z92" s="103">
        <f t="shared" si="31"/>
        <v>0</v>
      </c>
      <c r="AA92" s="103">
        <f t="shared" si="31"/>
        <v>0</v>
      </c>
      <c r="AB92" s="103">
        <f t="shared" si="31"/>
        <v>0</v>
      </c>
      <c r="AC92" s="101" t="s">
        <v>57</v>
      </c>
      <c r="AD92" s="3"/>
      <c r="AE92" s="71"/>
      <c r="AF92" s="3"/>
      <c r="AG92" s="3"/>
      <c r="AH92" s="3"/>
      <c r="AI92" s="3"/>
      <c r="AJ92" s="3"/>
      <c r="AK92" s="3"/>
      <c r="AL92" s="61"/>
      <c r="AM92" s="61"/>
      <c r="AN92" s="61"/>
      <c r="AO92" s="3"/>
      <c r="AP92" s="3"/>
      <c r="AQ92" s="2"/>
      <c r="AR92" s="2"/>
      <c r="AS92" s="2"/>
      <c r="AT92" s="2"/>
      <c r="AU92" s="20"/>
      <c r="AV92" s="20"/>
      <c r="AW92" s="21"/>
    </row>
    <row r="93" spans="1:82" ht="15" hidden="1" x14ac:dyDescent="0.25">
      <c r="A93" s="482" t="s">
        <v>83</v>
      </c>
      <c r="B93" s="483"/>
      <c r="C93" s="483"/>
      <c r="D93" s="483"/>
      <c r="E93" s="483"/>
      <c r="F93" s="483"/>
      <c r="G93" s="483"/>
      <c r="H93" s="483"/>
      <c r="I93" s="483"/>
      <c r="J93" s="483"/>
      <c r="K93" s="483"/>
      <c r="L93" s="483"/>
      <c r="M93" s="483"/>
      <c r="N93" s="483"/>
      <c r="O93" s="483"/>
      <c r="P93" s="483"/>
      <c r="Q93" s="483"/>
      <c r="R93" s="483"/>
      <c r="S93" s="483"/>
      <c r="T93" s="483"/>
      <c r="U93" s="483"/>
      <c r="V93" s="483"/>
      <c r="W93" s="483"/>
      <c r="X93" s="480"/>
      <c r="Y93" s="480"/>
      <c r="Z93" s="480"/>
      <c r="AA93" s="476"/>
      <c r="AB93" s="476"/>
      <c r="AC93" s="476"/>
      <c r="AD93" s="476"/>
      <c r="AE93" s="477"/>
      <c r="AF93" s="484"/>
      <c r="AG93" s="2"/>
      <c r="AH93" s="2"/>
      <c r="AI93" s="2"/>
      <c r="AJ93" s="2"/>
      <c r="AK93" s="60"/>
      <c r="AL93" s="60"/>
      <c r="AM93" s="60"/>
      <c r="AN93" s="2"/>
      <c r="AO93" s="2"/>
      <c r="AP93" s="2"/>
      <c r="AQ93" s="2"/>
      <c r="AR93" s="2"/>
    </row>
    <row r="94" spans="1:82" hidden="1" x14ac:dyDescent="0.2">
      <c r="A94" s="78" t="s">
        <v>200</v>
      </c>
      <c r="B94" s="79" t="s">
        <v>201</v>
      </c>
      <c r="C94" s="79">
        <v>4301051933</v>
      </c>
      <c r="D94" s="79">
        <v>4640242180540</v>
      </c>
      <c r="E94" s="80">
        <v>1.3</v>
      </c>
      <c r="F94" s="81">
        <v>6</v>
      </c>
      <c r="G94" s="80">
        <v>7.8</v>
      </c>
      <c r="H94" s="80">
        <v>8.3190000000000008</v>
      </c>
      <c r="I94" s="82">
        <v>64</v>
      </c>
      <c r="J94" s="82" t="s">
        <v>88</v>
      </c>
      <c r="K94" s="83" t="s">
        <v>99</v>
      </c>
      <c r="L94" s="83"/>
      <c r="M94" s="485">
        <v>45</v>
      </c>
      <c r="N94" s="485"/>
      <c r="O94" s="521" t="s">
        <v>202</v>
      </c>
      <c r="P94" s="487"/>
      <c r="Q94" s="487"/>
      <c r="R94" s="487"/>
      <c r="S94" s="487"/>
      <c r="T94" s="84" t="s">
        <v>0</v>
      </c>
      <c r="U94" s="64">
        <v>0</v>
      </c>
      <c r="V94" s="65">
        <f>IFERROR(IF(U94="",0,CEILING((U94/$G94),1)*$G94),"")</f>
        <v>0</v>
      </c>
      <c r="W94" s="64">
        <v>0</v>
      </c>
      <c r="X94" s="65">
        <f>IFERROR(IF(W94="",0,CEILING((W94/$G94),1)*$G94),"")</f>
        <v>0</v>
      </c>
      <c r="Y94" s="64">
        <v>0</v>
      </c>
      <c r="Z94" s="65">
        <f>IFERROR(IF(Y94="",0,CEILING((Y94/$G94),1)*$G94),"")</f>
        <v>0</v>
      </c>
      <c r="AA94" s="64">
        <v>0</v>
      </c>
      <c r="AB94" s="65">
        <f>IFERROR(IF(AA94="",0,CEILING((AA94/$G94),1)*$G94),"")</f>
        <v>0</v>
      </c>
      <c r="AC94" s="66" t="str">
        <f>IF(IFERROR(ROUNDUP(V94/G94,0)*0.01898,0)+IFERROR(ROUNDUP(X94/G94,0)*0.01898,0)+IFERROR(ROUNDUP(Z94/G94,0)*0.01898,0)+IFERROR(ROUNDUP(AB94/G94,0)*0.01898,0)=0,"",IFERROR(ROUNDUP(V94/G94,0)*0.01898,0)+IFERROR(ROUNDUP(X94/G94,0)*0.01898,0)+IFERROR(ROUNDUP(Z94/G94,0)*0.01898,0)+IFERROR(ROUNDUP(AB94/G94,0)*0.01898,0))</f>
        <v/>
      </c>
      <c r="AD94" s="78" t="s">
        <v>57</v>
      </c>
      <c r="AE94" s="78" t="s">
        <v>57</v>
      </c>
      <c r="AF94" s="181" t="s">
        <v>203</v>
      </c>
      <c r="AG94" s="2"/>
      <c r="AH94" s="2"/>
      <c r="AI94" s="2"/>
      <c r="AJ94" s="2"/>
      <c r="AK94" s="2"/>
      <c r="AL94" s="60"/>
      <c r="AM94" s="60"/>
      <c r="AN94" s="60"/>
      <c r="AO94" s="2"/>
      <c r="AP94" s="2"/>
      <c r="AQ94" s="2"/>
      <c r="AR94" s="2"/>
      <c r="AS94" s="2"/>
      <c r="AT94" s="2"/>
      <c r="AU94" s="20"/>
      <c r="AV94" s="20"/>
      <c r="AW94" s="21"/>
      <c r="BB94" s="180" t="s">
        <v>65</v>
      </c>
      <c r="BO94" s="76">
        <f>IFERROR(U94*H94/G94,0)</f>
        <v>0</v>
      </c>
      <c r="BP94" s="76">
        <f>IFERROR(V94*H94/G94,0)</f>
        <v>0</v>
      </c>
      <c r="BQ94" s="76">
        <f>IFERROR(1/I94*(U94/G94),0)</f>
        <v>0</v>
      </c>
      <c r="BR94" s="76">
        <f>IFERROR(1/I94*(V94/G94),0)</f>
        <v>0</v>
      </c>
      <c r="BS94" s="76">
        <f>IFERROR(W94*H94/G94,0)</f>
        <v>0</v>
      </c>
      <c r="BT94" s="76">
        <f>IFERROR(X94*H94/G94,0)</f>
        <v>0</v>
      </c>
      <c r="BU94" s="76">
        <f>IFERROR(1/I94*(W94/G94),0)</f>
        <v>0</v>
      </c>
      <c r="BV94" s="76">
        <f>IFERROR(1/I94*(X94/G94),0)</f>
        <v>0</v>
      </c>
      <c r="BW94" s="76">
        <f>IFERROR(Y94*H94/G94,0)</f>
        <v>0</v>
      </c>
      <c r="BX94" s="76">
        <f>IFERROR(Z94*H94/G94,0)</f>
        <v>0</v>
      </c>
      <c r="BY94" s="76">
        <f>IFERROR(1/I94*(Y94/G94),0)</f>
        <v>0</v>
      </c>
      <c r="BZ94" s="76">
        <f>IFERROR(1/I94*(Z94/G94),0)</f>
        <v>0</v>
      </c>
      <c r="CA94" s="76">
        <f>IFERROR(AA94*H94/G94,0)</f>
        <v>0</v>
      </c>
      <c r="CB94" s="76">
        <f>IFERROR(AB94*H94/G94,0)</f>
        <v>0</v>
      </c>
      <c r="CC94" s="76">
        <f>IFERROR(1/I94*(AA94/G94),0)</f>
        <v>0</v>
      </c>
      <c r="CD94" s="76">
        <f>IFERROR(1/I94*(AB94/G94),0)</f>
        <v>0</v>
      </c>
    </row>
    <row r="95" spans="1:82" hidden="1" x14ac:dyDescent="0.2">
      <c r="A95" s="78" t="s">
        <v>204</v>
      </c>
      <c r="B95" s="79" t="s">
        <v>205</v>
      </c>
      <c r="C95" s="79">
        <v>4301051920</v>
      </c>
      <c r="D95" s="79">
        <v>4640242181233</v>
      </c>
      <c r="E95" s="80">
        <v>0.3</v>
      </c>
      <c r="F95" s="81">
        <v>6</v>
      </c>
      <c r="G95" s="80">
        <v>1.8</v>
      </c>
      <c r="H95" s="80">
        <v>2.0640000000000001</v>
      </c>
      <c r="I95" s="82">
        <v>182</v>
      </c>
      <c r="J95" s="82" t="s">
        <v>112</v>
      </c>
      <c r="K95" s="83" t="s">
        <v>87</v>
      </c>
      <c r="L95" s="83"/>
      <c r="M95" s="485">
        <v>45</v>
      </c>
      <c r="N95" s="485"/>
      <c r="O95" s="522" t="s">
        <v>206</v>
      </c>
      <c r="P95" s="487"/>
      <c r="Q95" s="487"/>
      <c r="R95" s="487"/>
      <c r="S95" s="487"/>
      <c r="T95" s="84" t="s">
        <v>0</v>
      </c>
      <c r="U95" s="64">
        <v>0</v>
      </c>
      <c r="V95" s="65">
        <f>IFERROR(IF(U95="",0,CEILING((U95/$G95),1)*$G95),"")</f>
        <v>0</v>
      </c>
      <c r="W95" s="64">
        <v>0</v>
      </c>
      <c r="X95" s="65">
        <f>IFERROR(IF(W95="",0,CEILING((W95/$G95),1)*$G95),"")</f>
        <v>0</v>
      </c>
      <c r="Y95" s="64">
        <v>0</v>
      </c>
      <c r="Z95" s="65">
        <f>IFERROR(IF(Y95="",0,CEILING((Y95/$G95),1)*$G95),"")</f>
        <v>0</v>
      </c>
      <c r="AA95" s="64">
        <v>0</v>
      </c>
      <c r="AB95" s="65">
        <f>IFERROR(IF(AA95="",0,CEILING((AA95/$G95),1)*$G95),"")</f>
        <v>0</v>
      </c>
      <c r="AC95" s="66" t="str">
        <f>IF(IFERROR(ROUNDUP(V95/G95,0)*0.00651,0)+IFERROR(ROUNDUP(X95/G95,0)*0.00651,0)+IFERROR(ROUNDUP(Z95/G95,0)*0.00651,0)+IFERROR(ROUNDUP(AB95/G95,0)*0.00651,0)=0,"",IFERROR(ROUNDUP(V95/G95,0)*0.00651,0)+IFERROR(ROUNDUP(X95/G95,0)*0.00651,0)+IFERROR(ROUNDUP(Z95/G95,0)*0.00651,0)+IFERROR(ROUNDUP(AB95/G95,0)*0.00651,0))</f>
        <v/>
      </c>
      <c r="AD95" s="78" t="s">
        <v>57</v>
      </c>
      <c r="AE95" s="78" t="s">
        <v>57</v>
      </c>
      <c r="AF95" s="183" t="s">
        <v>207</v>
      </c>
      <c r="AG95" s="2"/>
      <c r="AH95" s="2"/>
      <c r="AI95" s="2"/>
      <c r="AJ95" s="2"/>
      <c r="AK95" s="2"/>
      <c r="AL95" s="60"/>
      <c r="AM95" s="60"/>
      <c r="AN95" s="60"/>
      <c r="AO95" s="2"/>
      <c r="AP95" s="2"/>
      <c r="AQ95" s="2"/>
      <c r="AR95" s="2"/>
      <c r="AS95" s="2"/>
      <c r="AT95" s="2"/>
      <c r="AU95" s="20"/>
      <c r="AV95" s="20"/>
      <c r="AW95" s="21"/>
      <c r="BB95" s="182" t="s">
        <v>65</v>
      </c>
      <c r="BO95" s="76">
        <f>IFERROR(U95*H95/G95,0)</f>
        <v>0</v>
      </c>
      <c r="BP95" s="76">
        <f>IFERROR(V95*H95/G95,0)</f>
        <v>0</v>
      </c>
      <c r="BQ95" s="76">
        <f>IFERROR(1/I95*(U95/G95),0)</f>
        <v>0</v>
      </c>
      <c r="BR95" s="76">
        <f>IFERROR(1/I95*(V95/G95),0)</f>
        <v>0</v>
      </c>
      <c r="BS95" s="76">
        <f>IFERROR(W95*H95/G95,0)</f>
        <v>0</v>
      </c>
      <c r="BT95" s="76">
        <f>IFERROR(X95*H95/G95,0)</f>
        <v>0</v>
      </c>
      <c r="BU95" s="76">
        <f>IFERROR(1/I95*(W95/G95),0)</f>
        <v>0</v>
      </c>
      <c r="BV95" s="76">
        <f>IFERROR(1/I95*(X95/G95),0)</f>
        <v>0</v>
      </c>
      <c r="BW95" s="76">
        <f>IFERROR(Y95*H95/G95,0)</f>
        <v>0</v>
      </c>
      <c r="BX95" s="76">
        <f>IFERROR(Z95*H95/G95,0)</f>
        <v>0</v>
      </c>
      <c r="BY95" s="76">
        <f>IFERROR(1/I95*(Y95/G95),0)</f>
        <v>0</v>
      </c>
      <c r="BZ95" s="76">
        <f>IFERROR(1/I95*(Z95/G95),0)</f>
        <v>0</v>
      </c>
      <c r="CA95" s="76">
        <f>IFERROR(AA95*H95/G95,0)</f>
        <v>0</v>
      </c>
      <c r="CB95" s="76">
        <f>IFERROR(AB95*H95/G95,0)</f>
        <v>0</v>
      </c>
      <c r="CC95" s="76">
        <f>IFERROR(1/I95*(AA95/G95),0)</f>
        <v>0</v>
      </c>
      <c r="CD95" s="76">
        <f>IFERROR(1/I95*(AB95/G95),0)</f>
        <v>0</v>
      </c>
    </row>
    <row r="96" spans="1:82" hidden="1" x14ac:dyDescent="0.2">
      <c r="A96" s="78" t="s">
        <v>208</v>
      </c>
      <c r="B96" s="79" t="s">
        <v>209</v>
      </c>
      <c r="C96" s="79">
        <v>4301051921</v>
      </c>
      <c r="D96" s="79">
        <v>4640242181226</v>
      </c>
      <c r="E96" s="80">
        <v>0.3</v>
      </c>
      <c r="F96" s="81">
        <v>6</v>
      </c>
      <c r="G96" s="80">
        <v>1.8</v>
      </c>
      <c r="H96" s="80">
        <v>2.052</v>
      </c>
      <c r="I96" s="82">
        <v>182</v>
      </c>
      <c r="J96" s="82" t="s">
        <v>112</v>
      </c>
      <c r="K96" s="83" t="s">
        <v>87</v>
      </c>
      <c r="L96" s="83"/>
      <c r="M96" s="485">
        <v>45</v>
      </c>
      <c r="N96" s="485"/>
      <c r="O96" s="523" t="s">
        <v>210</v>
      </c>
      <c r="P96" s="487"/>
      <c r="Q96" s="487"/>
      <c r="R96" s="487"/>
      <c r="S96" s="487"/>
      <c r="T96" s="84" t="s">
        <v>0</v>
      </c>
      <c r="U96" s="64">
        <v>0</v>
      </c>
      <c r="V96" s="65">
        <f>IFERROR(IF(U96="",0,CEILING((U96/$G96),1)*$G96),"")</f>
        <v>0</v>
      </c>
      <c r="W96" s="64">
        <v>0</v>
      </c>
      <c r="X96" s="65">
        <f>IFERROR(IF(W96="",0,CEILING((W96/$G96),1)*$G96),"")</f>
        <v>0</v>
      </c>
      <c r="Y96" s="64">
        <v>0</v>
      </c>
      <c r="Z96" s="65">
        <f>IFERROR(IF(Y96="",0,CEILING((Y96/$G96),1)*$G96),"")</f>
        <v>0</v>
      </c>
      <c r="AA96" s="64">
        <v>0</v>
      </c>
      <c r="AB96" s="65">
        <f>IFERROR(IF(AA96="",0,CEILING((AA96/$G96),1)*$G96),"")</f>
        <v>0</v>
      </c>
      <c r="AC96" s="66" t="str">
        <f>IF(IFERROR(ROUNDUP(V96/G96,0)*0.00651,0)+IFERROR(ROUNDUP(X96/G96,0)*0.00651,0)+IFERROR(ROUNDUP(Z96/G96,0)*0.00651,0)+IFERROR(ROUNDUP(AB96/G96,0)*0.00651,0)=0,"",IFERROR(ROUNDUP(V96/G96,0)*0.00651,0)+IFERROR(ROUNDUP(X96/G96,0)*0.00651,0)+IFERROR(ROUNDUP(Z96/G96,0)*0.00651,0)+IFERROR(ROUNDUP(AB96/G96,0)*0.00651,0))</f>
        <v/>
      </c>
      <c r="AD96" s="78" t="s">
        <v>57</v>
      </c>
      <c r="AE96" s="78" t="s">
        <v>57</v>
      </c>
      <c r="AF96" s="185" t="s">
        <v>203</v>
      </c>
      <c r="AG96" s="2"/>
      <c r="AH96" s="2"/>
      <c r="AI96" s="2"/>
      <c r="AJ96" s="2"/>
      <c r="AK96" s="2"/>
      <c r="AL96" s="60"/>
      <c r="AM96" s="60"/>
      <c r="AN96" s="60"/>
      <c r="AO96" s="2"/>
      <c r="AP96" s="2"/>
      <c r="AQ96" s="2"/>
      <c r="AR96" s="2"/>
      <c r="AS96" s="2"/>
      <c r="AT96" s="2"/>
      <c r="AU96" s="20"/>
      <c r="AV96" s="20"/>
      <c r="AW96" s="21"/>
      <c r="BB96" s="184" t="s">
        <v>65</v>
      </c>
      <c r="BO96" s="76">
        <f>IFERROR(U96*H96/G96,0)</f>
        <v>0</v>
      </c>
      <c r="BP96" s="76">
        <f>IFERROR(V96*H96/G96,0)</f>
        <v>0</v>
      </c>
      <c r="BQ96" s="76">
        <f>IFERROR(1/I96*(U96/G96),0)</f>
        <v>0</v>
      </c>
      <c r="BR96" s="76">
        <f>IFERROR(1/I96*(V96/G96),0)</f>
        <v>0</v>
      </c>
      <c r="BS96" s="76">
        <f>IFERROR(W96*H96/G96,0)</f>
        <v>0</v>
      </c>
      <c r="BT96" s="76">
        <f>IFERROR(X96*H96/G96,0)</f>
        <v>0</v>
      </c>
      <c r="BU96" s="76">
        <f>IFERROR(1/I96*(W96/G96),0)</f>
        <v>0</v>
      </c>
      <c r="BV96" s="76">
        <f>IFERROR(1/I96*(X96/G96),0)</f>
        <v>0</v>
      </c>
      <c r="BW96" s="76">
        <f>IFERROR(Y96*H96/G96,0)</f>
        <v>0</v>
      </c>
      <c r="BX96" s="76">
        <f>IFERROR(Z96*H96/G96,0)</f>
        <v>0</v>
      </c>
      <c r="BY96" s="76">
        <f>IFERROR(1/I96*(Y96/G96),0)</f>
        <v>0</v>
      </c>
      <c r="BZ96" s="76">
        <f>IFERROR(1/I96*(Z96/G96),0)</f>
        <v>0</v>
      </c>
      <c r="CA96" s="76">
        <f>IFERROR(AA96*H96/G96,0)</f>
        <v>0</v>
      </c>
      <c r="CB96" s="76">
        <f>IFERROR(AB96*H96/G96,0)</f>
        <v>0</v>
      </c>
      <c r="CC96" s="76">
        <f>IFERROR(1/I96*(AA96/G96),0)</f>
        <v>0</v>
      </c>
      <c r="CD96" s="76">
        <f>IFERROR(1/I96*(AB96/G96),0)</f>
        <v>0</v>
      </c>
    </row>
    <row r="97" spans="1:82" hidden="1" x14ac:dyDescent="0.2">
      <c r="A97" s="490"/>
      <c r="B97" s="490"/>
      <c r="C97" s="490"/>
      <c r="D97" s="490"/>
      <c r="E97" s="490"/>
      <c r="F97" s="490"/>
      <c r="G97" s="490"/>
      <c r="H97" s="490"/>
      <c r="I97" s="490"/>
      <c r="J97" s="490"/>
      <c r="K97" s="490"/>
      <c r="L97" s="490"/>
      <c r="M97" s="490"/>
      <c r="N97" s="490"/>
      <c r="O97" s="488" t="s">
        <v>43</v>
      </c>
      <c r="P97" s="489"/>
      <c r="Q97" s="489"/>
      <c r="R97" s="489"/>
      <c r="S97" s="489"/>
      <c r="T97" s="39" t="s">
        <v>42</v>
      </c>
      <c r="U97" s="101">
        <f>IFERROR(U94/G94,0)+IFERROR(U95/G95,0)+IFERROR(U96/G96,0)</f>
        <v>0</v>
      </c>
      <c r="V97" s="101">
        <f>IFERROR(V94/G94,0)+IFERROR(V95/G95,0)+IFERROR(V96/G96,0)</f>
        <v>0</v>
      </c>
      <c r="W97" s="101">
        <f>IFERROR(W94/G94,0)+IFERROR(W95/G95,0)+IFERROR(W96/G96,0)</f>
        <v>0</v>
      </c>
      <c r="X97" s="101">
        <f>IFERROR(X94/G94,0)+IFERROR(X95/G95,0)+IFERROR(X96/G96,0)</f>
        <v>0</v>
      </c>
      <c r="Y97" s="101">
        <f>IFERROR(Y94/G94,0)+IFERROR(Y95/G95,0)+IFERROR(Y96/G96,0)</f>
        <v>0</v>
      </c>
      <c r="Z97" s="101">
        <f>IFERROR(Z94/G94,0)+IFERROR(Z95/G95,0)+IFERROR(Z96/G96,0)</f>
        <v>0</v>
      </c>
      <c r="AA97" s="101">
        <f>IFERROR(AA94/G94,0)+IFERROR(AA95/G95,0)+IFERROR(AA96/G96,0)</f>
        <v>0</v>
      </c>
      <c r="AB97" s="101">
        <f>IFERROR(AB94/G94,0)+IFERROR(AB95/G95,0)+IFERROR(AB96/G96,0)</f>
        <v>0</v>
      </c>
      <c r="AC97" s="101">
        <f>IFERROR(IF(AC94="",0,AC94),0)+IFERROR(IF(AC95="",0,AC95),0)+IFERROR(IF(AC96="",0,AC96),0)</f>
        <v>0</v>
      </c>
      <c r="AD97" s="3"/>
      <c r="AE97" s="71"/>
      <c r="AF97" s="3"/>
      <c r="AG97" s="3"/>
      <c r="AH97" s="3"/>
      <c r="AI97" s="3"/>
      <c r="AJ97" s="3"/>
      <c r="AK97" s="3"/>
      <c r="AL97" s="61"/>
      <c r="AM97" s="61"/>
      <c r="AN97" s="61"/>
      <c r="AO97" s="3"/>
      <c r="AP97" s="3"/>
      <c r="AQ97" s="2"/>
      <c r="AR97" s="2"/>
      <c r="AS97" s="2"/>
      <c r="AT97" s="2"/>
      <c r="AU97" s="20"/>
      <c r="AV97" s="20"/>
      <c r="AW97" s="21"/>
    </row>
    <row r="98" spans="1:82" hidden="1" x14ac:dyDescent="0.2">
      <c r="A98" s="490"/>
      <c r="B98" s="490"/>
      <c r="C98" s="490"/>
      <c r="D98" s="490"/>
      <c r="E98" s="490"/>
      <c r="F98" s="490"/>
      <c r="G98" s="490"/>
      <c r="H98" s="490"/>
      <c r="I98" s="490"/>
      <c r="J98" s="490"/>
      <c r="K98" s="490"/>
      <c r="L98" s="490"/>
      <c r="M98" s="490"/>
      <c r="N98" s="490"/>
      <c r="O98" s="488" t="s">
        <v>43</v>
      </c>
      <c r="P98" s="489"/>
      <c r="Q98" s="489"/>
      <c r="R98" s="489"/>
      <c r="S98" s="489"/>
      <c r="T98" s="39" t="s">
        <v>0</v>
      </c>
      <c r="U98" s="103">
        <f t="shared" ref="U98:AB98" si="32">IFERROR(SUM(U94:U96),0)</f>
        <v>0</v>
      </c>
      <c r="V98" s="103">
        <f t="shared" si="32"/>
        <v>0</v>
      </c>
      <c r="W98" s="103">
        <f t="shared" si="32"/>
        <v>0</v>
      </c>
      <c r="X98" s="103">
        <f t="shared" si="32"/>
        <v>0</v>
      </c>
      <c r="Y98" s="103">
        <f t="shared" si="32"/>
        <v>0</v>
      </c>
      <c r="Z98" s="103">
        <f t="shared" si="32"/>
        <v>0</v>
      </c>
      <c r="AA98" s="103">
        <f t="shared" si="32"/>
        <v>0</v>
      </c>
      <c r="AB98" s="103">
        <f t="shared" si="32"/>
        <v>0</v>
      </c>
      <c r="AC98" s="101" t="s">
        <v>57</v>
      </c>
      <c r="AD98" s="3"/>
      <c r="AE98" s="71"/>
      <c r="AF98" s="3"/>
      <c r="AG98" s="3"/>
      <c r="AH98" s="3"/>
      <c r="AI98" s="3"/>
      <c r="AJ98" s="3"/>
      <c r="AK98" s="3"/>
      <c r="AL98" s="61"/>
      <c r="AM98" s="61"/>
      <c r="AN98" s="61"/>
      <c r="AO98" s="3"/>
      <c r="AP98" s="3"/>
      <c r="AQ98" s="2"/>
      <c r="AR98" s="2"/>
      <c r="AS98" s="2"/>
      <c r="AT98" s="2"/>
      <c r="AU98" s="20"/>
      <c r="AV98" s="20"/>
      <c r="AW98" s="21"/>
    </row>
    <row r="99" spans="1:82" ht="27.75" hidden="1" customHeight="1" x14ac:dyDescent="0.2">
      <c r="A99" s="473" t="s">
        <v>211</v>
      </c>
      <c r="B99" s="474"/>
      <c r="C99" s="474"/>
      <c r="D99" s="474"/>
      <c r="E99" s="474"/>
      <c r="F99" s="474"/>
      <c r="G99" s="474"/>
      <c r="H99" s="474"/>
      <c r="I99" s="474"/>
      <c r="J99" s="474"/>
      <c r="K99" s="474"/>
      <c r="L99" s="474"/>
      <c r="M99" s="474"/>
      <c r="N99" s="474"/>
      <c r="O99" s="474"/>
      <c r="P99" s="474"/>
      <c r="Q99" s="474"/>
      <c r="R99" s="474"/>
      <c r="S99" s="474"/>
      <c r="T99" s="474"/>
      <c r="U99" s="474"/>
      <c r="V99" s="474"/>
      <c r="W99" s="475"/>
      <c r="X99" s="475"/>
      <c r="Y99" s="475"/>
      <c r="Z99" s="475"/>
      <c r="AA99" s="476"/>
      <c r="AB99" s="476"/>
      <c r="AC99" s="476"/>
      <c r="AD99" s="476"/>
      <c r="AE99" s="477"/>
      <c r="AF99" s="478"/>
      <c r="AG99" s="2"/>
      <c r="AH99" s="2"/>
      <c r="AI99" s="2"/>
      <c r="AJ99" s="2"/>
      <c r="AK99" s="60"/>
      <c r="AL99" s="60"/>
      <c r="AM99" s="60"/>
      <c r="AN99" s="2"/>
      <c r="AO99" s="2"/>
      <c r="AP99" s="2"/>
      <c r="AQ99" s="2"/>
      <c r="AR99" s="2"/>
    </row>
    <row r="100" spans="1:82" ht="15" hidden="1" x14ac:dyDescent="0.25">
      <c r="A100" s="479" t="s">
        <v>212</v>
      </c>
      <c r="B100" s="480"/>
      <c r="C100" s="480"/>
      <c r="D100" s="480"/>
      <c r="E100" s="480"/>
      <c r="F100" s="480"/>
      <c r="G100" s="480"/>
      <c r="H100" s="480"/>
      <c r="I100" s="480"/>
      <c r="J100" s="480"/>
      <c r="K100" s="480"/>
      <c r="L100" s="480"/>
      <c r="M100" s="480"/>
      <c r="N100" s="480"/>
      <c r="O100" s="480"/>
      <c r="P100" s="480"/>
      <c r="Q100" s="480"/>
      <c r="R100" s="480"/>
      <c r="S100" s="480"/>
      <c r="T100" s="480"/>
      <c r="U100" s="480"/>
      <c r="V100" s="480"/>
      <c r="W100" s="480"/>
      <c r="X100" s="480"/>
      <c r="Y100" s="480"/>
      <c r="Z100" s="480"/>
      <c r="AA100" s="476"/>
      <c r="AB100" s="476"/>
      <c r="AC100" s="476"/>
      <c r="AD100" s="476"/>
      <c r="AE100" s="477"/>
      <c r="AF100" s="481"/>
      <c r="AG100" s="2"/>
      <c r="AH100" s="2"/>
      <c r="AI100" s="2"/>
      <c r="AJ100" s="2"/>
      <c r="AK100" s="60"/>
      <c r="AL100" s="60"/>
      <c r="AM100" s="60"/>
      <c r="AN100" s="2"/>
      <c r="AO100" s="2"/>
      <c r="AP100" s="2"/>
      <c r="AQ100" s="2"/>
      <c r="AR100" s="2"/>
    </row>
    <row r="101" spans="1:82" ht="15" hidden="1" x14ac:dyDescent="0.25">
      <c r="A101" s="482" t="s">
        <v>153</v>
      </c>
      <c r="B101" s="483"/>
      <c r="C101" s="483"/>
      <c r="D101" s="483"/>
      <c r="E101" s="483"/>
      <c r="F101" s="483"/>
      <c r="G101" s="483"/>
      <c r="H101" s="483"/>
      <c r="I101" s="483"/>
      <c r="J101" s="483"/>
      <c r="K101" s="483"/>
      <c r="L101" s="483"/>
      <c r="M101" s="483"/>
      <c r="N101" s="483"/>
      <c r="O101" s="483"/>
      <c r="P101" s="483"/>
      <c r="Q101" s="483"/>
      <c r="R101" s="483"/>
      <c r="S101" s="483"/>
      <c r="T101" s="483"/>
      <c r="U101" s="483"/>
      <c r="V101" s="483"/>
      <c r="W101" s="483"/>
      <c r="X101" s="480"/>
      <c r="Y101" s="480"/>
      <c r="Z101" s="480"/>
      <c r="AA101" s="476"/>
      <c r="AB101" s="476"/>
      <c r="AC101" s="476"/>
      <c r="AD101" s="476"/>
      <c r="AE101" s="477"/>
      <c r="AF101" s="484"/>
      <c r="AG101" s="2"/>
      <c r="AH101" s="2"/>
      <c r="AI101" s="2"/>
      <c r="AJ101" s="2"/>
      <c r="AK101" s="60"/>
      <c r="AL101" s="60"/>
      <c r="AM101" s="60"/>
      <c r="AN101" s="2"/>
      <c r="AO101" s="2"/>
      <c r="AP101" s="2"/>
      <c r="AQ101" s="2"/>
      <c r="AR101" s="2"/>
    </row>
    <row r="102" spans="1:82" hidden="1" x14ac:dyDescent="0.2">
      <c r="A102" s="78" t="s">
        <v>213</v>
      </c>
      <c r="B102" s="79" t="s">
        <v>214</v>
      </c>
      <c r="C102" s="79">
        <v>4301020323</v>
      </c>
      <c r="D102" s="79">
        <v>4680115886223</v>
      </c>
      <c r="E102" s="80">
        <v>0.33</v>
      </c>
      <c r="F102" s="81">
        <v>6</v>
      </c>
      <c r="G102" s="80">
        <v>1.98</v>
      </c>
      <c r="H102" s="80">
        <v>2.08</v>
      </c>
      <c r="I102" s="82">
        <v>234</v>
      </c>
      <c r="J102" s="82" t="s">
        <v>108</v>
      </c>
      <c r="K102" s="83" t="s">
        <v>120</v>
      </c>
      <c r="L102" s="83"/>
      <c r="M102" s="485">
        <v>40</v>
      </c>
      <c r="N102" s="485"/>
      <c r="O102" s="5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102" s="487"/>
      <c r="Q102" s="487"/>
      <c r="R102" s="487"/>
      <c r="S102" s="487"/>
      <c r="T102" s="84" t="s">
        <v>0</v>
      </c>
      <c r="U102" s="64">
        <v>0</v>
      </c>
      <c r="V102" s="65">
        <f>IFERROR(IF(U102="",0,CEILING((U102/$G102),1)*$G102),"")</f>
        <v>0</v>
      </c>
      <c r="W102" s="64">
        <v>0</v>
      </c>
      <c r="X102" s="65">
        <f>IFERROR(IF(W102="",0,CEILING((W102/$G102),1)*$G102),"")</f>
        <v>0</v>
      </c>
      <c r="Y102" s="64">
        <v>0</v>
      </c>
      <c r="Z102" s="65">
        <f>IFERROR(IF(Y102="",0,CEILING((Y102/$G102),1)*$G102),"")</f>
        <v>0</v>
      </c>
      <c r="AA102" s="64">
        <v>0</v>
      </c>
      <c r="AB102" s="65">
        <f>IFERROR(IF(AA102="",0,CEILING((AA102/$G102),1)*$G102),"")</f>
        <v>0</v>
      </c>
      <c r="AC102" s="66" t="str">
        <f>IF(IFERROR(ROUNDUP(V102/G102,0)*0.00502,0)+IFERROR(ROUNDUP(X102/G102,0)*0.00502,0)+IFERROR(ROUNDUP(Z102/G102,0)*0.00502,0)+IFERROR(ROUNDUP(AB102/G102,0)*0.00502,0)=0,"",IFERROR(ROUNDUP(V102/G102,0)*0.00502,0)+IFERROR(ROUNDUP(X102/G102,0)*0.00502,0)+IFERROR(ROUNDUP(Z102/G102,0)*0.00502,0)+IFERROR(ROUNDUP(AB102/G102,0)*0.00502,0))</f>
        <v/>
      </c>
      <c r="AD102" s="78" t="s">
        <v>57</v>
      </c>
      <c r="AE102" s="78" t="s">
        <v>57</v>
      </c>
      <c r="AF102" s="187" t="s">
        <v>215</v>
      </c>
      <c r="AG102" s="2"/>
      <c r="AH102" s="2"/>
      <c r="AI102" s="2"/>
      <c r="AJ102" s="2"/>
      <c r="AK102" s="2"/>
      <c r="AL102" s="60"/>
      <c r="AM102" s="60"/>
      <c r="AN102" s="60"/>
      <c r="AO102" s="2"/>
      <c r="AP102" s="2"/>
      <c r="AQ102" s="2"/>
      <c r="AR102" s="2"/>
      <c r="AS102" s="2"/>
      <c r="AT102" s="2"/>
      <c r="AU102" s="20"/>
      <c r="AV102" s="20"/>
      <c r="AW102" s="21"/>
      <c r="BB102" s="186" t="s">
        <v>65</v>
      </c>
      <c r="BO102" s="76">
        <f>IFERROR(U102*H102/G102,0)</f>
        <v>0</v>
      </c>
      <c r="BP102" s="76">
        <f>IFERROR(V102*H102/G102,0)</f>
        <v>0</v>
      </c>
      <c r="BQ102" s="76">
        <f>IFERROR(1/I102*(U102/G102),0)</f>
        <v>0</v>
      </c>
      <c r="BR102" s="76">
        <f>IFERROR(1/I102*(V102/G102),0)</f>
        <v>0</v>
      </c>
      <c r="BS102" s="76">
        <f>IFERROR(W102*H102/G102,0)</f>
        <v>0</v>
      </c>
      <c r="BT102" s="76">
        <f>IFERROR(X102*H102/G102,0)</f>
        <v>0</v>
      </c>
      <c r="BU102" s="76">
        <f>IFERROR(1/I102*(W102/G102),0)</f>
        <v>0</v>
      </c>
      <c r="BV102" s="76">
        <f>IFERROR(1/I102*(X102/G102),0)</f>
        <v>0</v>
      </c>
      <c r="BW102" s="76">
        <f>IFERROR(Y102*H102/G102,0)</f>
        <v>0</v>
      </c>
      <c r="BX102" s="76">
        <f>IFERROR(Z102*H102/G102,0)</f>
        <v>0</v>
      </c>
      <c r="BY102" s="76">
        <f>IFERROR(1/I102*(Y102/G102),0)</f>
        <v>0</v>
      </c>
      <c r="BZ102" s="76">
        <f>IFERROR(1/I102*(Z102/G102),0)</f>
        <v>0</v>
      </c>
      <c r="CA102" s="76">
        <f>IFERROR(AA102*H102/G102,0)</f>
        <v>0</v>
      </c>
      <c r="CB102" s="76">
        <f>IFERROR(AB102*H102/G102,0)</f>
        <v>0</v>
      </c>
      <c r="CC102" s="76">
        <f>IFERROR(1/I102*(AA102/G102),0)</f>
        <v>0</v>
      </c>
      <c r="CD102" s="76">
        <f>IFERROR(1/I102*(AB102/G102),0)</f>
        <v>0</v>
      </c>
    </row>
    <row r="103" spans="1:82" hidden="1" x14ac:dyDescent="0.2">
      <c r="A103" s="490"/>
      <c r="B103" s="490"/>
      <c r="C103" s="490"/>
      <c r="D103" s="490"/>
      <c r="E103" s="490"/>
      <c r="F103" s="490"/>
      <c r="G103" s="490"/>
      <c r="H103" s="490"/>
      <c r="I103" s="490"/>
      <c r="J103" s="490"/>
      <c r="K103" s="490"/>
      <c r="L103" s="490"/>
      <c r="M103" s="490"/>
      <c r="N103" s="490"/>
      <c r="O103" s="488" t="s">
        <v>43</v>
      </c>
      <c r="P103" s="489"/>
      <c r="Q103" s="489"/>
      <c r="R103" s="489"/>
      <c r="S103" s="489"/>
      <c r="T103" s="39" t="s">
        <v>42</v>
      </c>
      <c r="U103" s="101">
        <f>IFERROR(U102/G102,0)</f>
        <v>0</v>
      </c>
      <c r="V103" s="101">
        <f>IFERROR(V102/G102,0)</f>
        <v>0</v>
      </c>
      <c r="W103" s="101">
        <f>IFERROR(W102/G102,0)</f>
        <v>0</v>
      </c>
      <c r="X103" s="101">
        <f>IFERROR(X102/G102,0)</f>
        <v>0</v>
      </c>
      <c r="Y103" s="101">
        <f>IFERROR(Y102/G102,0)</f>
        <v>0</v>
      </c>
      <c r="Z103" s="101">
        <f>IFERROR(Z102/G102,0)</f>
        <v>0</v>
      </c>
      <c r="AA103" s="101">
        <f>IFERROR(AA102/G102,0)</f>
        <v>0</v>
      </c>
      <c r="AB103" s="101">
        <f>IFERROR(AB102/G102,0)</f>
        <v>0</v>
      </c>
      <c r="AC103" s="101">
        <f>IFERROR(IF(AC102="",0,AC102),0)</f>
        <v>0</v>
      </c>
      <c r="AD103" s="3"/>
      <c r="AE103" s="71"/>
      <c r="AF103" s="3"/>
      <c r="AG103" s="3"/>
      <c r="AH103" s="3"/>
      <c r="AI103" s="3"/>
      <c r="AJ103" s="3"/>
      <c r="AK103" s="3"/>
      <c r="AL103" s="61"/>
      <c r="AM103" s="61"/>
      <c r="AN103" s="61"/>
      <c r="AO103" s="3"/>
      <c r="AP103" s="3"/>
      <c r="AQ103" s="2"/>
      <c r="AR103" s="2"/>
      <c r="AS103" s="2"/>
      <c r="AT103" s="2"/>
      <c r="AU103" s="20"/>
      <c r="AV103" s="20"/>
      <c r="AW103" s="21"/>
    </row>
    <row r="104" spans="1:82" hidden="1" x14ac:dyDescent="0.2">
      <c r="A104" s="490"/>
      <c r="B104" s="490"/>
      <c r="C104" s="490"/>
      <c r="D104" s="490"/>
      <c r="E104" s="490"/>
      <c r="F104" s="490"/>
      <c r="G104" s="490"/>
      <c r="H104" s="490"/>
      <c r="I104" s="490"/>
      <c r="J104" s="490"/>
      <c r="K104" s="490"/>
      <c r="L104" s="490"/>
      <c r="M104" s="490"/>
      <c r="N104" s="490"/>
      <c r="O104" s="488" t="s">
        <v>43</v>
      </c>
      <c r="P104" s="489"/>
      <c r="Q104" s="489"/>
      <c r="R104" s="489"/>
      <c r="S104" s="489"/>
      <c r="T104" s="39" t="s">
        <v>0</v>
      </c>
      <c r="U104" s="103">
        <f t="shared" ref="U104:AB104" si="33">IFERROR(SUM(U102:U102),0)</f>
        <v>0</v>
      </c>
      <c r="V104" s="103">
        <f t="shared" si="33"/>
        <v>0</v>
      </c>
      <c r="W104" s="103">
        <f t="shared" si="33"/>
        <v>0</v>
      </c>
      <c r="X104" s="103">
        <f t="shared" si="33"/>
        <v>0</v>
      </c>
      <c r="Y104" s="103">
        <f t="shared" si="33"/>
        <v>0</v>
      </c>
      <c r="Z104" s="103">
        <f t="shared" si="33"/>
        <v>0</v>
      </c>
      <c r="AA104" s="103">
        <f t="shared" si="33"/>
        <v>0</v>
      </c>
      <c r="AB104" s="103">
        <f t="shared" si="33"/>
        <v>0</v>
      </c>
      <c r="AC104" s="101" t="s">
        <v>57</v>
      </c>
      <c r="AD104" s="3"/>
      <c r="AE104" s="71"/>
      <c r="AF104" s="3"/>
      <c r="AG104" s="3"/>
      <c r="AH104" s="3"/>
      <c r="AI104" s="3"/>
      <c r="AJ104" s="3"/>
      <c r="AK104" s="3"/>
      <c r="AL104" s="61"/>
      <c r="AM104" s="61"/>
      <c r="AN104" s="61"/>
      <c r="AO104" s="3"/>
      <c r="AP104" s="3"/>
      <c r="AQ104" s="2"/>
      <c r="AR104" s="2"/>
      <c r="AS104" s="2"/>
      <c r="AT104" s="2"/>
      <c r="AU104" s="20"/>
      <c r="AV104" s="20"/>
      <c r="AW104" s="21"/>
    </row>
    <row r="105" spans="1:82" ht="15" hidden="1" x14ac:dyDescent="0.25">
      <c r="A105" s="482" t="s">
        <v>116</v>
      </c>
      <c r="B105" s="483"/>
      <c r="C105" s="483"/>
      <c r="D105" s="483"/>
      <c r="E105" s="483"/>
      <c r="F105" s="483"/>
      <c r="G105" s="483"/>
      <c r="H105" s="483"/>
      <c r="I105" s="483"/>
      <c r="J105" s="483"/>
      <c r="K105" s="483"/>
      <c r="L105" s="483"/>
      <c r="M105" s="483"/>
      <c r="N105" s="483"/>
      <c r="O105" s="483"/>
      <c r="P105" s="483"/>
      <c r="Q105" s="483"/>
      <c r="R105" s="483"/>
      <c r="S105" s="483"/>
      <c r="T105" s="483"/>
      <c r="U105" s="483"/>
      <c r="V105" s="483"/>
      <c r="W105" s="483"/>
      <c r="X105" s="480"/>
      <c r="Y105" s="480"/>
      <c r="Z105" s="480"/>
      <c r="AA105" s="476"/>
      <c r="AB105" s="476"/>
      <c r="AC105" s="476"/>
      <c r="AD105" s="476"/>
      <c r="AE105" s="477"/>
      <c r="AF105" s="484"/>
      <c r="AG105" s="2"/>
      <c r="AH105" s="2"/>
      <c r="AI105" s="2"/>
      <c r="AJ105" s="2"/>
      <c r="AK105" s="60"/>
      <c r="AL105" s="60"/>
      <c r="AM105" s="60"/>
      <c r="AN105" s="2"/>
      <c r="AO105" s="2"/>
      <c r="AP105" s="2"/>
      <c r="AQ105" s="2"/>
      <c r="AR105" s="2"/>
    </row>
    <row r="106" spans="1:82" hidden="1" x14ac:dyDescent="0.2">
      <c r="A106" s="78" t="s">
        <v>216</v>
      </c>
      <c r="B106" s="79" t="s">
        <v>217</v>
      </c>
      <c r="C106" s="79">
        <v>4301031191</v>
      </c>
      <c r="D106" s="79">
        <v>4680115880993</v>
      </c>
      <c r="E106" s="80">
        <v>0.7</v>
      </c>
      <c r="F106" s="81">
        <v>6</v>
      </c>
      <c r="G106" s="80">
        <v>4.2</v>
      </c>
      <c r="H106" s="80">
        <v>4.47</v>
      </c>
      <c r="I106" s="82">
        <v>132</v>
      </c>
      <c r="J106" s="82" t="s">
        <v>100</v>
      </c>
      <c r="K106" s="83" t="s">
        <v>120</v>
      </c>
      <c r="L106" s="83"/>
      <c r="M106" s="485">
        <v>40</v>
      </c>
      <c r="N106" s="485"/>
      <c r="O106" s="52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06" s="487"/>
      <c r="Q106" s="487"/>
      <c r="R106" s="487"/>
      <c r="S106" s="487"/>
      <c r="T106" s="84" t="s">
        <v>0</v>
      </c>
      <c r="U106" s="64">
        <v>0</v>
      </c>
      <c r="V106" s="65">
        <f>IFERROR(IF(U106="",0,CEILING((U106/$G106),1)*$G106),"")</f>
        <v>0</v>
      </c>
      <c r="W106" s="64">
        <v>0</v>
      </c>
      <c r="X106" s="65">
        <f>IFERROR(IF(W106="",0,CEILING((W106/$G106),1)*$G106),"")</f>
        <v>0</v>
      </c>
      <c r="Y106" s="64">
        <v>0</v>
      </c>
      <c r="Z106" s="65">
        <f>IFERROR(IF(Y106="",0,CEILING((Y106/$G106),1)*$G106),"")</f>
        <v>0</v>
      </c>
      <c r="AA106" s="64">
        <v>0</v>
      </c>
      <c r="AB106" s="65">
        <f>IFERROR(IF(AA106="",0,CEILING((AA106/$G106),1)*$G106),"")</f>
        <v>0</v>
      </c>
      <c r="AC106" s="66" t="str">
        <f>IF(IFERROR(ROUNDUP(V106/G106,0)*0.00902,0)+IFERROR(ROUNDUP(X106/G106,0)*0.00902,0)+IFERROR(ROUNDUP(Z106/G106,0)*0.00902,0)+IFERROR(ROUNDUP(AB106/G106,0)*0.00902,0)=0,"",IFERROR(ROUNDUP(V106/G106,0)*0.00902,0)+IFERROR(ROUNDUP(X106/G106,0)*0.00902,0)+IFERROR(ROUNDUP(Z106/G106,0)*0.00902,0)+IFERROR(ROUNDUP(AB106/G106,0)*0.00902,0))</f>
        <v/>
      </c>
      <c r="AD106" s="78" t="s">
        <v>57</v>
      </c>
      <c r="AE106" s="78" t="s">
        <v>57</v>
      </c>
      <c r="AF106" s="189" t="s">
        <v>218</v>
      </c>
      <c r="AG106" s="2"/>
      <c r="AH106" s="2"/>
      <c r="AI106" s="2"/>
      <c r="AJ106" s="2"/>
      <c r="AK106" s="2"/>
      <c r="AL106" s="60"/>
      <c r="AM106" s="60"/>
      <c r="AN106" s="60"/>
      <c r="AO106" s="2"/>
      <c r="AP106" s="2"/>
      <c r="AQ106" s="2"/>
      <c r="AR106" s="2"/>
      <c r="AS106" s="2"/>
      <c r="AT106" s="2"/>
      <c r="AU106" s="20"/>
      <c r="AV106" s="20"/>
      <c r="AW106" s="21"/>
      <c r="BB106" s="188" t="s">
        <v>65</v>
      </c>
      <c r="BO106" s="76">
        <f>IFERROR(U106*H106/G106,0)</f>
        <v>0</v>
      </c>
      <c r="BP106" s="76">
        <f>IFERROR(V106*H106/G106,0)</f>
        <v>0</v>
      </c>
      <c r="BQ106" s="76">
        <f>IFERROR(1/I106*(U106/G106),0)</f>
        <v>0</v>
      </c>
      <c r="BR106" s="76">
        <f>IFERROR(1/I106*(V106/G106),0)</f>
        <v>0</v>
      </c>
      <c r="BS106" s="76">
        <f>IFERROR(W106*H106/G106,0)</f>
        <v>0</v>
      </c>
      <c r="BT106" s="76">
        <f>IFERROR(X106*H106/G106,0)</f>
        <v>0</v>
      </c>
      <c r="BU106" s="76">
        <f>IFERROR(1/I106*(W106/G106),0)</f>
        <v>0</v>
      </c>
      <c r="BV106" s="76">
        <f>IFERROR(1/I106*(X106/G106),0)</f>
        <v>0</v>
      </c>
      <c r="BW106" s="76">
        <f>IFERROR(Y106*H106/G106,0)</f>
        <v>0</v>
      </c>
      <c r="BX106" s="76">
        <f>IFERROR(Z106*H106/G106,0)</f>
        <v>0</v>
      </c>
      <c r="BY106" s="76">
        <f>IFERROR(1/I106*(Y106/G106),0)</f>
        <v>0</v>
      </c>
      <c r="BZ106" s="76">
        <f>IFERROR(1/I106*(Z106/G106),0)</f>
        <v>0</v>
      </c>
      <c r="CA106" s="76">
        <f>IFERROR(AA106*H106/G106,0)</f>
        <v>0</v>
      </c>
      <c r="CB106" s="76">
        <f>IFERROR(AB106*H106/G106,0)</f>
        <v>0</v>
      </c>
      <c r="CC106" s="76">
        <f>IFERROR(1/I106*(AA106/G106),0)</f>
        <v>0</v>
      </c>
      <c r="CD106" s="76">
        <f>IFERROR(1/I106*(AB106/G106),0)</f>
        <v>0</v>
      </c>
    </row>
    <row r="107" spans="1:82" hidden="1" x14ac:dyDescent="0.2">
      <c r="A107" s="78" t="s">
        <v>219</v>
      </c>
      <c r="B107" s="79" t="s">
        <v>220</v>
      </c>
      <c r="C107" s="79">
        <v>4301031204</v>
      </c>
      <c r="D107" s="79">
        <v>4680115881761</v>
      </c>
      <c r="E107" s="80">
        <v>0.7</v>
      </c>
      <c r="F107" s="81">
        <v>6</v>
      </c>
      <c r="G107" s="80">
        <v>4.2</v>
      </c>
      <c r="H107" s="80">
        <v>4.47</v>
      </c>
      <c r="I107" s="82">
        <v>132</v>
      </c>
      <c r="J107" s="82" t="s">
        <v>100</v>
      </c>
      <c r="K107" s="83" t="s">
        <v>120</v>
      </c>
      <c r="L107" s="83"/>
      <c r="M107" s="485">
        <v>40</v>
      </c>
      <c r="N107" s="485"/>
      <c r="O107" s="5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07" s="487"/>
      <c r="Q107" s="487"/>
      <c r="R107" s="487"/>
      <c r="S107" s="487"/>
      <c r="T107" s="84" t="s">
        <v>0</v>
      </c>
      <c r="U107" s="64">
        <v>0</v>
      </c>
      <c r="V107" s="65">
        <f>IFERROR(IF(U107="",0,CEILING((U107/$G107),1)*$G107),"")</f>
        <v>0</v>
      </c>
      <c r="W107" s="64">
        <v>0</v>
      </c>
      <c r="X107" s="65">
        <f>IFERROR(IF(W107="",0,CEILING((W107/$G107),1)*$G107),"")</f>
        <v>0</v>
      </c>
      <c r="Y107" s="64">
        <v>0</v>
      </c>
      <c r="Z107" s="65">
        <f>IFERROR(IF(Y107="",0,CEILING((Y107/$G107),1)*$G107),"")</f>
        <v>0</v>
      </c>
      <c r="AA107" s="64">
        <v>0</v>
      </c>
      <c r="AB107" s="65">
        <f>IFERROR(IF(AA107="",0,CEILING((AA107/$G107),1)*$G107),"")</f>
        <v>0</v>
      </c>
      <c r="AC107" s="66" t="str">
        <f>IF(IFERROR(ROUNDUP(V107/G107,0)*0.00902,0)+IFERROR(ROUNDUP(X107/G107,0)*0.00902,0)+IFERROR(ROUNDUP(Z107/G107,0)*0.00902,0)+IFERROR(ROUNDUP(AB107/G107,0)*0.00902,0)=0,"",IFERROR(ROUNDUP(V107/G107,0)*0.00902,0)+IFERROR(ROUNDUP(X107/G107,0)*0.00902,0)+IFERROR(ROUNDUP(Z107/G107,0)*0.00902,0)+IFERROR(ROUNDUP(AB107/G107,0)*0.00902,0))</f>
        <v/>
      </c>
      <c r="AD107" s="78" t="s">
        <v>57</v>
      </c>
      <c r="AE107" s="78" t="s">
        <v>57</v>
      </c>
      <c r="AF107" s="191" t="s">
        <v>221</v>
      </c>
      <c r="AG107" s="2"/>
      <c r="AH107" s="2"/>
      <c r="AI107" s="2"/>
      <c r="AJ107" s="2"/>
      <c r="AK107" s="2"/>
      <c r="AL107" s="60"/>
      <c r="AM107" s="60"/>
      <c r="AN107" s="60"/>
      <c r="AO107" s="2"/>
      <c r="AP107" s="2"/>
      <c r="AQ107" s="2"/>
      <c r="AR107" s="2"/>
      <c r="AS107" s="2"/>
      <c r="AT107" s="2"/>
      <c r="AU107" s="20"/>
      <c r="AV107" s="20"/>
      <c r="AW107" s="21"/>
      <c r="BB107" s="190" t="s">
        <v>65</v>
      </c>
      <c r="BO107" s="76">
        <f>IFERROR(U107*H107/G107,0)</f>
        <v>0</v>
      </c>
      <c r="BP107" s="76">
        <f>IFERROR(V107*H107/G107,0)</f>
        <v>0</v>
      </c>
      <c r="BQ107" s="76">
        <f>IFERROR(1/I107*(U107/G107),0)</f>
        <v>0</v>
      </c>
      <c r="BR107" s="76">
        <f>IFERROR(1/I107*(V107/G107),0)</f>
        <v>0</v>
      </c>
      <c r="BS107" s="76">
        <f>IFERROR(W107*H107/G107,0)</f>
        <v>0</v>
      </c>
      <c r="BT107" s="76">
        <f>IFERROR(X107*H107/G107,0)</f>
        <v>0</v>
      </c>
      <c r="BU107" s="76">
        <f>IFERROR(1/I107*(W107/G107),0)</f>
        <v>0</v>
      </c>
      <c r="BV107" s="76">
        <f>IFERROR(1/I107*(X107/G107),0)</f>
        <v>0</v>
      </c>
      <c r="BW107" s="76">
        <f>IFERROR(Y107*H107/G107,0)</f>
        <v>0</v>
      </c>
      <c r="BX107" s="76">
        <f>IFERROR(Z107*H107/G107,0)</f>
        <v>0</v>
      </c>
      <c r="BY107" s="76">
        <f>IFERROR(1/I107*(Y107/G107),0)</f>
        <v>0</v>
      </c>
      <c r="BZ107" s="76">
        <f>IFERROR(1/I107*(Z107/G107),0)</f>
        <v>0</v>
      </c>
      <c r="CA107" s="76">
        <f>IFERROR(AA107*H107/G107,0)</f>
        <v>0</v>
      </c>
      <c r="CB107" s="76">
        <f>IFERROR(AB107*H107/G107,0)</f>
        <v>0</v>
      </c>
      <c r="CC107" s="76">
        <f>IFERROR(1/I107*(AA107/G107),0)</f>
        <v>0</v>
      </c>
      <c r="CD107" s="76">
        <f>IFERROR(1/I107*(AB107/G107),0)</f>
        <v>0</v>
      </c>
    </row>
    <row r="108" spans="1:82" hidden="1" x14ac:dyDescent="0.2">
      <c r="A108" s="78" t="s">
        <v>222</v>
      </c>
      <c r="B108" s="79" t="s">
        <v>223</v>
      </c>
      <c r="C108" s="79">
        <v>4301031199</v>
      </c>
      <c r="D108" s="79">
        <v>4680115880986</v>
      </c>
      <c r="E108" s="80">
        <v>0.35</v>
      </c>
      <c r="F108" s="81">
        <v>6</v>
      </c>
      <c r="G108" s="80">
        <v>2.1</v>
      </c>
      <c r="H108" s="80">
        <v>2.23</v>
      </c>
      <c r="I108" s="82">
        <v>234</v>
      </c>
      <c r="J108" s="82" t="s">
        <v>108</v>
      </c>
      <c r="K108" s="83" t="s">
        <v>120</v>
      </c>
      <c r="L108" s="83"/>
      <c r="M108" s="485">
        <v>40</v>
      </c>
      <c r="N108" s="485"/>
      <c r="O108" s="5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08" s="487"/>
      <c r="Q108" s="487"/>
      <c r="R108" s="487"/>
      <c r="S108" s="487"/>
      <c r="T108" s="84" t="s">
        <v>0</v>
      </c>
      <c r="U108" s="64">
        <v>0</v>
      </c>
      <c r="V108" s="65">
        <f>IFERROR(IF(U108="",0,CEILING((U108/$G108),1)*$G108),"")</f>
        <v>0</v>
      </c>
      <c r="W108" s="64">
        <v>0</v>
      </c>
      <c r="X108" s="65">
        <f>IFERROR(IF(W108="",0,CEILING((W108/$G108),1)*$G108),"")</f>
        <v>0</v>
      </c>
      <c r="Y108" s="64">
        <v>0</v>
      </c>
      <c r="Z108" s="65">
        <f>IFERROR(IF(Y108="",0,CEILING((Y108/$G108),1)*$G108),"")</f>
        <v>0</v>
      </c>
      <c r="AA108" s="64">
        <v>0</v>
      </c>
      <c r="AB108" s="65">
        <f>IFERROR(IF(AA108="",0,CEILING((AA108/$G108),1)*$G108),"")</f>
        <v>0</v>
      </c>
      <c r="AC108" s="66" t="str">
        <f>IF(IFERROR(ROUNDUP(V108/G108,0)*0.00502,0)+IFERROR(ROUNDUP(X108/G108,0)*0.00502,0)+IFERROR(ROUNDUP(Z108/G108,0)*0.00502,0)+IFERROR(ROUNDUP(AB108/G108,0)*0.00502,0)=0,"",IFERROR(ROUNDUP(V108/G108,0)*0.00502,0)+IFERROR(ROUNDUP(X108/G108,0)*0.00502,0)+IFERROR(ROUNDUP(Z108/G108,0)*0.00502,0)+IFERROR(ROUNDUP(AB108/G108,0)*0.00502,0))</f>
        <v/>
      </c>
      <c r="AD108" s="78" t="s">
        <v>57</v>
      </c>
      <c r="AE108" s="78" t="s">
        <v>57</v>
      </c>
      <c r="AF108" s="193" t="s">
        <v>218</v>
      </c>
      <c r="AG108" s="2"/>
      <c r="AH108" s="2"/>
      <c r="AI108" s="2"/>
      <c r="AJ108" s="2"/>
      <c r="AK108" s="2"/>
      <c r="AL108" s="60"/>
      <c r="AM108" s="60"/>
      <c r="AN108" s="60"/>
      <c r="AO108" s="2"/>
      <c r="AP108" s="2"/>
      <c r="AQ108" s="2"/>
      <c r="AR108" s="2"/>
      <c r="AS108" s="2"/>
      <c r="AT108" s="2"/>
      <c r="AU108" s="20"/>
      <c r="AV108" s="20"/>
      <c r="AW108" s="21"/>
      <c r="BB108" s="192" t="s">
        <v>65</v>
      </c>
      <c r="BO108" s="76">
        <f>IFERROR(U108*H108/G108,0)</f>
        <v>0</v>
      </c>
      <c r="BP108" s="76">
        <f>IFERROR(V108*H108/G108,0)</f>
        <v>0</v>
      </c>
      <c r="BQ108" s="76">
        <f>IFERROR(1/I108*(U108/G108),0)</f>
        <v>0</v>
      </c>
      <c r="BR108" s="76">
        <f>IFERROR(1/I108*(V108/G108),0)</f>
        <v>0</v>
      </c>
      <c r="BS108" s="76">
        <f>IFERROR(W108*H108/G108,0)</f>
        <v>0</v>
      </c>
      <c r="BT108" s="76">
        <f>IFERROR(X108*H108/G108,0)</f>
        <v>0</v>
      </c>
      <c r="BU108" s="76">
        <f>IFERROR(1/I108*(W108/G108),0)</f>
        <v>0</v>
      </c>
      <c r="BV108" s="76">
        <f>IFERROR(1/I108*(X108/G108),0)</f>
        <v>0</v>
      </c>
      <c r="BW108" s="76">
        <f>IFERROR(Y108*H108/G108,0)</f>
        <v>0</v>
      </c>
      <c r="BX108" s="76">
        <f>IFERROR(Z108*H108/G108,0)</f>
        <v>0</v>
      </c>
      <c r="BY108" s="76">
        <f>IFERROR(1/I108*(Y108/G108),0)</f>
        <v>0</v>
      </c>
      <c r="BZ108" s="76">
        <f>IFERROR(1/I108*(Z108/G108),0)</f>
        <v>0</v>
      </c>
      <c r="CA108" s="76">
        <f>IFERROR(AA108*H108/G108,0)</f>
        <v>0</v>
      </c>
      <c r="CB108" s="76">
        <f>IFERROR(AB108*H108/G108,0)</f>
        <v>0</v>
      </c>
      <c r="CC108" s="76">
        <f>IFERROR(1/I108*(AA108/G108),0)</f>
        <v>0</v>
      </c>
      <c r="CD108" s="76">
        <f>IFERROR(1/I108*(AB108/G108),0)</f>
        <v>0</v>
      </c>
    </row>
    <row r="109" spans="1:82" hidden="1" x14ac:dyDescent="0.2">
      <c r="A109" s="78" t="s">
        <v>224</v>
      </c>
      <c r="B109" s="79" t="s">
        <v>225</v>
      </c>
      <c r="C109" s="79">
        <v>4301031158</v>
      </c>
      <c r="D109" s="79">
        <v>4680115880191</v>
      </c>
      <c r="E109" s="80">
        <v>0.4</v>
      </c>
      <c r="F109" s="81">
        <v>6</v>
      </c>
      <c r="G109" s="80">
        <v>2.4</v>
      </c>
      <c r="H109" s="80">
        <v>2.58</v>
      </c>
      <c r="I109" s="82">
        <v>182</v>
      </c>
      <c r="J109" s="82" t="s">
        <v>112</v>
      </c>
      <c r="K109" s="83" t="s">
        <v>120</v>
      </c>
      <c r="L109" s="83"/>
      <c r="M109" s="485">
        <v>40</v>
      </c>
      <c r="N109" s="485"/>
      <c r="O109" s="52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09" s="487"/>
      <c r="Q109" s="487"/>
      <c r="R109" s="487"/>
      <c r="S109" s="487"/>
      <c r="T109" s="84" t="s">
        <v>0</v>
      </c>
      <c r="U109" s="64">
        <v>0</v>
      </c>
      <c r="V109" s="65">
        <f>IFERROR(IF(U109="",0,CEILING((U109/$G109),1)*$G109),"")</f>
        <v>0</v>
      </c>
      <c r="W109" s="64">
        <v>0</v>
      </c>
      <c r="X109" s="65">
        <f>IFERROR(IF(W109="",0,CEILING((W109/$G109),1)*$G109),"")</f>
        <v>0</v>
      </c>
      <c r="Y109" s="64">
        <v>0</v>
      </c>
      <c r="Z109" s="65">
        <f>IFERROR(IF(Y109="",0,CEILING((Y109/$G109),1)*$G109),"")</f>
        <v>0</v>
      </c>
      <c r="AA109" s="64">
        <v>0</v>
      </c>
      <c r="AB109" s="65">
        <f>IFERROR(IF(AA109="",0,CEILING((AA109/$G109),1)*$G109),"")</f>
        <v>0</v>
      </c>
      <c r="AC109" s="66" t="str">
        <f>IF(IFERROR(ROUNDUP(V109/G109,0)*0.00651,0)+IFERROR(ROUNDUP(X109/G109,0)*0.00651,0)+IFERROR(ROUNDUP(Z109/G109,0)*0.00651,0)+IFERROR(ROUNDUP(AB109/G109,0)*0.00651,0)=0,"",IFERROR(ROUNDUP(V109/G109,0)*0.00651,0)+IFERROR(ROUNDUP(X109/G109,0)*0.00651,0)+IFERROR(ROUNDUP(Z109/G109,0)*0.00651,0)+IFERROR(ROUNDUP(AB109/G109,0)*0.00651,0))</f>
        <v/>
      </c>
      <c r="AD109" s="78" t="s">
        <v>57</v>
      </c>
      <c r="AE109" s="78" t="s">
        <v>57</v>
      </c>
      <c r="AF109" s="195" t="s">
        <v>226</v>
      </c>
      <c r="AG109" s="2"/>
      <c r="AH109" s="2"/>
      <c r="AI109" s="2"/>
      <c r="AJ109" s="2"/>
      <c r="AK109" s="2"/>
      <c r="AL109" s="60"/>
      <c r="AM109" s="60"/>
      <c r="AN109" s="60"/>
      <c r="AO109" s="2"/>
      <c r="AP109" s="2"/>
      <c r="AQ109" s="2"/>
      <c r="AR109" s="2"/>
      <c r="AS109" s="2"/>
      <c r="AT109" s="2"/>
      <c r="AU109" s="20"/>
      <c r="AV109" s="20"/>
      <c r="AW109" s="21"/>
      <c r="BB109" s="194" t="s">
        <v>65</v>
      </c>
      <c r="BO109" s="76">
        <f>IFERROR(U109*H109/G109,0)</f>
        <v>0</v>
      </c>
      <c r="BP109" s="76">
        <f>IFERROR(V109*H109/G109,0)</f>
        <v>0</v>
      </c>
      <c r="BQ109" s="76">
        <f>IFERROR(1/I109*(U109/G109),0)</f>
        <v>0</v>
      </c>
      <c r="BR109" s="76">
        <f>IFERROR(1/I109*(V109/G109),0)</f>
        <v>0</v>
      </c>
      <c r="BS109" s="76">
        <f>IFERROR(W109*H109/G109,0)</f>
        <v>0</v>
      </c>
      <c r="BT109" s="76">
        <f>IFERROR(X109*H109/G109,0)</f>
        <v>0</v>
      </c>
      <c r="BU109" s="76">
        <f>IFERROR(1/I109*(W109/G109),0)</f>
        <v>0</v>
      </c>
      <c r="BV109" s="76">
        <f>IFERROR(1/I109*(X109/G109),0)</f>
        <v>0</v>
      </c>
      <c r="BW109" s="76">
        <f>IFERROR(Y109*H109/G109,0)</f>
        <v>0</v>
      </c>
      <c r="BX109" s="76">
        <f>IFERROR(Z109*H109/G109,0)</f>
        <v>0</v>
      </c>
      <c r="BY109" s="76">
        <f>IFERROR(1/I109*(Y109/G109),0)</f>
        <v>0</v>
      </c>
      <c r="BZ109" s="76">
        <f>IFERROR(1/I109*(Z109/G109),0)</f>
        <v>0</v>
      </c>
      <c r="CA109" s="76">
        <f>IFERROR(AA109*H109/G109,0)</f>
        <v>0</v>
      </c>
      <c r="CB109" s="76">
        <f>IFERROR(AB109*H109/G109,0)</f>
        <v>0</v>
      </c>
      <c r="CC109" s="76">
        <f>IFERROR(1/I109*(AA109/G109),0)</f>
        <v>0</v>
      </c>
      <c r="CD109" s="76">
        <f>IFERROR(1/I109*(AB109/G109),0)</f>
        <v>0</v>
      </c>
    </row>
    <row r="110" spans="1:82" hidden="1" x14ac:dyDescent="0.2">
      <c r="A110" s="490"/>
      <c r="B110" s="490"/>
      <c r="C110" s="490"/>
      <c r="D110" s="490"/>
      <c r="E110" s="490"/>
      <c r="F110" s="490"/>
      <c r="G110" s="490"/>
      <c r="H110" s="490"/>
      <c r="I110" s="490"/>
      <c r="J110" s="490"/>
      <c r="K110" s="490"/>
      <c r="L110" s="490"/>
      <c r="M110" s="490"/>
      <c r="N110" s="490"/>
      <c r="O110" s="488" t="s">
        <v>43</v>
      </c>
      <c r="P110" s="489"/>
      <c r="Q110" s="489"/>
      <c r="R110" s="489"/>
      <c r="S110" s="489"/>
      <c r="T110" s="39" t="s">
        <v>42</v>
      </c>
      <c r="U110" s="101">
        <f>IFERROR(U106/G106,0)+IFERROR(U107/G107,0)+IFERROR(U108/G108,0)+IFERROR(U109/G109,0)</f>
        <v>0</v>
      </c>
      <c r="V110" s="101">
        <f>IFERROR(V106/G106,0)+IFERROR(V107/G107,0)+IFERROR(V108/G108,0)+IFERROR(V109/G109,0)</f>
        <v>0</v>
      </c>
      <c r="W110" s="101">
        <f>IFERROR(W106/G106,0)+IFERROR(W107/G107,0)+IFERROR(W108/G108,0)+IFERROR(W109/G109,0)</f>
        <v>0</v>
      </c>
      <c r="X110" s="101">
        <f>IFERROR(X106/G106,0)+IFERROR(X107/G107,0)+IFERROR(X108/G108,0)+IFERROR(X109/G109,0)</f>
        <v>0</v>
      </c>
      <c r="Y110" s="101">
        <f>IFERROR(Y106/G106,0)+IFERROR(Y107/G107,0)+IFERROR(Y108/G108,0)+IFERROR(Y109/G109,0)</f>
        <v>0</v>
      </c>
      <c r="Z110" s="101">
        <f>IFERROR(Z106/G106,0)+IFERROR(Z107/G107,0)+IFERROR(Z108/G108,0)+IFERROR(Z109/G109,0)</f>
        <v>0</v>
      </c>
      <c r="AA110" s="101">
        <f>IFERROR(AA106/G106,0)+IFERROR(AA107/G107,0)+IFERROR(AA108/G108,0)+IFERROR(AA109/G109,0)</f>
        <v>0</v>
      </c>
      <c r="AB110" s="101">
        <f>IFERROR(AB106/G106,0)+IFERROR(AB107/G107,0)+IFERROR(AB108/G108,0)+IFERROR(AB109/G109,0)</f>
        <v>0</v>
      </c>
      <c r="AC110" s="101">
        <f>IFERROR(IF(AC106="",0,AC106),0)+IFERROR(IF(AC107="",0,AC107),0)+IFERROR(IF(AC108="",0,AC108),0)+IFERROR(IF(AC109="",0,AC109),0)</f>
        <v>0</v>
      </c>
      <c r="AD110" s="3"/>
      <c r="AE110" s="71"/>
      <c r="AF110" s="3"/>
      <c r="AG110" s="3"/>
      <c r="AH110" s="3"/>
      <c r="AI110" s="3"/>
      <c r="AJ110" s="3"/>
      <c r="AK110" s="3"/>
      <c r="AL110" s="61"/>
      <c r="AM110" s="61"/>
      <c r="AN110" s="61"/>
      <c r="AO110" s="3"/>
      <c r="AP110" s="3"/>
      <c r="AQ110" s="2"/>
      <c r="AR110" s="2"/>
      <c r="AS110" s="2"/>
      <c r="AT110" s="2"/>
      <c r="AU110" s="20"/>
      <c r="AV110" s="20"/>
      <c r="AW110" s="21"/>
    </row>
    <row r="111" spans="1:82" hidden="1" x14ac:dyDescent="0.2">
      <c r="A111" s="490"/>
      <c r="B111" s="490"/>
      <c r="C111" s="490"/>
      <c r="D111" s="490"/>
      <c r="E111" s="490"/>
      <c r="F111" s="490"/>
      <c r="G111" s="490"/>
      <c r="H111" s="490"/>
      <c r="I111" s="490"/>
      <c r="J111" s="490"/>
      <c r="K111" s="490"/>
      <c r="L111" s="490"/>
      <c r="M111" s="490"/>
      <c r="N111" s="490"/>
      <c r="O111" s="488" t="s">
        <v>43</v>
      </c>
      <c r="P111" s="489"/>
      <c r="Q111" s="489"/>
      <c r="R111" s="489"/>
      <c r="S111" s="489"/>
      <c r="T111" s="39" t="s">
        <v>0</v>
      </c>
      <c r="U111" s="103">
        <f t="shared" ref="U111:AB111" si="34">IFERROR(SUM(U106:U109),0)</f>
        <v>0</v>
      </c>
      <c r="V111" s="103">
        <f t="shared" si="34"/>
        <v>0</v>
      </c>
      <c r="W111" s="103">
        <f t="shared" si="34"/>
        <v>0</v>
      </c>
      <c r="X111" s="103">
        <f t="shared" si="34"/>
        <v>0</v>
      </c>
      <c r="Y111" s="103">
        <f t="shared" si="34"/>
        <v>0</v>
      </c>
      <c r="Z111" s="103">
        <f t="shared" si="34"/>
        <v>0</v>
      </c>
      <c r="AA111" s="103">
        <f t="shared" si="34"/>
        <v>0</v>
      </c>
      <c r="AB111" s="103">
        <f t="shared" si="34"/>
        <v>0</v>
      </c>
      <c r="AC111" s="101" t="s">
        <v>57</v>
      </c>
      <c r="AD111" s="3"/>
      <c r="AE111" s="71"/>
      <c r="AF111" s="3"/>
      <c r="AG111" s="3"/>
      <c r="AH111" s="3"/>
      <c r="AI111" s="3"/>
      <c r="AJ111" s="3"/>
      <c r="AK111" s="3"/>
      <c r="AL111" s="61"/>
      <c r="AM111" s="61"/>
      <c r="AN111" s="61"/>
      <c r="AO111" s="3"/>
      <c r="AP111" s="3"/>
      <c r="AQ111" s="2"/>
      <c r="AR111" s="2"/>
      <c r="AS111" s="2"/>
      <c r="AT111" s="2"/>
      <c r="AU111" s="20"/>
      <c r="AV111" s="20"/>
      <c r="AW111" s="21"/>
    </row>
    <row r="112" spans="1:82" ht="15" hidden="1" x14ac:dyDescent="0.25">
      <c r="A112" s="479" t="s">
        <v>227</v>
      </c>
      <c r="B112" s="480"/>
      <c r="C112" s="480"/>
      <c r="D112" s="480"/>
      <c r="E112" s="480"/>
      <c r="F112" s="480"/>
      <c r="G112" s="480"/>
      <c r="H112" s="480"/>
      <c r="I112" s="480"/>
      <c r="J112" s="480"/>
      <c r="K112" s="480"/>
      <c r="L112" s="480"/>
      <c r="M112" s="480"/>
      <c r="N112" s="480"/>
      <c r="O112" s="480"/>
      <c r="P112" s="480"/>
      <c r="Q112" s="480"/>
      <c r="R112" s="480"/>
      <c r="S112" s="480"/>
      <c r="T112" s="480"/>
      <c r="U112" s="480"/>
      <c r="V112" s="480"/>
      <c r="W112" s="480"/>
      <c r="X112" s="480"/>
      <c r="Y112" s="480"/>
      <c r="Z112" s="480"/>
      <c r="AA112" s="476"/>
      <c r="AB112" s="476"/>
      <c r="AC112" s="476"/>
      <c r="AD112" s="476"/>
      <c r="AE112" s="477"/>
      <c r="AF112" s="481"/>
      <c r="AG112" s="2"/>
      <c r="AH112" s="2"/>
      <c r="AI112" s="2"/>
      <c r="AJ112" s="2"/>
      <c r="AK112" s="60"/>
      <c r="AL112" s="60"/>
      <c r="AM112" s="60"/>
      <c r="AN112" s="2"/>
      <c r="AO112" s="2"/>
      <c r="AP112" s="2"/>
      <c r="AQ112" s="2"/>
      <c r="AR112" s="2"/>
    </row>
    <row r="113" spans="1:82" ht="15" hidden="1" x14ac:dyDescent="0.25">
      <c r="A113" s="482" t="s">
        <v>116</v>
      </c>
      <c r="B113" s="483"/>
      <c r="C113" s="483"/>
      <c r="D113" s="483"/>
      <c r="E113" s="483"/>
      <c r="F113" s="483"/>
      <c r="G113" s="483"/>
      <c r="H113" s="483"/>
      <c r="I113" s="483"/>
      <c r="J113" s="483"/>
      <c r="K113" s="483"/>
      <c r="L113" s="483"/>
      <c r="M113" s="483"/>
      <c r="N113" s="483"/>
      <c r="O113" s="483"/>
      <c r="P113" s="483"/>
      <c r="Q113" s="483"/>
      <c r="R113" s="483"/>
      <c r="S113" s="483"/>
      <c r="T113" s="483"/>
      <c r="U113" s="483"/>
      <c r="V113" s="483"/>
      <c r="W113" s="483"/>
      <c r="X113" s="480"/>
      <c r="Y113" s="480"/>
      <c r="Z113" s="480"/>
      <c r="AA113" s="476"/>
      <c r="AB113" s="476"/>
      <c r="AC113" s="476"/>
      <c r="AD113" s="476"/>
      <c r="AE113" s="477"/>
      <c r="AF113" s="484"/>
      <c r="AG113" s="2"/>
      <c r="AH113" s="2"/>
      <c r="AI113" s="2"/>
      <c r="AJ113" s="2"/>
      <c r="AK113" s="60"/>
      <c r="AL113" s="60"/>
      <c r="AM113" s="60"/>
      <c r="AN113" s="2"/>
      <c r="AO113" s="2"/>
      <c r="AP113" s="2"/>
      <c r="AQ113" s="2"/>
      <c r="AR113" s="2"/>
    </row>
    <row r="114" spans="1:82" hidden="1" x14ac:dyDescent="0.2">
      <c r="A114" s="78" t="s">
        <v>228</v>
      </c>
      <c r="B114" s="79" t="s">
        <v>229</v>
      </c>
      <c r="C114" s="79">
        <v>4301031223</v>
      </c>
      <c r="D114" s="79">
        <v>4680115884014</v>
      </c>
      <c r="E114" s="80">
        <v>0.3</v>
      </c>
      <c r="F114" s="81">
        <v>6</v>
      </c>
      <c r="G114" s="80">
        <v>1.8</v>
      </c>
      <c r="H114" s="80">
        <v>1.93</v>
      </c>
      <c r="I114" s="82">
        <v>234</v>
      </c>
      <c r="J114" s="82" t="s">
        <v>108</v>
      </c>
      <c r="K114" s="83" t="s">
        <v>120</v>
      </c>
      <c r="L114" s="83"/>
      <c r="M114" s="485">
        <v>40</v>
      </c>
      <c r="N114" s="485"/>
      <c r="O114" s="52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14" s="487"/>
      <c r="Q114" s="487"/>
      <c r="R114" s="487"/>
      <c r="S114" s="487"/>
      <c r="T114" s="84" t="s">
        <v>0</v>
      </c>
      <c r="U114" s="64">
        <v>0</v>
      </c>
      <c r="V114" s="65">
        <f>IFERROR(IF(U114="",0,CEILING((U114/$G114),1)*$G114),"")</f>
        <v>0</v>
      </c>
      <c r="W114" s="64">
        <v>0</v>
      </c>
      <c r="X114" s="65">
        <f>IFERROR(IF(W114="",0,CEILING((W114/$G114),1)*$G114),"")</f>
        <v>0</v>
      </c>
      <c r="Y114" s="64">
        <v>0</v>
      </c>
      <c r="Z114" s="65">
        <f>IFERROR(IF(Y114="",0,CEILING((Y114/$G114),1)*$G114),"")</f>
        <v>0</v>
      </c>
      <c r="AA114" s="64">
        <v>0</v>
      </c>
      <c r="AB114" s="65">
        <f>IFERROR(IF(AA114="",0,CEILING((AA114/$G114),1)*$G114),"")</f>
        <v>0</v>
      </c>
      <c r="AC114" s="66" t="str">
        <f>IF(IFERROR(ROUNDUP(V114/G114,0)*0.00502,0)+IFERROR(ROUNDUP(X114/G114,0)*0.00502,0)+IFERROR(ROUNDUP(Z114/G114,0)*0.00502,0)+IFERROR(ROUNDUP(AB114/G114,0)*0.00502,0)=0,"",IFERROR(ROUNDUP(V114/G114,0)*0.00502,0)+IFERROR(ROUNDUP(X114/G114,0)*0.00502,0)+IFERROR(ROUNDUP(Z114/G114,0)*0.00502,0)+IFERROR(ROUNDUP(AB114/G114,0)*0.00502,0))</f>
        <v/>
      </c>
      <c r="AD114" s="78" t="s">
        <v>57</v>
      </c>
      <c r="AE114" s="78" t="s">
        <v>57</v>
      </c>
      <c r="AF114" s="197" t="s">
        <v>230</v>
      </c>
      <c r="AG114" s="2"/>
      <c r="AH114" s="2"/>
      <c r="AI114" s="2"/>
      <c r="AJ114" s="2"/>
      <c r="AK114" s="2"/>
      <c r="AL114" s="60"/>
      <c r="AM114" s="60"/>
      <c r="AN114" s="60"/>
      <c r="AO114" s="2"/>
      <c r="AP114" s="2"/>
      <c r="AQ114" s="2"/>
      <c r="AR114" s="2"/>
      <c r="AS114" s="2"/>
      <c r="AT114" s="2"/>
      <c r="AU114" s="20"/>
      <c r="AV114" s="20"/>
      <c r="AW114" s="21"/>
      <c r="BB114" s="196" t="s">
        <v>65</v>
      </c>
      <c r="BO114" s="76">
        <f>IFERROR(U114*H114/G114,0)</f>
        <v>0</v>
      </c>
      <c r="BP114" s="76">
        <f>IFERROR(V114*H114/G114,0)</f>
        <v>0</v>
      </c>
      <c r="BQ114" s="76">
        <f>IFERROR(1/I114*(U114/G114),0)</f>
        <v>0</v>
      </c>
      <c r="BR114" s="76">
        <f>IFERROR(1/I114*(V114/G114),0)</f>
        <v>0</v>
      </c>
      <c r="BS114" s="76">
        <f>IFERROR(W114*H114/G114,0)</f>
        <v>0</v>
      </c>
      <c r="BT114" s="76">
        <f>IFERROR(X114*H114/G114,0)</f>
        <v>0</v>
      </c>
      <c r="BU114" s="76">
        <f>IFERROR(1/I114*(W114/G114),0)</f>
        <v>0</v>
      </c>
      <c r="BV114" s="76">
        <f>IFERROR(1/I114*(X114/G114),0)</f>
        <v>0</v>
      </c>
      <c r="BW114" s="76">
        <f>IFERROR(Y114*H114/G114,0)</f>
        <v>0</v>
      </c>
      <c r="BX114" s="76">
        <f>IFERROR(Z114*H114/G114,0)</f>
        <v>0</v>
      </c>
      <c r="BY114" s="76">
        <f>IFERROR(1/I114*(Y114/G114),0)</f>
        <v>0</v>
      </c>
      <c r="BZ114" s="76">
        <f>IFERROR(1/I114*(Z114/G114),0)</f>
        <v>0</v>
      </c>
      <c r="CA114" s="76">
        <f>IFERROR(AA114*H114/G114,0)</f>
        <v>0</v>
      </c>
      <c r="CB114" s="76">
        <f>IFERROR(AB114*H114/G114,0)</f>
        <v>0</v>
      </c>
      <c r="CC114" s="76">
        <f>IFERROR(1/I114*(AA114/G114),0)</f>
        <v>0</v>
      </c>
      <c r="CD114" s="76">
        <f>IFERROR(1/I114*(AB114/G114),0)</f>
        <v>0</v>
      </c>
    </row>
    <row r="115" spans="1:82" hidden="1" x14ac:dyDescent="0.2">
      <c r="A115" s="78" t="s">
        <v>231</v>
      </c>
      <c r="B115" s="79" t="s">
        <v>232</v>
      </c>
      <c r="C115" s="79">
        <v>4301031376</v>
      </c>
      <c r="D115" s="79">
        <v>4680115884038</v>
      </c>
      <c r="E115" s="80">
        <v>0.3</v>
      </c>
      <c r="F115" s="81">
        <v>6</v>
      </c>
      <c r="G115" s="80">
        <v>1.8</v>
      </c>
      <c r="H115" s="80">
        <v>1.9</v>
      </c>
      <c r="I115" s="82">
        <v>234</v>
      </c>
      <c r="J115" s="82" t="s">
        <v>108</v>
      </c>
      <c r="K115" s="83" t="s">
        <v>120</v>
      </c>
      <c r="L115" s="83"/>
      <c r="M115" s="485">
        <v>40</v>
      </c>
      <c r="N115" s="485"/>
      <c r="O115" s="530" t="str">
        <f>HYPERLINK("https://abi.ru/products/Охлажденные/Стародворье/Сочинка/Копченые колбасы/P004666/","П/к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15" s="487"/>
      <c r="Q115" s="487"/>
      <c r="R115" s="487"/>
      <c r="S115" s="487"/>
      <c r="T115" s="84" t="s">
        <v>0</v>
      </c>
      <c r="U115" s="64">
        <v>0</v>
      </c>
      <c r="V115" s="65">
        <f>IFERROR(IF(U115="",0,CEILING((U115/$G115),1)*$G115),"")</f>
        <v>0</v>
      </c>
      <c r="W115" s="64">
        <v>0</v>
      </c>
      <c r="X115" s="65">
        <f>IFERROR(IF(W115="",0,CEILING((W115/$G115),1)*$G115),"")</f>
        <v>0</v>
      </c>
      <c r="Y115" s="64">
        <v>0</v>
      </c>
      <c r="Z115" s="65">
        <f>IFERROR(IF(Y115="",0,CEILING((Y115/$G115),1)*$G115),"")</f>
        <v>0</v>
      </c>
      <c r="AA115" s="64">
        <v>0</v>
      </c>
      <c r="AB115" s="65">
        <f>IFERROR(IF(AA115="",0,CEILING((AA115/$G115),1)*$G115),"")</f>
        <v>0</v>
      </c>
      <c r="AC115" s="66" t="str">
        <f>IF(IFERROR(ROUNDUP(V115/G115,0)*0.00502,0)+IFERROR(ROUNDUP(X115/G115,0)*0.00502,0)+IFERROR(ROUNDUP(Z115/G115,0)*0.00502,0)+IFERROR(ROUNDUP(AB115/G115,0)*0.00502,0)=0,"",IFERROR(ROUNDUP(V115/G115,0)*0.00502,0)+IFERROR(ROUNDUP(X115/G115,0)*0.00502,0)+IFERROR(ROUNDUP(Z115/G115,0)*0.00502,0)+IFERROR(ROUNDUP(AB115/G115,0)*0.00502,0))</f>
        <v/>
      </c>
      <c r="AD115" s="78" t="s">
        <v>57</v>
      </c>
      <c r="AE115" s="78" t="s">
        <v>57</v>
      </c>
      <c r="AF115" s="199" t="s">
        <v>233</v>
      </c>
      <c r="AG115" s="2"/>
      <c r="AH115" s="2"/>
      <c r="AI115" s="2"/>
      <c r="AJ115" s="2"/>
      <c r="AK115" s="2"/>
      <c r="AL115" s="60"/>
      <c r="AM115" s="60"/>
      <c r="AN115" s="60"/>
      <c r="AO115" s="2"/>
      <c r="AP115" s="2"/>
      <c r="AQ115" s="2"/>
      <c r="AR115" s="2"/>
      <c r="AS115" s="2"/>
      <c r="AT115" s="2"/>
      <c r="AU115" s="20"/>
      <c r="AV115" s="20"/>
      <c r="AW115" s="21"/>
      <c r="BB115" s="198" t="s">
        <v>65</v>
      </c>
      <c r="BO115" s="76">
        <f>IFERROR(U115*H115/G115,0)</f>
        <v>0</v>
      </c>
      <c r="BP115" s="76">
        <f>IFERROR(V115*H115/G115,0)</f>
        <v>0</v>
      </c>
      <c r="BQ115" s="76">
        <f>IFERROR(1/I115*(U115/G115),0)</f>
        <v>0</v>
      </c>
      <c r="BR115" s="76">
        <f>IFERROR(1/I115*(V115/G115),0)</f>
        <v>0</v>
      </c>
      <c r="BS115" s="76">
        <f>IFERROR(W115*H115/G115,0)</f>
        <v>0</v>
      </c>
      <c r="BT115" s="76">
        <f>IFERROR(X115*H115/G115,0)</f>
        <v>0</v>
      </c>
      <c r="BU115" s="76">
        <f>IFERROR(1/I115*(W115/G115),0)</f>
        <v>0</v>
      </c>
      <c r="BV115" s="76">
        <f>IFERROR(1/I115*(X115/G115),0)</f>
        <v>0</v>
      </c>
      <c r="BW115" s="76">
        <f>IFERROR(Y115*H115/G115,0)</f>
        <v>0</v>
      </c>
      <c r="BX115" s="76">
        <f>IFERROR(Z115*H115/G115,0)</f>
        <v>0</v>
      </c>
      <c r="BY115" s="76">
        <f>IFERROR(1/I115*(Y115/G115),0)</f>
        <v>0</v>
      </c>
      <c r="BZ115" s="76">
        <f>IFERROR(1/I115*(Z115/G115),0)</f>
        <v>0</v>
      </c>
      <c r="CA115" s="76">
        <f>IFERROR(AA115*H115/G115,0)</f>
        <v>0</v>
      </c>
      <c r="CB115" s="76">
        <f>IFERROR(AB115*H115/G115,0)</f>
        <v>0</v>
      </c>
      <c r="CC115" s="76">
        <f>IFERROR(1/I115*(AA115/G115),0)</f>
        <v>0</v>
      </c>
      <c r="CD115" s="76">
        <f>IFERROR(1/I115*(AB115/G115),0)</f>
        <v>0</v>
      </c>
    </row>
    <row r="116" spans="1:82" hidden="1" x14ac:dyDescent="0.2">
      <c r="A116" s="78" t="s">
        <v>234</v>
      </c>
      <c r="B116" s="79" t="s">
        <v>235</v>
      </c>
      <c r="C116" s="79">
        <v>4301031225</v>
      </c>
      <c r="D116" s="79">
        <v>4680115884021</v>
      </c>
      <c r="E116" s="80">
        <v>0.3</v>
      </c>
      <c r="F116" s="81">
        <v>6</v>
      </c>
      <c r="G116" s="80">
        <v>1.8</v>
      </c>
      <c r="H116" s="80">
        <v>1.9</v>
      </c>
      <c r="I116" s="82">
        <v>234</v>
      </c>
      <c r="J116" s="82" t="s">
        <v>108</v>
      </c>
      <c r="K116" s="83" t="s">
        <v>120</v>
      </c>
      <c r="L116" s="83"/>
      <c r="M116" s="485">
        <v>40</v>
      </c>
      <c r="N116" s="485"/>
      <c r="O116" s="5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16" s="487"/>
      <c r="Q116" s="487"/>
      <c r="R116" s="487"/>
      <c r="S116" s="487"/>
      <c r="T116" s="84" t="s">
        <v>0</v>
      </c>
      <c r="U116" s="64">
        <v>0</v>
      </c>
      <c r="V116" s="65">
        <f>IFERROR(IF(U116="",0,CEILING((U116/$G116),1)*$G116),"")</f>
        <v>0</v>
      </c>
      <c r="W116" s="64">
        <v>0</v>
      </c>
      <c r="X116" s="65">
        <f>IFERROR(IF(W116="",0,CEILING((W116/$G116),1)*$G116),"")</f>
        <v>0</v>
      </c>
      <c r="Y116" s="64">
        <v>0</v>
      </c>
      <c r="Z116" s="65">
        <f>IFERROR(IF(Y116="",0,CEILING((Y116/$G116),1)*$G116),"")</f>
        <v>0</v>
      </c>
      <c r="AA116" s="64">
        <v>0</v>
      </c>
      <c r="AB116" s="65">
        <f>IFERROR(IF(AA116="",0,CEILING((AA116/$G116),1)*$G116),"")</f>
        <v>0</v>
      </c>
      <c r="AC116" s="66" t="str">
        <f>IF(IFERROR(ROUNDUP(V116/G116,0)*0.00502,0)+IFERROR(ROUNDUP(X116/G116,0)*0.00502,0)+IFERROR(ROUNDUP(Z116/G116,0)*0.00502,0)+IFERROR(ROUNDUP(AB116/G116,0)*0.00502,0)=0,"",IFERROR(ROUNDUP(V116/G116,0)*0.00502,0)+IFERROR(ROUNDUP(X116/G116,0)*0.00502,0)+IFERROR(ROUNDUP(Z116/G116,0)*0.00502,0)+IFERROR(ROUNDUP(AB116/G116,0)*0.00502,0))</f>
        <v/>
      </c>
      <c r="AD116" s="78" t="s">
        <v>57</v>
      </c>
      <c r="AE116" s="78" t="s">
        <v>57</v>
      </c>
      <c r="AF116" s="201" t="s">
        <v>236</v>
      </c>
      <c r="AG116" s="2"/>
      <c r="AH116" s="2"/>
      <c r="AI116" s="2"/>
      <c r="AJ116" s="2"/>
      <c r="AK116" s="2"/>
      <c r="AL116" s="60"/>
      <c r="AM116" s="60"/>
      <c r="AN116" s="60"/>
      <c r="AO116" s="2"/>
      <c r="AP116" s="2"/>
      <c r="AQ116" s="2"/>
      <c r="AR116" s="2"/>
      <c r="AS116" s="2"/>
      <c r="AT116" s="2"/>
      <c r="AU116" s="20"/>
      <c r="AV116" s="20"/>
      <c r="AW116" s="21"/>
      <c r="BB116" s="200" t="s">
        <v>65</v>
      </c>
      <c r="BO116" s="76">
        <f>IFERROR(U116*H116/G116,0)</f>
        <v>0</v>
      </c>
      <c r="BP116" s="76">
        <f>IFERROR(V116*H116/G116,0)</f>
        <v>0</v>
      </c>
      <c r="BQ116" s="76">
        <f>IFERROR(1/I116*(U116/G116),0)</f>
        <v>0</v>
      </c>
      <c r="BR116" s="76">
        <f>IFERROR(1/I116*(V116/G116),0)</f>
        <v>0</v>
      </c>
      <c r="BS116" s="76">
        <f>IFERROR(W116*H116/G116,0)</f>
        <v>0</v>
      </c>
      <c r="BT116" s="76">
        <f>IFERROR(X116*H116/G116,0)</f>
        <v>0</v>
      </c>
      <c r="BU116" s="76">
        <f>IFERROR(1/I116*(W116/G116),0)</f>
        <v>0</v>
      </c>
      <c r="BV116" s="76">
        <f>IFERROR(1/I116*(X116/G116),0)</f>
        <v>0</v>
      </c>
      <c r="BW116" s="76">
        <f>IFERROR(Y116*H116/G116,0)</f>
        <v>0</v>
      </c>
      <c r="BX116" s="76">
        <f>IFERROR(Z116*H116/G116,0)</f>
        <v>0</v>
      </c>
      <c r="BY116" s="76">
        <f>IFERROR(1/I116*(Y116/G116),0)</f>
        <v>0</v>
      </c>
      <c r="BZ116" s="76">
        <f>IFERROR(1/I116*(Z116/G116),0)</f>
        <v>0</v>
      </c>
      <c r="CA116" s="76">
        <f>IFERROR(AA116*H116/G116,0)</f>
        <v>0</v>
      </c>
      <c r="CB116" s="76">
        <f>IFERROR(AB116*H116/G116,0)</f>
        <v>0</v>
      </c>
      <c r="CC116" s="76">
        <f>IFERROR(1/I116*(AA116/G116),0)</f>
        <v>0</v>
      </c>
      <c r="CD116" s="76">
        <f>IFERROR(1/I116*(AB116/G116),0)</f>
        <v>0</v>
      </c>
    </row>
    <row r="117" spans="1:82" hidden="1" x14ac:dyDescent="0.2">
      <c r="A117" s="490"/>
      <c r="B117" s="490"/>
      <c r="C117" s="490"/>
      <c r="D117" s="490"/>
      <c r="E117" s="490"/>
      <c r="F117" s="490"/>
      <c r="G117" s="490"/>
      <c r="H117" s="490"/>
      <c r="I117" s="490"/>
      <c r="J117" s="490"/>
      <c r="K117" s="490"/>
      <c r="L117" s="490"/>
      <c r="M117" s="490"/>
      <c r="N117" s="490"/>
      <c r="O117" s="488" t="s">
        <v>43</v>
      </c>
      <c r="P117" s="489"/>
      <c r="Q117" s="489"/>
      <c r="R117" s="489"/>
      <c r="S117" s="489"/>
      <c r="T117" s="39" t="s">
        <v>42</v>
      </c>
      <c r="U117" s="101">
        <f>IFERROR(U114/G114,0)+IFERROR(U115/G115,0)+IFERROR(U116/G116,0)</f>
        <v>0</v>
      </c>
      <c r="V117" s="101">
        <f>IFERROR(V114/G114,0)+IFERROR(V115/G115,0)+IFERROR(V116/G116,0)</f>
        <v>0</v>
      </c>
      <c r="W117" s="101">
        <f>IFERROR(W114/G114,0)+IFERROR(W115/G115,0)+IFERROR(W116/G116,0)</f>
        <v>0</v>
      </c>
      <c r="X117" s="101">
        <f>IFERROR(X114/G114,0)+IFERROR(X115/G115,0)+IFERROR(X116/G116,0)</f>
        <v>0</v>
      </c>
      <c r="Y117" s="101">
        <f>IFERROR(Y114/G114,0)+IFERROR(Y115/G115,0)+IFERROR(Y116/G116,0)</f>
        <v>0</v>
      </c>
      <c r="Z117" s="101">
        <f>IFERROR(Z114/G114,0)+IFERROR(Z115/G115,0)+IFERROR(Z116/G116,0)</f>
        <v>0</v>
      </c>
      <c r="AA117" s="101">
        <f>IFERROR(AA114/G114,0)+IFERROR(AA115/G115,0)+IFERROR(AA116/G116,0)</f>
        <v>0</v>
      </c>
      <c r="AB117" s="101">
        <f>IFERROR(AB114/G114,0)+IFERROR(AB115/G115,0)+IFERROR(AB116/G116,0)</f>
        <v>0</v>
      </c>
      <c r="AC117" s="101">
        <f>IFERROR(IF(AC114="",0,AC114),0)+IFERROR(IF(AC115="",0,AC115),0)+IFERROR(IF(AC116="",0,AC116),0)</f>
        <v>0</v>
      </c>
      <c r="AD117" s="3"/>
      <c r="AE117" s="71"/>
      <c r="AF117" s="3"/>
      <c r="AG117" s="3"/>
      <c r="AH117" s="3"/>
      <c r="AI117" s="3"/>
      <c r="AJ117" s="3"/>
      <c r="AK117" s="3"/>
      <c r="AL117" s="61"/>
      <c r="AM117" s="61"/>
      <c r="AN117" s="61"/>
      <c r="AO117" s="3"/>
      <c r="AP117" s="3"/>
      <c r="AQ117" s="2"/>
      <c r="AR117" s="2"/>
      <c r="AS117" s="2"/>
      <c r="AT117" s="2"/>
      <c r="AU117" s="20"/>
      <c r="AV117" s="20"/>
      <c r="AW117" s="21"/>
    </row>
    <row r="118" spans="1:82" hidden="1" x14ac:dyDescent="0.2">
      <c r="A118" s="490"/>
      <c r="B118" s="490"/>
      <c r="C118" s="490"/>
      <c r="D118" s="490"/>
      <c r="E118" s="490"/>
      <c r="F118" s="490"/>
      <c r="G118" s="490"/>
      <c r="H118" s="490"/>
      <c r="I118" s="490"/>
      <c r="J118" s="490"/>
      <c r="K118" s="490"/>
      <c r="L118" s="490"/>
      <c r="M118" s="490"/>
      <c r="N118" s="490"/>
      <c r="O118" s="488" t="s">
        <v>43</v>
      </c>
      <c r="P118" s="489"/>
      <c r="Q118" s="489"/>
      <c r="R118" s="489"/>
      <c r="S118" s="489"/>
      <c r="T118" s="39" t="s">
        <v>0</v>
      </c>
      <c r="U118" s="103">
        <f t="shared" ref="U118:AB118" si="35">IFERROR(SUM(U114:U116),0)</f>
        <v>0</v>
      </c>
      <c r="V118" s="103">
        <f t="shared" si="35"/>
        <v>0</v>
      </c>
      <c r="W118" s="103">
        <f t="shared" si="35"/>
        <v>0</v>
      </c>
      <c r="X118" s="103">
        <f t="shared" si="35"/>
        <v>0</v>
      </c>
      <c r="Y118" s="103">
        <f t="shared" si="35"/>
        <v>0</v>
      </c>
      <c r="Z118" s="103">
        <f t="shared" si="35"/>
        <v>0</v>
      </c>
      <c r="AA118" s="103">
        <f t="shared" si="35"/>
        <v>0</v>
      </c>
      <c r="AB118" s="103">
        <f t="shared" si="35"/>
        <v>0</v>
      </c>
      <c r="AC118" s="101" t="s">
        <v>57</v>
      </c>
      <c r="AD118" s="3"/>
      <c r="AE118" s="71"/>
      <c r="AF118" s="3"/>
      <c r="AG118" s="3"/>
      <c r="AH118" s="3"/>
      <c r="AI118" s="3"/>
      <c r="AJ118" s="3"/>
      <c r="AK118" s="3"/>
      <c r="AL118" s="61"/>
      <c r="AM118" s="61"/>
      <c r="AN118" s="61"/>
      <c r="AO118" s="3"/>
      <c r="AP118" s="3"/>
      <c r="AQ118" s="2"/>
      <c r="AR118" s="2"/>
      <c r="AS118" s="2"/>
      <c r="AT118" s="2"/>
      <c r="AU118" s="20"/>
      <c r="AV118" s="20"/>
      <c r="AW118" s="21"/>
    </row>
    <row r="119" spans="1:82" ht="15" hidden="1" x14ac:dyDescent="0.25">
      <c r="A119" s="482" t="s">
        <v>83</v>
      </c>
      <c r="B119" s="483"/>
      <c r="C119" s="483"/>
      <c r="D119" s="483"/>
      <c r="E119" s="483"/>
      <c r="F119" s="483"/>
      <c r="G119" s="483"/>
      <c r="H119" s="483"/>
      <c r="I119" s="483"/>
      <c r="J119" s="483"/>
      <c r="K119" s="483"/>
      <c r="L119" s="483"/>
      <c r="M119" s="483"/>
      <c r="N119" s="483"/>
      <c r="O119" s="483"/>
      <c r="P119" s="483"/>
      <c r="Q119" s="483"/>
      <c r="R119" s="483"/>
      <c r="S119" s="483"/>
      <c r="T119" s="483"/>
      <c r="U119" s="483"/>
      <c r="V119" s="483"/>
      <c r="W119" s="483"/>
      <c r="X119" s="480"/>
      <c r="Y119" s="480"/>
      <c r="Z119" s="480"/>
      <c r="AA119" s="476"/>
      <c r="AB119" s="476"/>
      <c r="AC119" s="476"/>
      <c r="AD119" s="476"/>
      <c r="AE119" s="477"/>
      <c r="AF119" s="484"/>
      <c r="AG119" s="2"/>
      <c r="AH119" s="2"/>
      <c r="AI119" s="2"/>
      <c r="AJ119" s="2"/>
      <c r="AK119" s="60"/>
      <c r="AL119" s="60"/>
      <c r="AM119" s="60"/>
      <c r="AN119" s="2"/>
      <c r="AO119" s="2"/>
      <c r="AP119" s="2"/>
      <c r="AQ119" s="2"/>
      <c r="AR119" s="2"/>
    </row>
    <row r="120" spans="1:82" ht="22.5" hidden="1" x14ac:dyDescent="0.2">
      <c r="A120" s="78" t="s">
        <v>237</v>
      </c>
      <c r="B120" s="79" t="s">
        <v>238</v>
      </c>
      <c r="C120" s="79">
        <v>4301051752</v>
      </c>
      <c r="D120" s="79">
        <v>4680115882607</v>
      </c>
      <c r="E120" s="80">
        <v>0.3</v>
      </c>
      <c r="F120" s="81">
        <v>6</v>
      </c>
      <c r="G120" s="80">
        <v>1.8</v>
      </c>
      <c r="H120" s="80">
        <v>2.052</v>
      </c>
      <c r="I120" s="82">
        <v>182</v>
      </c>
      <c r="J120" s="82" t="s">
        <v>112</v>
      </c>
      <c r="K120" s="83" t="s">
        <v>87</v>
      </c>
      <c r="L120" s="83"/>
      <c r="M120" s="485">
        <v>45</v>
      </c>
      <c r="N120" s="485"/>
      <c r="O120" s="5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20" s="487"/>
      <c r="Q120" s="487"/>
      <c r="R120" s="487"/>
      <c r="S120" s="487"/>
      <c r="T120" s="84" t="s">
        <v>0</v>
      </c>
      <c r="U120" s="64">
        <v>0</v>
      </c>
      <c r="V120" s="65">
        <f>IFERROR(IF(U120="",0,CEILING((U120/$G120),1)*$G120),"")</f>
        <v>0</v>
      </c>
      <c r="W120" s="64">
        <v>0</v>
      </c>
      <c r="X120" s="65">
        <f>IFERROR(IF(W120="",0,CEILING((W120/$G120),1)*$G120),"")</f>
        <v>0</v>
      </c>
      <c r="Y120" s="64">
        <v>0</v>
      </c>
      <c r="Z120" s="65">
        <f>IFERROR(IF(Y120="",0,CEILING((Y120/$G120),1)*$G120),"")</f>
        <v>0</v>
      </c>
      <c r="AA120" s="64">
        <v>0</v>
      </c>
      <c r="AB120" s="65">
        <f>IFERROR(IF(AA120="",0,CEILING((AA120/$G120),1)*$G120),"")</f>
        <v>0</v>
      </c>
      <c r="AC120" s="66" t="str">
        <f>IF(IFERROR(ROUNDUP(V120/G120,0)*0.00651,0)+IFERROR(ROUNDUP(X120/G120,0)*0.00651,0)+IFERROR(ROUNDUP(Z120/G120,0)*0.00651,0)+IFERROR(ROUNDUP(AB120/G120,0)*0.00651,0)=0,"",IFERROR(ROUNDUP(V120/G120,0)*0.00651,0)+IFERROR(ROUNDUP(X120/G120,0)*0.00651,0)+IFERROR(ROUNDUP(Z120/G120,0)*0.00651,0)+IFERROR(ROUNDUP(AB120/G120,0)*0.00651,0))</f>
        <v/>
      </c>
      <c r="AD120" s="78" t="s">
        <v>57</v>
      </c>
      <c r="AE120" s="78" t="s">
        <v>57</v>
      </c>
      <c r="AF120" s="203" t="s">
        <v>239</v>
      </c>
      <c r="AG120" s="2"/>
      <c r="AH120" s="2"/>
      <c r="AI120" s="2"/>
      <c r="AJ120" s="2"/>
      <c r="AK120" s="2"/>
      <c r="AL120" s="60"/>
      <c r="AM120" s="60"/>
      <c r="AN120" s="60"/>
      <c r="AO120" s="2"/>
      <c r="AP120" s="2"/>
      <c r="AQ120" s="2"/>
      <c r="AR120" s="2"/>
      <c r="AS120" s="2"/>
      <c r="AT120" s="2"/>
      <c r="AU120" s="20"/>
      <c r="AV120" s="20"/>
      <c r="AW120" s="21"/>
      <c r="BB120" s="202" t="s">
        <v>65</v>
      </c>
      <c r="BO120" s="76">
        <f>IFERROR(U120*H120/G120,0)</f>
        <v>0</v>
      </c>
      <c r="BP120" s="76">
        <f>IFERROR(V120*H120/G120,0)</f>
        <v>0</v>
      </c>
      <c r="BQ120" s="76">
        <f>IFERROR(1/I120*(U120/G120),0)</f>
        <v>0</v>
      </c>
      <c r="BR120" s="76">
        <f>IFERROR(1/I120*(V120/G120),0)</f>
        <v>0</v>
      </c>
      <c r="BS120" s="76">
        <f>IFERROR(W120*H120/G120,0)</f>
        <v>0</v>
      </c>
      <c r="BT120" s="76">
        <f>IFERROR(X120*H120/G120,0)</f>
        <v>0</v>
      </c>
      <c r="BU120" s="76">
        <f>IFERROR(1/I120*(W120/G120),0)</f>
        <v>0</v>
      </c>
      <c r="BV120" s="76">
        <f>IFERROR(1/I120*(X120/G120),0)</f>
        <v>0</v>
      </c>
      <c r="BW120" s="76">
        <f>IFERROR(Y120*H120/G120,0)</f>
        <v>0</v>
      </c>
      <c r="BX120" s="76">
        <f>IFERROR(Z120*H120/G120,0)</f>
        <v>0</v>
      </c>
      <c r="BY120" s="76">
        <f>IFERROR(1/I120*(Y120/G120),0)</f>
        <v>0</v>
      </c>
      <c r="BZ120" s="76">
        <f>IFERROR(1/I120*(Z120/G120),0)</f>
        <v>0</v>
      </c>
      <c r="CA120" s="76">
        <f>IFERROR(AA120*H120/G120,0)</f>
        <v>0</v>
      </c>
      <c r="CB120" s="76">
        <f>IFERROR(AB120*H120/G120,0)</f>
        <v>0</v>
      </c>
      <c r="CC120" s="76">
        <f>IFERROR(1/I120*(AA120/G120),0)</f>
        <v>0</v>
      </c>
      <c r="CD120" s="76">
        <f>IFERROR(1/I120*(AB120/G120),0)</f>
        <v>0</v>
      </c>
    </row>
    <row r="121" spans="1:82" hidden="1" x14ac:dyDescent="0.2">
      <c r="A121" s="78" t="s">
        <v>240</v>
      </c>
      <c r="B121" s="79" t="s">
        <v>241</v>
      </c>
      <c r="C121" s="79">
        <v>4301051667</v>
      </c>
      <c r="D121" s="79">
        <v>4680115880092</v>
      </c>
      <c r="E121" s="80">
        <v>0.4</v>
      </c>
      <c r="F121" s="81">
        <v>6</v>
      </c>
      <c r="G121" s="80">
        <v>2.4</v>
      </c>
      <c r="H121" s="80">
        <v>2.6520000000000001</v>
      </c>
      <c r="I121" s="82">
        <v>182</v>
      </c>
      <c r="J121" s="82" t="s">
        <v>112</v>
      </c>
      <c r="K121" s="83" t="s">
        <v>87</v>
      </c>
      <c r="L121" s="83"/>
      <c r="M121" s="485">
        <v>45</v>
      </c>
      <c r="N121" s="485"/>
      <c r="O121" s="5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21" s="487"/>
      <c r="Q121" s="487"/>
      <c r="R121" s="487"/>
      <c r="S121" s="487"/>
      <c r="T121" s="84" t="s">
        <v>0</v>
      </c>
      <c r="U121" s="64">
        <v>0</v>
      </c>
      <c r="V121" s="65">
        <f>IFERROR(IF(U121="",0,CEILING((U121/$G121),1)*$G121),"")</f>
        <v>0</v>
      </c>
      <c r="W121" s="64">
        <v>0</v>
      </c>
      <c r="X121" s="65">
        <f>IFERROR(IF(W121="",0,CEILING((W121/$G121),1)*$G121),"")</f>
        <v>0</v>
      </c>
      <c r="Y121" s="64">
        <v>0</v>
      </c>
      <c r="Z121" s="65">
        <f>IFERROR(IF(Y121="",0,CEILING((Y121/$G121),1)*$G121),"")</f>
        <v>0</v>
      </c>
      <c r="AA121" s="64">
        <v>0</v>
      </c>
      <c r="AB121" s="65">
        <f>IFERROR(IF(AA121="",0,CEILING((AA121/$G121),1)*$G121),"")</f>
        <v>0</v>
      </c>
      <c r="AC121" s="66" t="str">
        <f>IF(IFERROR(ROUNDUP(V121/G121,0)*0.00651,0)+IFERROR(ROUNDUP(X121/G121,0)*0.00651,0)+IFERROR(ROUNDUP(Z121/G121,0)*0.00651,0)+IFERROR(ROUNDUP(AB121/G121,0)*0.00651,0)=0,"",IFERROR(ROUNDUP(V121/G121,0)*0.00651,0)+IFERROR(ROUNDUP(X121/G121,0)*0.00651,0)+IFERROR(ROUNDUP(Z121/G121,0)*0.00651,0)+IFERROR(ROUNDUP(AB121/G121,0)*0.00651,0))</f>
        <v/>
      </c>
      <c r="AD121" s="78" t="s">
        <v>57</v>
      </c>
      <c r="AE121" s="78" t="s">
        <v>57</v>
      </c>
      <c r="AF121" s="205" t="s">
        <v>242</v>
      </c>
      <c r="AG121" s="2"/>
      <c r="AH121" s="2"/>
      <c r="AI121" s="2"/>
      <c r="AJ121" s="2"/>
      <c r="AK121" s="2"/>
      <c r="AL121" s="60"/>
      <c r="AM121" s="60"/>
      <c r="AN121" s="60"/>
      <c r="AO121" s="2"/>
      <c r="AP121" s="2"/>
      <c r="AQ121" s="2"/>
      <c r="AR121" s="2"/>
      <c r="AS121" s="2"/>
      <c r="AT121" s="2"/>
      <c r="AU121" s="20"/>
      <c r="AV121" s="20"/>
      <c r="AW121" s="21"/>
      <c r="BB121" s="204" t="s">
        <v>65</v>
      </c>
      <c r="BO121" s="76">
        <f>IFERROR(U121*H121/G121,0)</f>
        <v>0</v>
      </c>
      <c r="BP121" s="76">
        <f>IFERROR(V121*H121/G121,0)</f>
        <v>0</v>
      </c>
      <c r="BQ121" s="76">
        <f>IFERROR(1/I121*(U121/G121),0)</f>
        <v>0</v>
      </c>
      <c r="BR121" s="76">
        <f>IFERROR(1/I121*(V121/G121),0)</f>
        <v>0</v>
      </c>
      <c r="BS121" s="76">
        <f>IFERROR(W121*H121/G121,0)</f>
        <v>0</v>
      </c>
      <c r="BT121" s="76">
        <f>IFERROR(X121*H121/G121,0)</f>
        <v>0</v>
      </c>
      <c r="BU121" s="76">
        <f>IFERROR(1/I121*(W121/G121),0)</f>
        <v>0</v>
      </c>
      <c r="BV121" s="76">
        <f>IFERROR(1/I121*(X121/G121),0)</f>
        <v>0</v>
      </c>
      <c r="BW121" s="76">
        <f>IFERROR(Y121*H121/G121,0)</f>
        <v>0</v>
      </c>
      <c r="BX121" s="76">
        <f>IFERROR(Z121*H121/G121,0)</f>
        <v>0</v>
      </c>
      <c r="BY121" s="76">
        <f>IFERROR(1/I121*(Y121/G121),0)</f>
        <v>0</v>
      </c>
      <c r="BZ121" s="76">
        <f>IFERROR(1/I121*(Z121/G121),0)</f>
        <v>0</v>
      </c>
      <c r="CA121" s="76">
        <f>IFERROR(AA121*H121/G121,0)</f>
        <v>0</v>
      </c>
      <c r="CB121" s="76">
        <f>IFERROR(AB121*H121/G121,0)</f>
        <v>0</v>
      </c>
      <c r="CC121" s="76">
        <f>IFERROR(1/I121*(AA121/G121),0)</f>
        <v>0</v>
      </c>
      <c r="CD121" s="76">
        <f>IFERROR(1/I121*(AB121/G121),0)</f>
        <v>0</v>
      </c>
    </row>
    <row r="122" spans="1:82" ht="22.5" hidden="1" x14ac:dyDescent="0.2">
      <c r="A122" s="78" t="s">
        <v>243</v>
      </c>
      <c r="B122" s="79" t="s">
        <v>244</v>
      </c>
      <c r="C122" s="79">
        <v>4301051944</v>
      </c>
      <c r="D122" s="79">
        <v>4680115882942</v>
      </c>
      <c r="E122" s="80">
        <v>0.3</v>
      </c>
      <c r="F122" s="81">
        <v>6</v>
      </c>
      <c r="G122" s="80">
        <v>1.8</v>
      </c>
      <c r="H122" s="80">
        <v>2.052</v>
      </c>
      <c r="I122" s="82">
        <v>182</v>
      </c>
      <c r="J122" s="82" t="s">
        <v>112</v>
      </c>
      <c r="K122" s="83" t="s">
        <v>87</v>
      </c>
      <c r="L122" s="83"/>
      <c r="M122" s="485">
        <v>40</v>
      </c>
      <c r="N122" s="485"/>
      <c r="O122" s="53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P122" s="487"/>
      <c r="Q122" s="487"/>
      <c r="R122" s="487"/>
      <c r="S122" s="487"/>
      <c r="T122" s="84" t="s">
        <v>0</v>
      </c>
      <c r="U122" s="64">
        <v>0</v>
      </c>
      <c r="V122" s="65">
        <f>IFERROR(IF(U122="",0,CEILING((U122/$G122),1)*$G122),"")</f>
        <v>0</v>
      </c>
      <c r="W122" s="64">
        <v>0</v>
      </c>
      <c r="X122" s="65">
        <f>IFERROR(IF(W122="",0,CEILING((W122/$G122),1)*$G122),"")</f>
        <v>0</v>
      </c>
      <c r="Y122" s="64">
        <v>0</v>
      </c>
      <c r="Z122" s="65">
        <f>IFERROR(IF(Y122="",0,CEILING((Y122/$G122),1)*$G122),"")</f>
        <v>0</v>
      </c>
      <c r="AA122" s="64">
        <v>0</v>
      </c>
      <c r="AB122" s="65">
        <f>IFERROR(IF(AA122="",0,CEILING((AA122/$G122),1)*$G122),"")</f>
        <v>0</v>
      </c>
      <c r="AC122" s="66" t="str">
        <f>IF(IFERROR(ROUNDUP(V122/G122,0)*0.00651,0)+IFERROR(ROUNDUP(X122/G122,0)*0.00651,0)+IFERROR(ROUNDUP(Z122/G122,0)*0.00651,0)+IFERROR(ROUNDUP(AB122/G122,0)*0.00651,0)=0,"",IFERROR(ROUNDUP(V122/G122,0)*0.00651,0)+IFERROR(ROUNDUP(X122/G122,0)*0.00651,0)+IFERROR(ROUNDUP(Z122/G122,0)*0.00651,0)+IFERROR(ROUNDUP(AB122/G122,0)*0.00651,0))</f>
        <v/>
      </c>
      <c r="AD122" s="78" t="s">
        <v>57</v>
      </c>
      <c r="AE122" s="78" t="s">
        <v>57</v>
      </c>
      <c r="AF122" s="207" t="s">
        <v>245</v>
      </c>
      <c r="AG122" s="2"/>
      <c r="AH122" s="2"/>
      <c r="AI122" s="2"/>
      <c r="AJ122" s="2"/>
      <c r="AK122" s="2"/>
      <c r="AL122" s="60"/>
      <c r="AM122" s="60"/>
      <c r="AN122" s="60"/>
      <c r="AO122" s="2"/>
      <c r="AP122" s="2"/>
      <c r="AQ122" s="2"/>
      <c r="AR122" s="2"/>
      <c r="AS122" s="2"/>
      <c r="AT122" s="2"/>
      <c r="AU122" s="20"/>
      <c r="AV122" s="20"/>
      <c r="AW122" s="21"/>
      <c r="BB122" s="206" t="s">
        <v>65</v>
      </c>
      <c r="BO122" s="76">
        <f>IFERROR(U122*H122/G122,0)</f>
        <v>0</v>
      </c>
      <c r="BP122" s="76">
        <f>IFERROR(V122*H122/G122,0)</f>
        <v>0</v>
      </c>
      <c r="BQ122" s="76">
        <f>IFERROR(1/I122*(U122/G122),0)</f>
        <v>0</v>
      </c>
      <c r="BR122" s="76">
        <f>IFERROR(1/I122*(V122/G122),0)</f>
        <v>0</v>
      </c>
      <c r="BS122" s="76">
        <f>IFERROR(W122*H122/G122,0)</f>
        <v>0</v>
      </c>
      <c r="BT122" s="76">
        <f>IFERROR(X122*H122/G122,0)</f>
        <v>0</v>
      </c>
      <c r="BU122" s="76">
        <f>IFERROR(1/I122*(W122/G122),0)</f>
        <v>0</v>
      </c>
      <c r="BV122" s="76">
        <f>IFERROR(1/I122*(X122/G122),0)</f>
        <v>0</v>
      </c>
      <c r="BW122" s="76">
        <f>IFERROR(Y122*H122/G122,0)</f>
        <v>0</v>
      </c>
      <c r="BX122" s="76">
        <f>IFERROR(Z122*H122/G122,0)</f>
        <v>0</v>
      </c>
      <c r="BY122" s="76">
        <f>IFERROR(1/I122*(Y122/G122),0)</f>
        <v>0</v>
      </c>
      <c r="BZ122" s="76">
        <f>IFERROR(1/I122*(Z122/G122),0)</f>
        <v>0</v>
      </c>
      <c r="CA122" s="76">
        <f>IFERROR(AA122*H122/G122,0)</f>
        <v>0</v>
      </c>
      <c r="CB122" s="76">
        <f>IFERROR(AB122*H122/G122,0)</f>
        <v>0</v>
      </c>
      <c r="CC122" s="76">
        <f>IFERROR(1/I122*(AA122/G122),0)</f>
        <v>0</v>
      </c>
      <c r="CD122" s="76">
        <f>IFERROR(1/I122*(AB122/G122),0)</f>
        <v>0</v>
      </c>
    </row>
    <row r="123" spans="1:82" hidden="1" x14ac:dyDescent="0.2">
      <c r="A123" s="490"/>
      <c r="B123" s="490"/>
      <c r="C123" s="490"/>
      <c r="D123" s="490"/>
      <c r="E123" s="490"/>
      <c r="F123" s="490"/>
      <c r="G123" s="490"/>
      <c r="H123" s="490"/>
      <c r="I123" s="490"/>
      <c r="J123" s="490"/>
      <c r="K123" s="490"/>
      <c r="L123" s="490"/>
      <c r="M123" s="490"/>
      <c r="N123" s="490"/>
      <c r="O123" s="488" t="s">
        <v>43</v>
      </c>
      <c r="P123" s="489"/>
      <c r="Q123" s="489"/>
      <c r="R123" s="489"/>
      <c r="S123" s="489"/>
      <c r="T123" s="39" t="s">
        <v>42</v>
      </c>
      <c r="U123" s="101">
        <f>IFERROR(U120/G120,0)+IFERROR(U121/G121,0)+IFERROR(U122/G122,0)</f>
        <v>0</v>
      </c>
      <c r="V123" s="101">
        <f>IFERROR(V120/G120,0)+IFERROR(V121/G121,0)+IFERROR(V122/G122,0)</f>
        <v>0</v>
      </c>
      <c r="W123" s="101">
        <f>IFERROR(W120/G120,0)+IFERROR(W121/G121,0)+IFERROR(W122/G122,0)</f>
        <v>0</v>
      </c>
      <c r="X123" s="101">
        <f>IFERROR(X120/G120,0)+IFERROR(X121/G121,0)+IFERROR(X122/G122,0)</f>
        <v>0</v>
      </c>
      <c r="Y123" s="101">
        <f>IFERROR(Y120/G120,0)+IFERROR(Y121/G121,0)+IFERROR(Y122/G122,0)</f>
        <v>0</v>
      </c>
      <c r="Z123" s="101">
        <f>IFERROR(Z120/G120,0)+IFERROR(Z121/G121,0)+IFERROR(Z122/G122,0)</f>
        <v>0</v>
      </c>
      <c r="AA123" s="101">
        <f>IFERROR(AA120/G120,0)+IFERROR(AA121/G121,0)+IFERROR(AA122/G122,0)</f>
        <v>0</v>
      </c>
      <c r="AB123" s="101">
        <f>IFERROR(AB120/G120,0)+IFERROR(AB121/G121,0)+IFERROR(AB122/G122,0)</f>
        <v>0</v>
      </c>
      <c r="AC123" s="101">
        <f>IFERROR(IF(AC120="",0,AC120),0)+IFERROR(IF(AC121="",0,AC121),0)+IFERROR(IF(AC122="",0,AC122),0)</f>
        <v>0</v>
      </c>
      <c r="AD123" s="3"/>
      <c r="AE123" s="71"/>
      <c r="AF123" s="3"/>
      <c r="AG123" s="3"/>
      <c r="AH123" s="3"/>
      <c r="AI123" s="3"/>
      <c r="AJ123" s="3"/>
      <c r="AK123" s="3"/>
      <c r="AL123" s="61"/>
      <c r="AM123" s="61"/>
      <c r="AN123" s="61"/>
      <c r="AO123" s="3"/>
      <c r="AP123" s="3"/>
      <c r="AQ123" s="2"/>
      <c r="AR123" s="2"/>
      <c r="AS123" s="2"/>
      <c r="AT123" s="2"/>
      <c r="AU123" s="20"/>
      <c r="AV123" s="20"/>
      <c r="AW123" s="21"/>
    </row>
    <row r="124" spans="1:82" hidden="1" x14ac:dyDescent="0.2">
      <c r="A124" s="490"/>
      <c r="B124" s="490"/>
      <c r="C124" s="490"/>
      <c r="D124" s="490"/>
      <c r="E124" s="490"/>
      <c r="F124" s="490"/>
      <c r="G124" s="490"/>
      <c r="H124" s="490"/>
      <c r="I124" s="490"/>
      <c r="J124" s="490"/>
      <c r="K124" s="490"/>
      <c r="L124" s="490"/>
      <c r="M124" s="490"/>
      <c r="N124" s="490"/>
      <c r="O124" s="488" t="s">
        <v>43</v>
      </c>
      <c r="P124" s="489"/>
      <c r="Q124" s="489"/>
      <c r="R124" s="489"/>
      <c r="S124" s="489"/>
      <c r="T124" s="39" t="s">
        <v>0</v>
      </c>
      <c r="U124" s="103">
        <f t="shared" ref="U124:AB124" si="36">IFERROR(SUM(U120:U122),0)</f>
        <v>0</v>
      </c>
      <c r="V124" s="103">
        <f t="shared" si="36"/>
        <v>0</v>
      </c>
      <c r="W124" s="103">
        <f t="shared" si="36"/>
        <v>0</v>
      </c>
      <c r="X124" s="103">
        <f t="shared" si="36"/>
        <v>0</v>
      </c>
      <c r="Y124" s="103">
        <f t="shared" si="36"/>
        <v>0</v>
      </c>
      <c r="Z124" s="103">
        <f t="shared" si="36"/>
        <v>0</v>
      </c>
      <c r="AA124" s="103">
        <f t="shared" si="36"/>
        <v>0</v>
      </c>
      <c r="AB124" s="103">
        <f t="shared" si="36"/>
        <v>0</v>
      </c>
      <c r="AC124" s="101" t="s">
        <v>57</v>
      </c>
      <c r="AD124" s="3"/>
      <c r="AE124" s="71"/>
      <c r="AF124" s="3"/>
      <c r="AG124" s="3"/>
      <c r="AH124" s="3"/>
      <c r="AI124" s="3"/>
      <c r="AJ124" s="3"/>
      <c r="AK124" s="3"/>
      <c r="AL124" s="61"/>
      <c r="AM124" s="61"/>
      <c r="AN124" s="61"/>
      <c r="AO124" s="3"/>
      <c r="AP124" s="3"/>
      <c r="AQ124" s="2"/>
      <c r="AR124" s="2"/>
      <c r="AS124" s="2"/>
      <c r="AT124" s="2"/>
      <c r="AU124" s="20"/>
      <c r="AV124" s="20"/>
      <c r="AW124" s="21"/>
    </row>
    <row r="125" spans="1:82" ht="15" hidden="1" x14ac:dyDescent="0.25">
      <c r="A125" s="482" t="s">
        <v>246</v>
      </c>
      <c r="B125" s="483"/>
      <c r="C125" s="483"/>
      <c r="D125" s="483"/>
      <c r="E125" s="483"/>
      <c r="F125" s="483"/>
      <c r="G125" s="483"/>
      <c r="H125" s="483"/>
      <c r="I125" s="483"/>
      <c r="J125" s="483"/>
      <c r="K125" s="483"/>
      <c r="L125" s="483"/>
      <c r="M125" s="483"/>
      <c r="N125" s="483"/>
      <c r="O125" s="483"/>
      <c r="P125" s="483"/>
      <c r="Q125" s="483"/>
      <c r="R125" s="483"/>
      <c r="S125" s="483"/>
      <c r="T125" s="483"/>
      <c r="U125" s="483"/>
      <c r="V125" s="483"/>
      <c r="W125" s="483"/>
      <c r="X125" s="480"/>
      <c r="Y125" s="480"/>
      <c r="Z125" s="480"/>
      <c r="AA125" s="476"/>
      <c r="AB125" s="476"/>
      <c r="AC125" s="476"/>
      <c r="AD125" s="476"/>
      <c r="AE125" s="477"/>
      <c r="AF125" s="484"/>
      <c r="AG125" s="2"/>
      <c r="AH125" s="2"/>
      <c r="AI125" s="2"/>
      <c r="AJ125" s="2"/>
      <c r="AK125" s="60"/>
      <c r="AL125" s="60"/>
      <c r="AM125" s="60"/>
      <c r="AN125" s="2"/>
      <c r="AO125" s="2"/>
      <c r="AP125" s="2"/>
      <c r="AQ125" s="2"/>
      <c r="AR125" s="2"/>
    </row>
    <row r="126" spans="1:82" ht="22.5" hidden="1" x14ac:dyDescent="0.2">
      <c r="A126" s="78" t="s">
        <v>247</v>
      </c>
      <c r="B126" s="79" t="s">
        <v>248</v>
      </c>
      <c r="C126" s="79">
        <v>4301060460</v>
      </c>
      <c r="D126" s="79">
        <v>4680115882874</v>
      </c>
      <c r="E126" s="80">
        <v>0.8</v>
      </c>
      <c r="F126" s="81">
        <v>4</v>
      </c>
      <c r="G126" s="80">
        <v>3.2</v>
      </c>
      <c r="H126" s="80">
        <v>3.4660000000000002</v>
      </c>
      <c r="I126" s="82">
        <v>132</v>
      </c>
      <c r="J126" s="82" t="s">
        <v>100</v>
      </c>
      <c r="K126" s="83" t="s">
        <v>87</v>
      </c>
      <c r="L126" s="83"/>
      <c r="M126" s="485">
        <v>30</v>
      </c>
      <c r="N126" s="485"/>
      <c r="O126" s="535" t="s">
        <v>249</v>
      </c>
      <c r="P126" s="487"/>
      <c r="Q126" s="487"/>
      <c r="R126" s="487"/>
      <c r="S126" s="487"/>
      <c r="T126" s="84" t="s">
        <v>0</v>
      </c>
      <c r="U126" s="64">
        <v>0</v>
      </c>
      <c r="V126" s="65">
        <f>IFERROR(IF(U126="",0,CEILING((U126/$G126),1)*$G126),"")</f>
        <v>0</v>
      </c>
      <c r="W126" s="64">
        <v>0</v>
      </c>
      <c r="X126" s="65">
        <f>IFERROR(IF(W126="",0,CEILING((W126/$G126),1)*$G126),"")</f>
        <v>0</v>
      </c>
      <c r="Y126" s="64">
        <v>0</v>
      </c>
      <c r="Z126" s="65">
        <f>IFERROR(IF(Y126="",0,CEILING((Y126/$G126),1)*$G126),"")</f>
        <v>0</v>
      </c>
      <c r="AA126" s="64">
        <v>0</v>
      </c>
      <c r="AB126" s="65">
        <f>IFERROR(IF(AA126="",0,CEILING((AA126/$G126),1)*$G126),"")</f>
        <v>0</v>
      </c>
      <c r="AC126" s="66" t="str">
        <f>IF(IFERROR(ROUNDUP(V126/G126,0)*0.00902,0)+IFERROR(ROUNDUP(X126/G126,0)*0.00902,0)+IFERROR(ROUNDUP(Z126/G126,0)*0.00902,0)+IFERROR(ROUNDUP(AB126/G126,0)*0.00902,0)=0,"",IFERROR(ROUNDUP(V126/G126,0)*0.00902,0)+IFERROR(ROUNDUP(X126/G126,0)*0.00902,0)+IFERROR(ROUNDUP(Z126/G126,0)*0.00902,0)+IFERROR(ROUNDUP(AB126/G126,0)*0.00902,0))</f>
        <v/>
      </c>
      <c r="AD126" s="78" t="s">
        <v>57</v>
      </c>
      <c r="AE126" s="78" t="s">
        <v>57</v>
      </c>
      <c r="AF126" s="209" t="s">
        <v>250</v>
      </c>
      <c r="AG126" s="2"/>
      <c r="AH126" s="2"/>
      <c r="AI126" s="2"/>
      <c r="AJ126" s="2"/>
      <c r="AK126" s="2"/>
      <c r="AL126" s="60"/>
      <c r="AM126" s="60"/>
      <c r="AN126" s="60"/>
      <c r="AO126" s="2"/>
      <c r="AP126" s="2"/>
      <c r="AQ126" s="2"/>
      <c r="AR126" s="2"/>
      <c r="AS126" s="2"/>
      <c r="AT126" s="2"/>
      <c r="AU126" s="20"/>
      <c r="AV126" s="20"/>
      <c r="AW126" s="21"/>
      <c r="BB126" s="208" t="s">
        <v>65</v>
      </c>
      <c r="BO126" s="76">
        <f>IFERROR(U126*H126/G126,0)</f>
        <v>0</v>
      </c>
      <c r="BP126" s="76">
        <f>IFERROR(V126*H126/G126,0)</f>
        <v>0</v>
      </c>
      <c r="BQ126" s="76">
        <f>IFERROR(1/I126*(U126/G126),0)</f>
        <v>0</v>
      </c>
      <c r="BR126" s="76">
        <f>IFERROR(1/I126*(V126/G126),0)</f>
        <v>0</v>
      </c>
      <c r="BS126" s="76">
        <f>IFERROR(W126*H126/G126,0)</f>
        <v>0</v>
      </c>
      <c r="BT126" s="76">
        <f>IFERROR(X126*H126/G126,0)</f>
        <v>0</v>
      </c>
      <c r="BU126" s="76">
        <f>IFERROR(1/I126*(W126/G126),0)</f>
        <v>0</v>
      </c>
      <c r="BV126" s="76">
        <f>IFERROR(1/I126*(X126/G126),0)</f>
        <v>0</v>
      </c>
      <c r="BW126" s="76">
        <f>IFERROR(Y126*H126/G126,0)</f>
        <v>0</v>
      </c>
      <c r="BX126" s="76">
        <f>IFERROR(Z126*H126/G126,0)</f>
        <v>0</v>
      </c>
      <c r="BY126" s="76">
        <f>IFERROR(1/I126*(Y126/G126),0)</f>
        <v>0</v>
      </c>
      <c r="BZ126" s="76">
        <f>IFERROR(1/I126*(Z126/G126),0)</f>
        <v>0</v>
      </c>
      <c r="CA126" s="76">
        <f>IFERROR(AA126*H126/G126,0)</f>
        <v>0</v>
      </c>
      <c r="CB126" s="76">
        <f>IFERROR(AB126*H126/G126,0)</f>
        <v>0</v>
      </c>
      <c r="CC126" s="76">
        <f>IFERROR(1/I126*(AA126/G126),0)</f>
        <v>0</v>
      </c>
      <c r="CD126" s="76">
        <f>IFERROR(1/I126*(AB126/G126),0)</f>
        <v>0</v>
      </c>
    </row>
    <row r="127" spans="1:82" ht="22.5" hidden="1" x14ac:dyDescent="0.2">
      <c r="A127" s="78" t="s">
        <v>251</v>
      </c>
      <c r="B127" s="79" t="s">
        <v>252</v>
      </c>
      <c r="C127" s="79">
        <v>4301060462</v>
      </c>
      <c r="D127" s="79">
        <v>4680115884434</v>
      </c>
      <c r="E127" s="80">
        <v>0.8</v>
      </c>
      <c r="F127" s="81">
        <v>4</v>
      </c>
      <c r="G127" s="80">
        <v>3.2</v>
      </c>
      <c r="H127" s="80">
        <v>3.4660000000000002</v>
      </c>
      <c r="I127" s="82">
        <v>132</v>
      </c>
      <c r="J127" s="82" t="s">
        <v>100</v>
      </c>
      <c r="K127" s="83" t="s">
        <v>87</v>
      </c>
      <c r="L127" s="83"/>
      <c r="M127" s="485">
        <v>30</v>
      </c>
      <c r="N127" s="485"/>
      <c r="O127" s="5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27" s="487"/>
      <c r="Q127" s="487"/>
      <c r="R127" s="487"/>
      <c r="S127" s="487"/>
      <c r="T127" s="84" t="s">
        <v>0</v>
      </c>
      <c r="U127" s="64">
        <v>0</v>
      </c>
      <c r="V127" s="65">
        <f>IFERROR(IF(U127="",0,CEILING((U127/$G127),1)*$G127),"")</f>
        <v>0</v>
      </c>
      <c r="W127" s="64">
        <v>0</v>
      </c>
      <c r="X127" s="65">
        <f>IFERROR(IF(W127="",0,CEILING((W127/$G127),1)*$G127),"")</f>
        <v>0</v>
      </c>
      <c r="Y127" s="64">
        <v>0</v>
      </c>
      <c r="Z127" s="65">
        <f>IFERROR(IF(Y127="",0,CEILING((Y127/$G127),1)*$G127),"")</f>
        <v>0</v>
      </c>
      <c r="AA127" s="64">
        <v>0</v>
      </c>
      <c r="AB127" s="65">
        <f>IFERROR(IF(AA127="",0,CEILING((AA127/$G127),1)*$G127),"")</f>
        <v>0</v>
      </c>
      <c r="AC127" s="66" t="str">
        <f>IF(IFERROR(ROUNDUP(V127/G127,0)*0.00902,0)+IFERROR(ROUNDUP(X127/G127,0)*0.00902,0)+IFERROR(ROUNDUP(Z127/G127,0)*0.00902,0)+IFERROR(ROUNDUP(AB127/G127,0)*0.00902,0)=0,"",IFERROR(ROUNDUP(V127/G127,0)*0.00902,0)+IFERROR(ROUNDUP(X127/G127,0)*0.00902,0)+IFERROR(ROUNDUP(Z127/G127,0)*0.00902,0)+IFERROR(ROUNDUP(AB127/G127,0)*0.00902,0))</f>
        <v/>
      </c>
      <c r="AD127" s="78" t="s">
        <v>57</v>
      </c>
      <c r="AE127" s="78" t="s">
        <v>57</v>
      </c>
      <c r="AF127" s="211" t="s">
        <v>253</v>
      </c>
      <c r="AG127" s="2"/>
      <c r="AH127" s="2"/>
      <c r="AI127" s="2"/>
      <c r="AJ127" s="2"/>
      <c r="AK127" s="2"/>
      <c r="AL127" s="60"/>
      <c r="AM127" s="60"/>
      <c r="AN127" s="60"/>
      <c r="AO127" s="2"/>
      <c r="AP127" s="2"/>
      <c r="AQ127" s="2"/>
      <c r="AR127" s="2"/>
      <c r="AS127" s="2"/>
      <c r="AT127" s="2"/>
      <c r="AU127" s="20"/>
      <c r="AV127" s="20"/>
      <c r="AW127" s="21"/>
      <c r="BB127" s="210" t="s">
        <v>65</v>
      </c>
      <c r="BO127" s="76">
        <f>IFERROR(U127*H127/G127,0)</f>
        <v>0</v>
      </c>
      <c r="BP127" s="76">
        <f>IFERROR(V127*H127/G127,0)</f>
        <v>0</v>
      </c>
      <c r="BQ127" s="76">
        <f>IFERROR(1/I127*(U127/G127),0)</f>
        <v>0</v>
      </c>
      <c r="BR127" s="76">
        <f>IFERROR(1/I127*(V127/G127),0)</f>
        <v>0</v>
      </c>
      <c r="BS127" s="76">
        <f>IFERROR(W127*H127/G127,0)</f>
        <v>0</v>
      </c>
      <c r="BT127" s="76">
        <f>IFERROR(X127*H127/G127,0)</f>
        <v>0</v>
      </c>
      <c r="BU127" s="76">
        <f>IFERROR(1/I127*(W127/G127),0)</f>
        <v>0</v>
      </c>
      <c r="BV127" s="76">
        <f>IFERROR(1/I127*(X127/G127),0)</f>
        <v>0</v>
      </c>
      <c r="BW127" s="76">
        <f>IFERROR(Y127*H127/G127,0)</f>
        <v>0</v>
      </c>
      <c r="BX127" s="76">
        <f>IFERROR(Z127*H127/G127,0)</f>
        <v>0</v>
      </c>
      <c r="BY127" s="76">
        <f>IFERROR(1/I127*(Y127/G127),0)</f>
        <v>0</v>
      </c>
      <c r="BZ127" s="76">
        <f>IFERROR(1/I127*(Z127/G127),0)</f>
        <v>0</v>
      </c>
      <c r="CA127" s="76">
        <f>IFERROR(AA127*H127/G127,0)</f>
        <v>0</v>
      </c>
      <c r="CB127" s="76">
        <f>IFERROR(AB127*H127/G127,0)</f>
        <v>0</v>
      </c>
      <c r="CC127" s="76">
        <f>IFERROR(1/I127*(AA127/G127),0)</f>
        <v>0</v>
      </c>
      <c r="CD127" s="76">
        <f>IFERROR(1/I127*(AB127/G127),0)</f>
        <v>0</v>
      </c>
    </row>
    <row r="128" spans="1:82" hidden="1" x14ac:dyDescent="0.2">
      <c r="A128" s="490"/>
      <c r="B128" s="490"/>
      <c r="C128" s="490"/>
      <c r="D128" s="490"/>
      <c r="E128" s="490"/>
      <c r="F128" s="490"/>
      <c r="G128" s="490"/>
      <c r="H128" s="490"/>
      <c r="I128" s="490"/>
      <c r="J128" s="490"/>
      <c r="K128" s="490"/>
      <c r="L128" s="490"/>
      <c r="M128" s="490"/>
      <c r="N128" s="490"/>
      <c r="O128" s="488" t="s">
        <v>43</v>
      </c>
      <c r="P128" s="489"/>
      <c r="Q128" s="489"/>
      <c r="R128" s="489"/>
      <c r="S128" s="489"/>
      <c r="T128" s="39" t="s">
        <v>42</v>
      </c>
      <c r="U128" s="101">
        <f>IFERROR(U126/G126,0)+IFERROR(U127/G127,0)</f>
        <v>0</v>
      </c>
      <c r="V128" s="101">
        <f>IFERROR(V126/G126,0)+IFERROR(V127/G127,0)</f>
        <v>0</v>
      </c>
      <c r="W128" s="101">
        <f>IFERROR(W126/G126,0)+IFERROR(W127/G127,0)</f>
        <v>0</v>
      </c>
      <c r="X128" s="101">
        <f>IFERROR(X126/G126,0)+IFERROR(X127/G127,0)</f>
        <v>0</v>
      </c>
      <c r="Y128" s="101">
        <f>IFERROR(Y126/G126,0)+IFERROR(Y127/G127,0)</f>
        <v>0</v>
      </c>
      <c r="Z128" s="101">
        <f>IFERROR(Z126/G126,0)+IFERROR(Z127/G127,0)</f>
        <v>0</v>
      </c>
      <c r="AA128" s="101">
        <f>IFERROR(AA126/G126,0)+IFERROR(AA127/G127,0)</f>
        <v>0</v>
      </c>
      <c r="AB128" s="101">
        <f>IFERROR(AB126/G126,0)+IFERROR(AB127/G127,0)</f>
        <v>0</v>
      </c>
      <c r="AC128" s="101">
        <f>IFERROR(IF(AC126="",0,AC126),0)+IFERROR(IF(AC127="",0,AC127),0)</f>
        <v>0</v>
      </c>
      <c r="AD128" s="3"/>
      <c r="AE128" s="71"/>
      <c r="AF128" s="3"/>
      <c r="AG128" s="3"/>
      <c r="AH128" s="3"/>
      <c r="AI128" s="3"/>
      <c r="AJ128" s="3"/>
      <c r="AK128" s="3"/>
      <c r="AL128" s="61"/>
      <c r="AM128" s="61"/>
      <c r="AN128" s="61"/>
      <c r="AO128" s="3"/>
      <c r="AP128" s="3"/>
      <c r="AQ128" s="2"/>
      <c r="AR128" s="2"/>
      <c r="AS128" s="2"/>
      <c r="AT128" s="2"/>
      <c r="AU128" s="20"/>
      <c r="AV128" s="20"/>
      <c r="AW128" s="21"/>
    </row>
    <row r="129" spans="1:82" hidden="1" x14ac:dyDescent="0.2">
      <c r="A129" s="490"/>
      <c r="B129" s="490"/>
      <c r="C129" s="490"/>
      <c r="D129" s="490"/>
      <c r="E129" s="490"/>
      <c r="F129" s="490"/>
      <c r="G129" s="490"/>
      <c r="H129" s="490"/>
      <c r="I129" s="490"/>
      <c r="J129" s="490"/>
      <c r="K129" s="490"/>
      <c r="L129" s="490"/>
      <c r="M129" s="490"/>
      <c r="N129" s="490"/>
      <c r="O129" s="488" t="s">
        <v>43</v>
      </c>
      <c r="P129" s="489"/>
      <c r="Q129" s="489"/>
      <c r="R129" s="489"/>
      <c r="S129" s="489"/>
      <c r="T129" s="39" t="s">
        <v>0</v>
      </c>
      <c r="U129" s="103">
        <f t="shared" ref="U129:AB129" si="37">IFERROR(SUM(U126:U127),0)</f>
        <v>0</v>
      </c>
      <c r="V129" s="103">
        <f t="shared" si="37"/>
        <v>0</v>
      </c>
      <c r="W129" s="103">
        <f t="shared" si="37"/>
        <v>0</v>
      </c>
      <c r="X129" s="103">
        <f t="shared" si="37"/>
        <v>0</v>
      </c>
      <c r="Y129" s="103">
        <f t="shared" si="37"/>
        <v>0</v>
      </c>
      <c r="Z129" s="103">
        <f t="shared" si="37"/>
        <v>0</v>
      </c>
      <c r="AA129" s="103">
        <f t="shared" si="37"/>
        <v>0</v>
      </c>
      <c r="AB129" s="103">
        <f t="shared" si="37"/>
        <v>0</v>
      </c>
      <c r="AC129" s="101" t="s">
        <v>57</v>
      </c>
      <c r="AD129" s="3"/>
      <c r="AE129" s="71"/>
      <c r="AF129" s="3"/>
      <c r="AG129" s="3"/>
      <c r="AH129" s="3"/>
      <c r="AI129" s="3"/>
      <c r="AJ129" s="3"/>
      <c r="AK129" s="3"/>
      <c r="AL129" s="61"/>
      <c r="AM129" s="61"/>
      <c r="AN129" s="61"/>
      <c r="AO129" s="3"/>
      <c r="AP129" s="3"/>
      <c r="AQ129" s="2"/>
      <c r="AR129" s="2"/>
      <c r="AS129" s="2"/>
      <c r="AT129" s="2"/>
      <c r="AU129" s="20"/>
      <c r="AV129" s="20"/>
      <c r="AW129" s="21"/>
    </row>
    <row r="130" spans="1:82" ht="15" hidden="1" x14ac:dyDescent="0.25">
      <c r="A130" s="479" t="s">
        <v>254</v>
      </c>
      <c r="B130" s="480"/>
      <c r="C130" s="480"/>
      <c r="D130" s="480"/>
      <c r="E130" s="480"/>
      <c r="F130" s="480"/>
      <c r="G130" s="480"/>
      <c r="H130" s="480"/>
      <c r="I130" s="480"/>
      <c r="J130" s="480"/>
      <c r="K130" s="480"/>
      <c r="L130" s="480"/>
      <c r="M130" s="480"/>
      <c r="N130" s="480"/>
      <c r="O130" s="480"/>
      <c r="P130" s="480"/>
      <c r="Q130" s="480"/>
      <c r="R130" s="480"/>
      <c r="S130" s="480"/>
      <c r="T130" s="480"/>
      <c r="U130" s="480"/>
      <c r="V130" s="480"/>
      <c r="W130" s="480"/>
      <c r="X130" s="480"/>
      <c r="Y130" s="480"/>
      <c r="Z130" s="480"/>
      <c r="AA130" s="476"/>
      <c r="AB130" s="476"/>
      <c r="AC130" s="476"/>
      <c r="AD130" s="476"/>
      <c r="AE130" s="477"/>
      <c r="AF130" s="481"/>
      <c r="AG130" s="2"/>
      <c r="AH130" s="2"/>
      <c r="AI130" s="2"/>
      <c r="AJ130" s="2"/>
      <c r="AK130" s="60"/>
      <c r="AL130" s="60"/>
      <c r="AM130" s="60"/>
      <c r="AN130" s="2"/>
      <c r="AO130" s="2"/>
      <c r="AP130" s="2"/>
      <c r="AQ130" s="2"/>
      <c r="AR130" s="2"/>
    </row>
    <row r="131" spans="1:82" ht="15" hidden="1" x14ac:dyDescent="0.25">
      <c r="A131" s="482" t="s">
        <v>92</v>
      </c>
      <c r="B131" s="483"/>
      <c r="C131" s="483"/>
      <c r="D131" s="483"/>
      <c r="E131" s="483"/>
      <c r="F131" s="483"/>
      <c r="G131" s="483"/>
      <c r="H131" s="483"/>
      <c r="I131" s="483"/>
      <c r="J131" s="483"/>
      <c r="K131" s="483"/>
      <c r="L131" s="483"/>
      <c r="M131" s="483"/>
      <c r="N131" s="483"/>
      <c r="O131" s="483"/>
      <c r="P131" s="483"/>
      <c r="Q131" s="483"/>
      <c r="R131" s="483"/>
      <c r="S131" s="483"/>
      <c r="T131" s="483"/>
      <c r="U131" s="483"/>
      <c r="V131" s="483"/>
      <c r="W131" s="483"/>
      <c r="X131" s="480"/>
      <c r="Y131" s="480"/>
      <c r="Z131" s="480"/>
      <c r="AA131" s="476"/>
      <c r="AB131" s="476"/>
      <c r="AC131" s="476"/>
      <c r="AD131" s="476"/>
      <c r="AE131" s="477"/>
      <c r="AF131" s="484"/>
      <c r="AG131" s="2"/>
      <c r="AH131" s="2"/>
      <c r="AI131" s="2"/>
      <c r="AJ131" s="2"/>
      <c r="AK131" s="60"/>
      <c r="AL131" s="60"/>
      <c r="AM131" s="60"/>
      <c r="AN131" s="2"/>
      <c r="AO131" s="2"/>
      <c r="AP131" s="2"/>
      <c r="AQ131" s="2"/>
      <c r="AR131" s="2"/>
    </row>
    <row r="132" spans="1:82" hidden="1" x14ac:dyDescent="0.2">
      <c r="A132" s="78" t="s">
        <v>255</v>
      </c>
      <c r="B132" s="79" t="s">
        <v>256</v>
      </c>
      <c r="C132" s="79">
        <v>4301011718</v>
      </c>
      <c r="D132" s="79">
        <v>4680115884281</v>
      </c>
      <c r="E132" s="80">
        <v>0.4</v>
      </c>
      <c r="F132" s="81">
        <v>10</v>
      </c>
      <c r="G132" s="80">
        <v>4</v>
      </c>
      <c r="H132" s="80">
        <v>4.21</v>
      </c>
      <c r="I132" s="82">
        <v>132</v>
      </c>
      <c r="J132" s="82" t="s">
        <v>100</v>
      </c>
      <c r="K132" s="83" t="s">
        <v>95</v>
      </c>
      <c r="L132" s="83"/>
      <c r="M132" s="485">
        <v>55</v>
      </c>
      <c r="N132" s="485"/>
      <c r="O132" s="5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132" s="487"/>
      <c r="Q132" s="487"/>
      <c r="R132" s="487"/>
      <c r="S132" s="487"/>
      <c r="T132" s="84" t="s">
        <v>0</v>
      </c>
      <c r="U132" s="64">
        <v>0</v>
      </c>
      <c r="V132" s="65">
        <f>IFERROR(IF(U132="",0,CEILING((U132/$G132),1)*$G132),"")</f>
        <v>0</v>
      </c>
      <c r="W132" s="64">
        <v>0</v>
      </c>
      <c r="X132" s="65">
        <f>IFERROR(IF(W132="",0,CEILING((W132/$G132),1)*$G132),"")</f>
        <v>0</v>
      </c>
      <c r="Y132" s="64">
        <v>0</v>
      </c>
      <c r="Z132" s="65">
        <f>IFERROR(IF(Y132="",0,CEILING((Y132/$G132),1)*$G132),"")</f>
        <v>0</v>
      </c>
      <c r="AA132" s="64">
        <v>0</v>
      </c>
      <c r="AB132" s="65">
        <f>IFERROR(IF(AA132="",0,CEILING((AA132/$G132),1)*$G132),"")</f>
        <v>0</v>
      </c>
      <c r="AC132" s="66" t="str">
        <f>IF(IFERROR(ROUNDUP(V132/G132,0)*0.00902,0)+IFERROR(ROUNDUP(X132/G132,0)*0.00902,0)+IFERROR(ROUNDUP(Z132/G132,0)*0.00902,0)+IFERROR(ROUNDUP(AB132/G132,0)*0.00902,0)=0,"",IFERROR(ROUNDUP(V132/G132,0)*0.00902,0)+IFERROR(ROUNDUP(X132/G132,0)*0.00902,0)+IFERROR(ROUNDUP(Z132/G132,0)*0.00902,0)+IFERROR(ROUNDUP(AB132/G132,0)*0.00902,0))</f>
        <v/>
      </c>
      <c r="AD132" s="78" t="s">
        <v>57</v>
      </c>
      <c r="AE132" s="78" t="s">
        <v>57</v>
      </c>
      <c r="AF132" s="213" t="s">
        <v>257</v>
      </c>
      <c r="AG132" s="2"/>
      <c r="AH132" s="2"/>
      <c r="AI132" s="2"/>
      <c r="AJ132" s="2"/>
      <c r="AK132" s="2"/>
      <c r="AL132" s="60"/>
      <c r="AM132" s="60"/>
      <c r="AN132" s="60"/>
      <c r="AO132" s="2"/>
      <c r="AP132" s="2"/>
      <c r="AQ132" s="2"/>
      <c r="AR132" s="2"/>
      <c r="AS132" s="2"/>
      <c r="AT132" s="2"/>
      <c r="AU132" s="20"/>
      <c r="AV132" s="20"/>
      <c r="AW132" s="21"/>
      <c r="BB132" s="212" t="s">
        <v>65</v>
      </c>
      <c r="BO132" s="76">
        <f>IFERROR(U132*H132/G132,0)</f>
        <v>0</v>
      </c>
      <c r="BP132" s="76">
        <f>IFERROR(V132*H132/G132,0)</f>
        <v>0</v>
      </c>
      <c r="BQ132" s="76">
        <f>IFERROR(1/I132*(U132/G132),0)</f>
        <v>0</v>
      </c>
      <c r="BR132" s="76">
        <f>IFERROR(1/I132*(V132/G132),0)</f>
        <v>0</v>
      </c>
      <c r="BS132" s="76">
        <f>IFERROR(W132*H132/G132,0)</f>
        <v>0</v>
      </c>
      <c r="BT132" s="76">
        <f>IFERROR(X132*H132/G132,0)</f>
        <v>0</v>
      </c>
      <c r="BU132" s="76">
        <f>IFERROR(1/I132*(W132/G132),0)</f>
        <v>0</v>
      </c>
      <c r="BV132" s="76">
        <f>IFERROR(1/I132*(X132/G132),0)</f>
        <v>0</v>
      </c>
      <c r="BW132" s="76">
        <f>IFERROR(Y132*H132/G132,0)</f>
        <v>0</v>
      </c>
      <c r="BX132" s="76">
        <f>IFERROR(Z132*H132/G132,0)</f>
        <v>0</v>
      </c>
      <c r="BY132" s="76">
        <f>IFERROR(1/I132*(Y132/G132),0)</f>
        <v>0</v>
      </c>
      <c r="BZ132" s="76">
        <f>IFERROR(1/I132*(Z132/G132),0)</f>
        <v>0</v>
      </c>
      <c r="CA132" s="76">
        <f>IFERROR(AA132*H132/G132,0)</f>
        <v>0</v>
      </c>
      <c r="CB132" s="76">
        <f>IFERROR(AB132*H132/G132,0)</f>
        <v>0</v>
      </c>
      <c r="CC132" s="76">
        <f>IFERROR(1/I132*(AA132/G132),0)</f>
        <v>0</v>
      </c>
      <c r="CD132" s="76">
        <f>IFERROR(1/I132*(AB132/G132),0)</f>
        <v>0</v>
      </c>
    </row>
    <row r="133" spans="1:82" hidden="1" x14ac:dyDescent="0.2">
      <c r="A133" s="78" t="s">
        <v>258</v>
      </c>
      <c r="B133" s="79" t="s">
        <v>259</v>
      </c>
      <c r="C133" s="79">
        <v>4301011716</v>
      </c>
      <c r="D133" s="79">
        <v>4680115884267</v>
      </c>
      <c r="E133" s="80">
        <v>0.4</v>
      </c>
      <c r="F133" s="81">
        <v>10</v>
      </c>
      <c r="G133" s="80">
        <v>4</v>
      </c>
      <c r="H133" s="80">
        <v>4.21</v>
      </c>
      <c r="I133" s="82">
        <v>132</v>
      </c>
      <c r="J133" s="82" t="s">
        <v>100</v>
      </c>
      <c r="K133" s="83" t="s">
        <v>95</v>
      </c>
      <c r="L133" s="83"/>
      <c r="M133" s="485">
        <v>55</v>
      </c>
      <c r="N133" s="485"/>
      <c r="O133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133" s="487"/>
      <c r="Q133" s="487"/>
      <c r="R133" s="487"/>
      <c r="S133" s="487"/>
      <c r="T133" s="84" t="s">
        <v>0</v>
      </c>
      <c r="U133" s="64">
        <v>0</v>
      </c>
      <c r="V133" s="65">
        <f>IFERROR(IF(U133="",0,CEILING((U133/$G133),1)*$G133),"")</f>
        <v>0</v>
      </c>
      <c r="W133" s="64">
        <v>0</v>
      </c>
      <c r="X133" s="65">
        <f>IFERROR(IF(W133="",0,CEILING((W133/$G133),1)*$G133),"")</f>
        <v>0</v>
      </c>
      <c r="Y133" s="64">
        <v>0</v>
      </c>
      <c r="Z133" s="65">
        <f>IFERROR(IF(Y133="",0,CEILING((Y133/$G133),1)*$G133),"")</f>
        <v>0</v>
      </c>
      <c r="AA133" s="64">
        <v>0</v>
      </c>
      <c r="AB133" s="65">
        <f>IFERROR(IF(AA133="",0,CEILING((AA133/$G133),1)*$G133),"")</f>
        <v>0</v>
      </c>
      <c r="AC133" s="66" t="str">
        <f>IF(IFERROR(ROUNDUP(V133/G133,0)*0.00902,0)+IFERROR(ROUNDUP(X133/G133,0)*0.00902,0)+IFERROR(ROUNDUP(Z133/G133,0)*0.00902,0)+IFERROR(ROUNDUP(AB133/G133,0)*0.00902,0)=0,"",IFERROR(ROUNDUP(V133/G133,0)*0.00902,0)+IFERROR(ROUNDUP(X133/G133,0)*0.00902,0)+IFERROR(ROUNDUP(Z133/G133,0)*0.00902,0)+IFERROR(ROUNDUP(AB133/G133,0)*0.00902,0))</f>
        <v/>
      </c>
      <c r="AD133" s="78" t="s">
        <v>57</v>
      </c>
      <c r="AE133" s="78" t="s">
        <v>57</v>
      </c>
      <c r="AF133" s="215" t="s">
        <v>260</v>
      </c>
      <c r="AG133" s="2"/>
      <c r="AH133" s="2"/>
      <c r="AI133" s="2"/>
      <c r="AJ133" s="2"/>
      <c r="AK133" s="2"/>
      <c r="AL133" s="60"/>
      <c r="AM133" s="60"/>
      <c r="AN133" s="60"/>
      <c r="AO133" s="2"/>
      <c r="AP133" s="2"/>
      <c r="AQ133" s="2"/>
      <c r="AR133" s="2"/>
      <c r="AS133" s="2"/>
      <c r="AT133" s="2"/>
      <c r="AU133" s="20"/>
      <c r="AV133" s="20"/>
      <c r="AW133" s="21"/>
      <c r="BB133" s="214" t="s">
        <v>65</v>
      </c>
      <c r="BO133" s="76">
        <f>IFERROR(U133*H133/G133,0)</f>
        <v>0</v>
      </c>
      <c r="BP133" s="76">
        <f>IFERROR(V133*H133/G133,0)</f>
        <v>0</v>
      </c>
      <c r="BQ133" s="76">
        <f>IFERROR(1/I133*(U133/G133),0)</f>
        <v>0</v>
      </c>
      <c r="BR133" s="76">
        <f>IFERROR(1/I133*(V133/G133),0)</f>
        <v>0</v>
      </c>
      <c r="BS133" s="76">
        <f>IFERROR(W133*H133/G133,0)</f>
        <v>0</v>
      </c>
      <c r="BT133" s="76">
        <f>IFERROR(X133*H133/G133,0)</f>
        <v>0</v>
      </c>
      <c r="BU133" s="76">
        <f>IFERROR(1/I133*(W133/G133),0)</f>
        <v>0</v>
      </c>
      <c r="BV133" s="76">
        <f>IFERROR(1/I133*(X133/G133),0)</f>
        <v>0</v>
      </c>
      <c r="BW133" s="76">
        <f>IFERROR(Y133*H133/G133,0)</f>
        <v>0</v>
      </c>
      <c r="BX133" s="76">
        <f>IFERROR(Z133*H133/G133,0)</f>
        <v>0</v>
      </c>
      <c r="BY133" s="76">
        <f>IFERROR(1/I133*(Y133/G133),0)</f>
        <v>0</v>
      </c>
      <c r="BZ133" s="76">
        <f>IFERROR(1/I133*(Z133/G133),0)</f>
        <v>0</v>
      </c>
      <c r="CA133" s="76">
        <f>IFERROR(AA133*H133/G133,0)</f>
        <v>0</v>
      </c>
      <c r="CB133" s="76">
        <f>IFERROR(AB133*H133/G133,0)</f>
        <v>0</v>
      </c>
      <c r="CC133" s="76">
        <f>IFERROR(1/I133*(AA133/G133),0)</f>
        <v>0</v>
      </c>
      <c r="CD133" s="76">
        <f>IFERROR(1/I133*(AB133/G133),0)</f>
        <v>0</v>
      </c>
    </row>
    <row r="134" spans="1:82" hidden="1" x14ac:dyDescent="0.2">
      <c r="A134" s="490"/>
      <c r="B134" s="490"/>
      <c r="C134" s="490"/>
      <c r="D134" s="490"/>
      <c r="E134" s="490"/>
      <c r="F134" s="490"/>
      <c r="G134" s="490"/>
      <c r="H134" s="490"/>
      <c r="I134" s="490"/>
      <c r="J134" s="490"/>
      <c r="K134" s="490"/>
      <c r="L134" s="490"/>
      <c r="M134" s="490"/>
      <c r="N134" s="490"/>
      <c r="O134" s="488" t="s">
        <v>43</v>
      </c>
      <c r="P134" s="489"/>
      <c r="Q134" s="489"/>
      <c r="R134" s="489"/>
      <c r="S134" s="489"/>
      <c r="T134" s="39" t="s">
        <v>42</v>
      </c>
      <c r="U134" s="101">
        <f>IFERROR(U132/G132,0)+IFERROR(U133/G133,0)</f>
        <v>0</v>
      </c>
      <c r="V134" s="101">
        <f>IFERROR(V132/G132,0)+IFERROR(V133/G133,0)</f>
        <v>0</v>
      </c>
      <c r="W134" s="101">
        <f>IFERROR(W132/G132,0)+IFERROR(W133/G133,0)</f>
        <v>0</v>
      </c>
      <c r="X134" s="101">
        <f>IFERROR(X132/G132,0)+IFERROR(X133/G133,0)</f>
        <v>0</v>
      </c>
      <c r="Y134" s="101">
        <f>IFERROR(Y132/G132,0)+IFERROR(Y133/G133,0)</f>
        <v>0</v>
      </c>
      <c r="Z134" s="101">
        <f>IFERROR(Z132/G132,0)+IFERROR(Z133/G133,0)</f>
        <v>0</v>
      </c>
      <c r="AA134" s="101">
        <f>IFERROR(AA132/G132,0)+IFERROR(AA133/G133,0)</f>
        <v>0</v>
      </c>
      <c r="AB134" s="101">
        <f>IFERROR(AB132/G132,0)+IFERROR(AB133/G133,0)</f>
        <v>0</v>
      </c>
      <c r="AC134" s="101">
        <f>IFERROR(IF(AC132="",0,AC132),0)+IFERROR(IF(AC133="",0,AC133),0)</f>
        <v>0</v>
      </c>
      <c r="AD134" s="3"/>
      <c r="AE134" s="71"/>
      <c r="AF134" s="3"/>
      <c r="AG134" s="3"/>
      <c r="AH134" s="3"/>
      <c r="AI134" s="3"/>
      <c r="AJ134" s="3"/>
      <c r="AK134" s="3"/>
      <c r="AL134" s="61"/>
      <c r="AM134" s="61"/>
      <c r="AN134" s="61"/>
      <c r="AO134" s="3"/>
      <c r="AP134" s="3"/>
      <c r="AQ134" s="2"/>
      <c r="AR134" s="2"/>
      <c r="AS134" s="2"/>
      <c r="AT134" s="2"/>
      <c r="AU134" s="20"/>
      <c r="AV134" s="20"/>
      <c r="AW134" s="21"/>
    </row>
    <row r="135" spans="1:82" hidden="1" x14ac:dyDescent="0.2">
      <c r="A135" s="490"/>
      <c r="B135" s="490"/>
      <c r="C135" s="490"/>
      <c r="D135" s="490"/>
      <c r="E135" s="490"/>
      <c r="F135" s="490"/>
      <c r="G135" s="490"/>
      <c r="H135" s="490"/>
      <c r="I135" s="490"/>
      <c r="J135" s="490"/>
      <c r="K135" s="490"/>
      <c r="L135" s="490"/>
      <c r="M135" s="490"/>
      <c r="N135" s="490"/>
      <c r="O135" s="488" t="s">
        <v>43</v>
      </c>
      <c r="P135" s="489"/>
      <c r="Q135" s="489"/>
      <c r="R135" s="489"/>
      <c r="S135" s="489"/>
      <c r="T135" s="39" t="s">
        <v>0</v>
      </c>
      <c r="U135" s="103">
        <f t="shared" ref="U135:AB135" si="38">IFERROR(SUM(U132:U133),0)</f>
        <v>0</v>
      </c>
      <c r="V135" s="103">
        <f t="shared" si="38"/>
        <v>0</v>
      </c>
      <c r="W135" s="103">
        <f t="shared" si="38"/>
        <v>0</v>
      </c>
      <c r="X135" s="103">
        <f t="shared" si="38"/>
        <v>0</v>
      </c>
      <c r="Y135" s="103">
        <f t="shared" si="38"/>
        <v>0</v>
      </c>
      <c r="Z135" s="103">
        <f t="shared" si="38"/>
        <v>0</v>
      </c>
      <c r="AA135" s="103">
        <f t="shared" si="38"/>
        <v>0</v>
      </c>
      <c r="AB135" s="103">
        <f t="shared" si="38"/>
        <v>0</v>
      </c>
      <c r="AC135" s="101" t="s">
        <v>57</v>
      </c>
      <c r="AD135" s="3"/>
      <c r="AE135" s="71"/>
      <c r="AF135" s="3"/>
      <c r="AG135" s="3"/>
      <c r="AH135" s="3"/>
      <c r="AI135" s="3"/>
      <c r="AJ135" s="3"/>
      <c r="AK135" s="3"/>
      <c r="AL135" s="61"/>
      <c r="AM135" s="61"/>
      <c r="AN135" s="61"/>
      <c r="AO135" s="3"/>
      <c r="AP135" s="3"/>
      <c r="AQ135" s="2"/>
      <c r="AR135" s="2"/>
      <c r="AS135" s="2"/>
      <c r="AT135" s="2"/>
      <c r="AU135" s="20"/>
      <c r="AV135" s="20"/>
      <c r="AW135" s="21"/>
    </row>
    <row r="136" spans="1:82" ht="15" hidden="1" x14ac:dyDescent="0.25">
      <c r="A136" s="479" t="s">
        <v>261</v>
      </c>
      <c r="B136" s="480"/>
      <c r="C136" s="480"/>
      <c r="D136" s="480"/>
      <c r="E136" s="480"/>
      <c r="F136" s="480"/>
      <c r="G136" s="480"/>
      <c r="H136" s="480"/>
      <c r="I136" s="480"/>
      <c r="J136" s="480"/>
      <c r="K136" s="480"/>
      <c r="L136" s="480"/>
      <c r="M136" s="480"/>
      <c r="N136" s="480"/>
      <c r="O136" s="480"/>
      <c r="P136" s="480"/>
      <c r="Q136" s="480"/>
      <c r="R136" s="480"/>
      <c r="S136" s="480"/>
      <c r="T136" s="480"/>
      <c r="U136" s="480"/>
      <c r="V136" s="480"/>
      <c r="W136" s="480"/>
      <c r="X136" s="480"/>
      <c r="Y136" s="480"/>
      <c r="Z136" s="480"/>
      <c r="AA136" s="476"/>
      <c r="AB136" s="476"/>
      <c r="AC136" s="476"/>
      <c r="AD136" s="476"/>
      <c r="AE136" s="477"/>
      <c r="AF136" s="481"/>
      <c r="AG136" s="2"/>
      <c r="AH136" s="2"/>
      <c r="AI136" s="2"/>
      <c r="AJ136" s="2"/>
      <c r="AK136" s="60"/>
      <c r="AL136" s="60"/>
      <c r="AM136" s="60"/>
      <c r="AN136" s="2"/>
      <c r="AO136" s="2"/>
      <c r="AP136" s="2"/>
      <c r="AQ136" s="2"/>
      <c r="AR136" s="2"/>
    </row>
    <row r="137" spans="1:82" ht="15" hidden="1" x14ac:dyDescent="0.25">
      <c r="A137" s="482" t="s">
        <v>92</v>
      </c>
      <c r="B137" s="483"/>
      <c r="C137" s="483"/>
      <c r="D137" s="483"/>
      <c r="E137" s="483"/>
      <c r="F137" s="483"/>
      <c r="G137" s="483"/>
      <c r="H137" s="483"/>
      <c r="I137" s="483"/>
      <c r="J137" s="483"/>
      <c r="K137" s="483"/>
      <c r="L137" s="483"/>
      <c r="M137" s="483"/>
      <c r="N137" s="483"/>
      <c r="O137" s="483"/>
      <c r="P137" s="483"/>
      <c r="Q137" s="483"/>
      <c r="R137" s="483"/>
      <c r="S137" s="483"/>
      <c r="T137" s="483"/>
      <c r="U137" s="483"/>
      <c r="V137" s="483"/>
      <c r="W137" s="483"/>
      <c r="X137" s="480"/>
      <c r="Y137" s="480"/>
      <c r="Z137" s="480"/>
      <c r="AA137" s="476"/>
      <c r="AB137" s="476"/>
      <c r="AC137" s="476"/>
      <c r="AD137" s="476"/>
      <c r="AE137" s="477"/>
      <c r="AF137" s="484"/>
      <c r="AG137" s="2"/>
      <c r="AH137" s="2"/>
      <c r="AI137" s="2"/>
      <c r="AJ137" s="2"/>
      <c r="AK137" s="60"/>
      <c r="AL137" s="60"/>
      <c r="AM137" s="60"/>
      <c r="AN137" s="2"/>
      <c r="AO137" s="2"/>
      <c r="AP137" s="2"/>
      <c r="AQ137" s="2"/>
      <c r="AR137" s="2"/>
    </row>
    <row r="138" spans="1:82" hidden="1" x14ac:dyDescent="0.2">
      <c r="A138" s="78" t="s">
        <v>262</v>
      </c>
      <c r="B138" s="79" t="s">
        <v>263</v>
      </c>
      <c r="C138" s="79">
        <v>4301011963</v>
      </c>
      <c r="D138" s="79">
        <v>4680115885288</v>
      </c>
      <c r="E138" s="80">
        <v>0.37</v>
      </c>
      <c r="F138" s="81">
        <v>10</v>
      </c>
      <c r="G138" s="80">
        <v>3.7</v>
      </c>
      <c r="H138" s="80">
        <v>3.91</v>
      </c>
      <c r="I138" s="82">
        <v>132</v>
      </c>
      <c r="J138" s="82" t="s">
        <v>100</v>
      </c>
      <c r="K138" s="83" t="s">
        <v>95</v>
      </c>
      <c r="L138" s="83"/>
      <c r="M138" s="485">
        <v>55</v>
      </c>
      <c r="N138" s="485"/>
      <c r="O138" s="53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P138" s="487"/>
      <c r="Q138" s="487"/>
      <c r="R138" s="487"/>
      <c r="S138" s="487"/>
      <c r="T138" s="84" t="s">
        <v>0</v>
      </c>
      <c r="U138" s="64">
        <v>0</v>
      </c>
      <c r="V138" s="65">
        <f>IFERROR(IF(U138="",0,CEILING((U138/$G138),1)*$G138),"")</f>
        <v>0</v>
      </c>
      <c r="W138" s="64">
        <v>0</v>
      </c>
      <c r="X138" s="65">
        <f>IFERROR(IF(W138="",0,CEILING((W138/$G138),1)*$G138),"")</f>
        <v>0</v>
      </c>
      <c r="Y138" s="64">
        <v>0</v>
      </c>
      <c r="Z138" s="65">
        <f>IFERROR(IF(Y138="",0,CEILING((Y138/$G138),1)*$G138),"")</f>
        <v>0</v>
      </c>
      <c r="AA138" s="64">
        <v>0</v>
      </c>
      <c r="AB138" s="65">
        <f>IFERROR(IF(AA138="",0,CEILING((AA138/$G138),1)*$G138),"")</f>
        <v>0</v>
      </c>
      <c r="AC138" s="66" t="str">
        <f>IF(IFERROR(ROUNDUP(V138/G138,0)*0.00902,0)+IFERROR(ROUNDUP(X138/G138,0)*0.00902,0)+IFERROR(ROUNDUP(Z138/G138,0)*0.00902,0)+IFERROR(ROUNDUP(AB138/G138,0)*0.00902,0)=0,"",IFERROR(ROUNDUP(V138/G138,0)*0.00902,0)+IFERROR(ROUNDUP(X138/G138,0)*0.00902,0)+IFERROR(ROUNDUP(Z138/G138,0)*0.00902,0)+IFERROR(ROUNDUP(AB138/G138,0)*0.00902,0))</f>
        <v/>
      </c>
      <c r="AD138" s="78" t="s">
        <v>57</v>
      </c>
      <c r="AE138" s="78" t="s">
        <v>57</v>
      </c>
      <c r="AF138" s="217" t="s">
        <v>264</v>
      </c>
      <c r="AG138" s="2"/>
      <c r="AH138" s="2"/>
      <c r="AI138" s="2"/>
      <c r="AJ138" s="2"/>
      <c r="AK138" s="2"/>
      <c r="AL138" s="60"/>
      <c r="AM138" s="60"/>
      <c r="AN138" s="60"/>
      <c r="AO138" s="2"/>
      <c r="AP138" s="2"/>
      <c r="AQ138" s="2"/>
      <c r="AR138" s="2"/>
      <c r="AS138" s="2"/>
      <c r="AT138" s="2"/>
      <c r="AU138" s="20"/>
      <c r="AV138" s="20"/>
      <c r="AW138" s="21"/>
      <c r="BB138" s="216" t="s">
        <v>65</v>
      </c>
      <c r="BO138" s="76">
        <f>IFERROR(U138*H138/G138,0)</f>
        <v>0</v>
      </c>
      <c r="BP138" s="76">
        <f>IFERROR(V138*H138/G138,0)</f>
        <v>0</v>
      </c>
      <c r="BQ138" s="76">
        <f>IFERROR(1/I138*(U138/G138),0)</f>
        <v>0</v>
      </c>
      <c r="BR138" s="76">
        <f>IFERROR(1/I138*(V138/G138),0)</f>
        <v>0</v>
      </c>
      <c r="BS138" s="76">
        <f>IFERROR(W138*H138/G138,0)</f>
        <v>0</v>
      </c>
      <c r="BT138" s="76">
        <f>IFERROR(X138*H138/G138,0)</f>
        <v>0</v>
      </c>
      <c r="BU138" s="76">
        <f>IFERROR(1/I138*(W138/G138),0)</f>
        <v>0</v>
      </c>
      <c r="BV138" s="76">
        <f>IFERROR(1/I138*(X138/G138),0)</f>
        <v>0</v>
      </c>
      <c r="BW138" s="76">
        <f>IFERROR(Y138*H138/G138,0)</f>
        <v>0</v>
      </c>
      <c r="BX138" s="76">
        <f>IFERROR(Z138*H138/G138,0)</f>
        <v>0</v>
      </c>
      <c r="BY138" s="76">
        <f>IFERROR(1/I138*(Y138/G138),0)</f>
        <v>0</v>
      </c>
      <c r="BZ138" s="76">
        <f>IFERROR(1/I138*(Z138/G138),0)</f>
        <v>0</v>
      </c>
      <c r="CA138" s="76">
        <f>IFERROR(AA138*H138/G138,0)</f>
        <v>0</v>
      </c>
      <c r="CB138" s="76">
        <f>IFERROR(AB138*H138/G138,0)</f>
        <v>0</v>
      </c>
      <c r="CC138" s="76">
        <f>IFERROR(1/I138*(AA138/G138),0)</f>
        <v>0</v>
      </c>
      <c r="CD138" s="76">
        <f>IFERROR(1/I138*(AB138/G138),0)</f>
        <v>0</v>
      </c>
    </row>
    <row r="139" spans="1:82" hidden="1" x14ac:dyDescent="0.2">
      <c r="A139" s="490"/>
      <c r="B139" s="490"/>
      <c r="C139" s="490"/>
      <c r="D139" s="490"/>
      <c r="E139" s="490"/>
      <c r="F139" s="490"/>
      <c r="G139" s="490"/>
      <c r="H139" s="490"/>
      <c r="I139" s="490"/>
      <c r="J139" s="490"/>
      <c r="K139" s="490"/>
      <c r="L139" s="490"/>
      <c r="M139" s="490"/>
      <c r="N139" s="490"/>
      <c r="O139" s="488" t="s">
        <v>43</v>
      </c>
      <c r="P139" s="489"/>
      <c r="Q139" s="489"/>
      <c r="R139" s="489"/>
      <c r="S139" s="489"/>
      <c r="T139" s="39" t="s">
        <v>42</v>
      </c>
      <c r="U139" s="101">
        <f>IFERROR(U138/G138,0)</f>
        <v>0</v>
      </c>
      <c r="V139" s="101">
        <f>IFERROR(V138/G138,0)</f>
        <v>0</v>
      </c>
      <c r="W139" s="101">
        <f>IFERROR(W138/G138,0)</f>
        <v>0</v>
      </c>
      <c r="X139" s="101">
        <f>IFERROR(X138/G138,0)</f>
        <v>0</v>
      </c>
      <c r="Y139" s="101">
        <f>IFERROR(Y138/G138,0)</f>
        <v>0</v>
      </c>
      <c r="Z139" s="101">
        <f>IFERROR(Z138/G138,0)</f>
        <v>0</v>
      </c>
      <c r="AA139" s="101">
        <f>IFERROR(AA138/G138,0)</f>
        <v>0</v>
      </c>
      <c r="AB139" s="101">
        <f>IFERROR(AB138/G138,0)</f>
        <v>0</v>
      </c>
      <c r="AC139" s="101">
        <f>IFERROR(IF(AC138="",0,AC138),0)</f>
        <v>0</v>
      </c>
      <c r="AD139" s="3"/>
      <c r="AE139" s="71"/>
      <c r="AF139" s="3"/>
      <c r="AG139" s="3"/>
      <c r="AH139" s="3"/>
      <c r="AI139" s="3"/>
      <c r="AJ139" s="3"/>
      <c r="AK139" s="3"/>
      <c r="AL139" s="61"/>
      <c r="AM139" s="61"/>
      <c r="AN139" s="61"/>
      <c r="AO139" s="3"/>
      <c r="AP139" s="3"/>
      <c r="AQ139" s="2"/>
      <c r="AR139" s="2"/>
      <c r="AS139" s="2"/>
      <c r="AT139" s="2"/>
      <c r="AU139" s="20"/>
      <c r="AV139" s="20"/>
      <c r="AW139" s="21"/>
    </row>
    <row r="140" spans="1:82" hidden="1" x14ac:dyDescent="0.2">
      <c r="A140" s="490"/>
      <c r="B140" s="490"/>
      <c r="C140" s="490"/>
      <c r="D140" s="490"/>
      <c r="E140" s="490"/>
      <c r="F140" s="490"/>
      <c r="G140" s="490"/>
      <c r="H140" s="490"/>
      <c r="I140" s="490"/>
      <c r="J140" s="490"/>
      <c r="K140" s="490"/>
      <c r="L140" s="490"/>
      <c r="M140" s="490"/>
      <c r="N140" s="490"/>
      <c r="O140" s="488" t="s">
        <v>43</v>
      </c>
      <c r="P140" s="489"/>
      <c r="Q140" s="489"/>
      <c r="R140" s="489"/>
      <c r="S140" s="489"/>
      <c r="T140" s="39" t="s">
        <v>0</v>
      </c>
      <c r="U140" s="103">
        <f t="shared" ref="U140:AB140" si="39">IFERROR(SUM(U138:U138),0)</f>
        <v>0</v>
      </c>
      <c r="V140" s="103">
        <f t="shared" si="39"/>
        <v>0</v>
      </c>
      <c r="W140" s="103">
        <f t="shared" si="39"/>
        <v>0</v>
      </c>
      <c r="X140" s="103">
        <f t="shared" si="39"/>
        <v>0</v>
      </c>
      <c r="Y140" s="103">
        <f t="shared" si="39"/>
        <v>0</v>
      </c>
      <c r="Z140" s="103">
        <f t="shared" si="39"/>
        <v>0</v>
      </c>
      <c r="AA140" s="103">
        <f t="shared" si="39"/>
        <v>0</v>
      </c>
      <c r="AB140" s="103">
        <f t="shared" si="39"/>
        <v>0</v>
      </c>
      <c r="AC140" s="101" t="s">
        <v>57</v>
      </c>
      <c r="AD140" s="3"/>
      <c r="AE140" s="71"/>
      <c r="AF140" s="3"/>
      <c r="AG140" s="3"/>
      <c r="AH140" s="3"/>
      <c r="AI140" s="3"/>
      <c r="AJ140" s="3"/>
      <c r="AK140" s="3"/>
      <c r="AL140" s="61"/>
      <c r="AM140" s="61"/>
      <c r="AN140" s="61"/>
      <c r="AO140" s="3"/>
      <c r="AP140" s="3"/>
      <c r="AQ140" s="2"/>
      <c r="AR140" s="2"/>
      <c r="AS140" s="2"/>
      <c r="AT140" s="2"/>
      <c r="AU140" s="20"/>
      <c r="AV140" s="20"/>
      <c r="AW140" s="21"/>
    </row>
    <row r="141" spans="1:82" ht="15" hidden="1" x14ac:dyDescent="0.25">
      <c r="A141" s="482" t="s">
        <v>153</v>
      </c>
      <c r="B141" s="483"/>
      <c r="C141" s="483"/>
      <c r="D141" s="483"/>
      <c r="E141" s="483"/>
      <c r="F141" s="483"/>
      <c r="G141" s="483"/>
      <c r="H141" s="483"/>
      <c r="I141" s="483"/>
      <c r="J141" s="483"/>
      <c r="K141" s="483"/>
      <c r="L141" s="483"/>
      <c r="M141" s="483"/>
      <c r="N141" s="483"/>
      <c r="O141" s="483"/>
      <c r="P141" s="483"/>
      <c r="Q141" s="483"/>
      <c r="R141" s="483"/>
      <c r="S141" s="483"/>
      <c r="T141" s="483"/>
      <c r="U141" s="483"/>
      <c r="V141" s="483"/>
      <c r="W141" s="483"/>
      <c r="X141" s="480"/>
      <c r="Y141" s="480"/>
      <c r="Z141" s="480"/>
      <c r="AA141" s="476"/>
      <c r="AB141" s="476"/>
      <c r="AC141" s="476"/>
      <c r="AD141" s="476"/>
      <c r="AE141" s="477"/>
      <c r="AF141" s="484"/>
      <c r="AG141" s="2"/>
      <c r="AH141" s="2"/>
      <c r="AI141" s="2"/>
      <c r="AJ141" s="2"/>
      <c r="AK141" s="60"/>
      <c r="AL141" s="60"/>
      <c r="AM141" s="60"/>
      <c r="AN141" s="2"/>
      <c r="AO141" s="2"/>
      <c r="AP141" s="2"/>
      <c r="AQ141" s="2"/>
      <c r="AR141" s="2"/>
    </row>
    <row r="142" spans="1:82" hidden="1" x14ac:dyDescent="0.2">
      <c r="A142" s="78" t="s">
        <v>265</v>
      </c>
      <c r="B142" s="79" t="s">
        <v>266</v>
      </c>
      <c r="C142" s="79">
        <v>4301020340</v>
      </c>
      <c r="D142" s="79">
        <v>4680115885721</v>
      </c>
      <c r="E142" s="80">
        <v>0.33</v>
      </c>
      <c r="F142" s="81">
        <v>6</v>
      </c>
      <c r="G142" s="80">
        <v>1.98</v>
      </c>
      <c r="H142" s="80">
        <v>2.08</v>
      </c>
      <c r="I142" s="82">
        <v>234</v>
      </c>
      <c r="J142" s="82" t="s">
        <v>108</v>
      </c>
      <c r="K142" s="83" t="s">
        <v>99</v>
      </c>
      <c r="L142" s="83"/>
      <c r="M142" s="485">
        <v>50</v>
      </c>
      <c r="N142" s="485"/>
      <c r="O142" s="5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P142" s="487"/>
      <c r="Q142" s="487"/>
      <c r="R142" s="487"/>
      <c r="S142" s="487"/>
      <c r="T142" s="84" t="s">
        <v>0</v>
      </c>
      <c r="U142" s="64">
        <v>0</v>
      </c>
      <c r="V142" s="65">
        <f>IFERROR(IF(U142="",0,CEILING((U142/$G142),1)*$G142),"")</f>
        <v>0</v>
      </c>
      <c r="W142" s="64">
        <v>0</v>
      </c>
      <c r="X142" s="65">
        <f>IFERROR(IF(W142="",0,CEILING((W142/$G142),1)*$G142),"")</f>
        <v>0</v>
      </c>
      <c r="Y142" s="64">
        <v>0</v>
      </c>
      <c r="Z142" s="65">
        <f>IFERROR(IF(Y142="",0,CEILING((Y142/$G142),1)*$G142),"")</f>
        <v>0</v>
      </c>
      <c r="AA142" s="64">
        <v>0</v>
      </c>
      <c r="AB142" s="65">
        <f>IFERROR(IF(AA142="",0,CEILING((AA142/$G142),1)*$G142),"")</f>
        <v>0</v>
      </c>
      <c r="AC142" s="66" t="str">
        <f>IF(IFERROR(ROUNDUP(V142/G142,0)*0.00502,0)+IFERROR(ROUNDUP(X142/G142,0)*0.00502,0)+IFERROR(ROUNDUP(Z142/G142,0)*0.00502,0)+IFERROR(ROUNDUP(AB142/G142,0)*0.00502,0)=0,"",IFERROR(ROUNDUP(V142/G142,0)*0.00502,0)+IFERROR(ROUNDUP(X142/G142,0)*0.00502,0)+IFERROR(ROUNDUP(Z142/G142,0)*0.00502,0)+IFERROR(ROUNDUP(AB142/G142,0)*0.00502,0))</f>
        <v/>
      </c>
      <c r="AD142" s="78" t="s">
        <v>57</v>
      </c>
      <c r="AE142" s="78" t="s">
        <v>57</v>
      </c>
      <c r="AF142" s="219" t="s">
        <v>267</v>
      </c>
      <c r="AG142" s="2"/>
      <c r="AH142" s="2"/>
      <c r="AI142" s="2"/>
      <c r="AJ142" s="2"/>
      <c r="AK142" s="2"/>
      <c r="AL142" s="60"/>
      <c r="AM142" s="60"/>
      <c r="AN142" s="60"/>
      <c r="AO142" s="2"/>
      <c r="AP142" s="2"/>
      <c r="AQ142" s="2"/>
      <c r="AR142" s="2"/>
      <c r="AS142" s="2"/>
      <c r="AT142" s="2"/>
      <c r="AU142" s="20"/>
      <c r="AV142" s="20"/>
      <c r="AW142" s="21"/>
      <c r="BB142" s="218" t="s">
        <v>65</v>
      </c>
      <c r="BO142" s="76">
        <f>IFERROR(U142*H142/G142,0)</f>
        <v>0</v>
      </c>
      <c r="BP142" s="76">
        <f>IFERROR(V142*H142/G142,0)</f>
        <v>0</v>
      </c>
      <c r="BQ142" s="76">
        <f>IFERROR(1/I142*(U142/G142),0)</f>
        <v>0</v>
      </c>
      <c r="BR142" s="76">
        <f>IFERROR(1/I142*(V142/G142),0)</f>
        <v>0</v>
      </c>
      <c r="BS142" s="76">
        <f>IFERROR(W142*H142/G142,0)</f>
        <v>0</v>
      </c>
      <c r="BT142" s="76">
        <f>IFERROR(X142*H142/G142,0)</f>
        <v>0</v>
      </c>
      <c r="BU142" s="76">
        <f>IFERROR(1/I142*(W142/G142),0)</f>
        <v>0</v>
      </c>
      <c r="BV142" s="76">
        <f>IFERROR(1/I142*(X142/G142),0)</f>
        <v>0</v>
      </c>
      <c r="BW142" s="76">
        <f>IFERROR(Y142*H142/G142,0)</f>
        <v>0</v>
      </c>
      <c r="BX142" s="76">
        <f>IFERROR(Z142*H142/G142,0)</f>
        <v>0</v>
      </c>
      <c r="BY142" s="76">
        <f>IFERROR(1/I142*(Y142/G142),0)</f>
        <v>0</v>
      </c>
      <c r="BZ142" s="76">
        <f>IFERROR(1/I142*(Z142/G142),0)</f>
        <v>0</v>
      </c>
      <c r="CA142" s="76">
        <f>IFERROR(AA142*H142/G142,0)</f>
        <v>0</v>
      </c>
      <c r="CB142" s="76">
        <f>IFERROR(AB142*H142/G142,0)</f>
        <v>0</v>
      </c>
      <c r="CC142" s="76">
        <f>IFERROR(1/I142*(AA142/G142),0)</f>
        <v>0</v>
      </c>
      <c r="CD142" s="76">
        <f>IFERROR(1/I142*(AB142/G142),0)</f>
        <v>0</v>
      </c>
    </row>
    <row r="143" spans="1:82" hidden="1" x14ac:dyDescent="0.2">
      <c r="A143" s="490"/>
      <c r="B143" s="490"/>
      <c r="C143" s="490"/>
      <c r="D143" s="490"/>
      <c r="E143" s="490"/>
      <c r="F143" s="490"/>
      <c r="G143" s="490"/>
      <c r="H143" s="490"/>
      <c r="I143" s="490"/>
      <c r="J143" s="490"/>
      <c r="K143" s="490"/>
      <c r="L143" s="490"/>
      <c r="M143" s="490"/>
      <c r="N143" s="490"/>
      <c r="O143" s="488" t="s">
        <v>43</v>
      </c>
      <c r="P143" s="489"/>
      <c r="Q143" s="489"/>
      <c r="R143" s="489"/>
      <c r="S143" s="489"/>
      <c r="T143" s="39" t="s">
        <v>42</v>
      </c>
      <c r="U143" s="101">
        <f>IFERROR(U142/G142,0)</f>
        <v>0</v>
      </c>
      <c r="V143" s="101">
        <f>IFERROR(V142/G142,0)</f>
        <v>0</v>
      </c>
      <c r="W143" s="101">
        <f>IFERROR(W142/G142,0)</f>
        <v>0</v>
      </c>
      <c r="X143" s="101">
        <f>IFERROR(X142/G142,0)</f>
        <v>0</v>
      </c>
      <c r="Y143" s="101">
        <f>IFERROR(Y142/G142,0)</f>
        <v>0</v>
      </c>
      <c r="Z143" s="101">
        <f>IFERROR(Z142/G142,0)</f>
        <v>0</v>
      </c>
      <c r="AA143" s="101">
        <f>IFERROR(AA142/G142,0)</f>
        <v>0</v>
      </c>
      <c r="AB143" s="101">
        <f>IFERROR(AB142/G142,0)</f>
        <v>0</v>
      </c>
      <c r="AC143" s="101">
        <f>IFERROR(IF(AC142="",0,AC142),0)</f>
        <v>0</v>
      </c>
      <c r="AD143" s="3"/>
      <c r="AE143" s="71"/>
      <c r="AF143" s="3"/>
      <c r="AG143" s="3"/>
      <c r="AH143" s="3"/>
      <c r="AI143" s="3"/>
      <c r="AJ143" s="3"/>
      <c r="AK143" s="3"/>
      <c r="AL143" s="61"/>
      <c r="AM143" s="61"/>
      <c r="AN143" s="61"/>
      <c r="AO143" s="3"/>
      <c r="AP143" s="3"/>
      <c r="AQ143" s="2"/>
      <c r="AR143" s="2"/>
      <c r="AS143" s="2"/>
      <c r="AT143" s="2"/>
      <c r="AU143" s="20"/>
      <c r="AV143" s="20"/>
      <c r="AW143" s="21"/>
    </row>
    <row r="144" spans="1:82" hidden="1" x14ac:dyDescent="0.2">
      <c r="A144" s="490"/>
      <c r="B144" s="490"/>
      <c r="C144" s="490"/>
      <c r="D144" s="490"/>
      <c r="E144" s="490"/>
      <c r="F144" s="490"/>
      <c r="G144" s="490"/>
      <c r="H144" s="490"/>
      <c r="I144" s="490"/>
      <c r="J144" s="490"/>
      <c r="K144" s="490"/>
      <c r="L144" s="490"/>
      <c r="M144" s="490"/>
      <c r="N144" s="490"/>
      <c r="O144" s="488" t="s">
        <v>43</v>
      </c>
      <c r="P144" s="489"/>
      <c r="Q144" s="489"/>
      <c r="R144" s="489"/>
      <c r="S144" s="489"/>
      <c r="T144" s="39" t="s">
        <v>0</v>
      </c>
      <c r="U144" s="103">
        <f t="shared" ref="U144:AB144" si="40">IFERROR(SUM(U142:U142),0)</f>
        <v>0</v>
      </c>
      <c r="V144" s="103">
        <f t="shared" si="40"/>
        <v>0</v>
      </c>
      <c r="W144" s="103">
        <f t="shared" si="40"/>
        <v>0</v>
      </c>
      <c r="X144" s="103">
        <f t="shared" si="40"/>
        <v>0</v>
      </c>
      <c r="Y144" s="103">
        <f t="shared" si="40"/>
        <v>0</v>
      </c>
      <c r="Z144" s="103">
        <f t="shared" si="40"/>
        <v>0</v>
      </c>
      <c r="AA144" s="103">
        <f t="shared" si="40"/>
        <v>0</v>
      </c>
      <c r="AB144" s="103">
        <f t="shared" si="40"/>
        <v>0</v>
      </c>
      <c r="AC144" s="101" t="s">
        <v>57</v>
      </c>
      <c r="AD144" s="3"/>
      <c r="AE144" s="71"/>
      <c r="AF144" s="3"/>
      <c r="AG144" s="3"/>
      <c r="AH144" s="3"/>
      <c r="AI144" s="3"/>
      <c r="AJ144" s="3"/>
      <c r="AK144" s="3"/>
      <c r="AL144" s="61"/>
      <c r="AM144" s="61"/>
      <c r="AN144" s="61"/>
      <c r="AO144" s="3"/>
      <c r="AP144" s="3"/>
      <c r="AQ144" s="2"/>
      <c r="AR144" s="2"/>
      <c r="AS144" s="2"/>
      <c r="AT144" s="2"/>
      <c r="AU144" s="20"/>
      <c r="AV144" s="20"/>
      <c r="AW144" s="21"/>
    </row>
    <row r="145" spans="1:82" ht="27.75" hidden="1" customHeight="1" x14ac:dyDescent="0.2">
      <c r="A145" s="473" t="s">
        <v>114</v>
      </c>
      <c r="B145" s="474"/>
      <c r="C145" s="474"/>
      <c r="D145" s="474"/>
      <c r="E145" s="474"/>
      <c r="F145" s="474"/>
      <c r="G145" s="474"/>
      <c r="H145" s="474"/>
      <c r="I145" s="474"/>
      <c r="J145" s="474"/>
      <c r="K145" s="474"/>
      <c r="L145" s="474"/>
      <c r="M145" s="474"/>
      <c r="N145" s="474"/>
      <c r="O145" s="474"/>
      <c r="P145" s="474"/>
      <c r="Q145" s="474"/>
      <c r="R145" s="474"/>
      <c r="S145" s="474"/>
      <c r="T145" s="474"/>
      <c r="U145" s="474"/>
      <c r="V145" s="474"/>
      <c r="W145" s="475"/>
      <c r="X145" s="475"/>
      <c r="Y145" s="475"/>
      <c r="Z145" s="475"/>
      <c r="AA145" s="476"/>
      <c r="AB145" s="476"/>
      <c r="AC145" s="476"/>
      <c r="AD145" s="476"/>
      <c r="AE145" s="477"/>
      <c r="AF145" s="478"/>
      <c r="AG145" s="2"/>
      <c r="AH145" s="2"/>
      <c r="AI145" s="2"/>
      <c r="AJ145" s="2"/>
      <c r="AK145" s="60"/>
      <c r="AL145" s="60"/>
      <c r="AM145" s="60"/>
      <c r="AN145" s="2"/>
      <c r="AO145" s="2"/>
      <c r="AP145" s="2"/>
      <c r="AQ145" s="2"/>
      <c r="AR145" s="2"/>
    </row>
    <row r="146" spans="1:82" ht="15" hidden="1" x14ac:dyDescent="0.25">
      <c r="A146" s="479" t="s">
        <v>268</v>
      </c>
      <c r="B146" s="480"/>
      <c r="C146" s="480"/>
      <c r="D146" s="480"/>
      <c r="E146" s="480"/>
      <c r="F146" s="480"/>
      <c r="G146" s="480"/>
      <c r="H146" s="480"/>
      <c r="I146" s="480"/>
      <c r="J146" s="480"/>
      <c r="K146" s="480"/>
      <c r="L146" s="480"/>
      <c r="M146" s="480"/>
      <c r="N146" s="480"/>
      <c r="O146" s="480"/>
      <c r="P146" s="480"/>
      <c r="Q146" s="480"/>
      <c r="R146" s="480"/>
      <c r="S146" s="480"/>
      <c r="T146" s="480"/>
      <c r="U146" s="480"/>
      <c r="V146" s="480"/>
      <c r="W146" s="480"/>
      <c r="X146" s="480"/>
      <c r="Y146" s="480"/>
      <c r="Z146" s="480"/>
      <c r="AA146" s="476"/>
      <c r="AB146" s="476"/>
      <c r="AC146" s="476"/>
      <c r="AD146" s="476"/>
      <c r="AE146" s="477"/>
      <c r="AF146" s="481"/>
      <c r="AG146" s="2"/>
      <c r="AH146" s="2"/>
      <c r="AI146" s="2"/>
      <c r="AJ146" s="2"/>
      <c r="AK146" s="60"/>
      <c r="AL146" s="60"/>
      <c r="AM146" s="60"/>
      <c r="AN146" s="2"/>
      <c r="AO146" s="2"/>
      <c r="AP146" s="2"/>
      <c r="AQ146" s="2"/>
      <c r="AR146" s="2"/>
    </row>
    <row r="147" spans="1:82" ht="15" hidden="1" x14ac:dyDescent="0.25">
      <c r="A147" s="482" t="s">
        <v>116</v>
      </c>
      <c r="B147" s="483"/>
      <c r="C147" s="483"/>
      <c r="D147" s="483"/>
      <c r="E147" s="483"/>
      <c r="F147" s="483"/>
      <c r="G147" s="483"/>
      <c r="H147" s="483"/>
      <c r="I147" s="483"/>
      <c r="J147" s="483"/>
      <c r="K147" s="483"/>
      <c r="L147" s="483"/>
      <c r="M147" s="483"/>
      <c r="N147" s="483"/>
      <c r="O147" s="483"/>
      <c r="P147" s="483"/>
      <c r="Q147" s="483"/>
      <c r="R147" s="483"/>
      <c r="S147" s="483"/>
      <c r="T147" s="483"/>
      <c r="U147" s="483"/>
      <c r="V147" s="483"/>
      <c r="W147" s="483"/>
      <c r="X147" s="480"/>
      <c r="Y147" s="480"/>
      <c r="Z147" s="480"/>
      <c r="AA147" s="476"/>
      <c r="AB147" s="476"/>
      <c r="AC147" s="476"/>
      <c r="AD147" s="476"/>
      <c r="AE147" s="477"/>
      <c r="AF147" s="484"/>
      <c r="AG147" s="2"/>
      <c r="AH147" s="2"/>
      <c r="AI147" s="2"/>
      <c r="AJ147" s="2"/>
      <c r="AK147" s="60"/>
      <c r="AL147" s="60"/>
      <c r="AM147" s="60"/>
      <c r="AN147" s="2"/>
      <c r="AO147" s="2"/>
      <c r="AP147" s="2"/>
      <c r="AQ147" s="2"/>
      <c r="AR147" s="2"/>
    </row>
    <row r="148" spans="1:82" hidden="1" x14ac:dyDescent="0.2">
      <c r="A148" s="78" t="s">
        <v>269</v>
      </c>
      <c r="B148" s="79" t="s">
        <v>270</v>
      </c>
      <c r="C148" s="79">
        <v>4301031294</v>
      </c>
      <c r="D148" s="79">
        <v>4680115885189</v>
      </c>
      <c r="E148" s="80">
        <v>0.2</v>
      </c>
      <c r="F148" s="81">
        <v>6</v>
      </c>
      <c r="G148" s="80">
        <v>1.2</v>
      </c>
      <c r="H148" s="80">
        <v>1.3720000000000001</v>
      </c>
      <c r="I148" s="82">
        <v>234</v>
      </c>
      <c r="J148" s="82" t="s">
        <v>108</v>
      </c>
      <c r="K148" s="83" t="s">
        <v>120</v>
      </c>
      <c r="L148" s="83"/>
      <c r="M148" s="485">
        <v>40</v>
      </c>
      <c r="N148" s="485"/>
      <c r="O148" s="5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148" s="487"/>
      <c r="Q148" s="487"/>
      <c r="R148" s="487"/>
      <c r="S148" s="487"/>
      <c r="T148" s="84" t="s">
        <v>0</v>
      </c>
      <c r="U148" s="64">
        <v>0</v>
      </c>
      <c r="V148" s="65">
        <f>IFERROR(IF(U148="",0,CEILING((U148/$G148),1)*$G148),"")</f>
        <v>0</v>
      </c>
      <c r="W148" s="64">
        <v>0</v>
      </c>
      <c r="X148" s="65">
        <f>IFERROR(IF(W148="",0,CEILING((W148/$G148),1)*$G148),"")</f>
        <v>0</v>
      </c>
      <c r="Y148" s="64">
        <v>0</v>
      </c>
      <c r="Z148" s="65">
        <f>IFERROR(IF(Y148="",0,CEILING((Y148/$G148),1)*$G148),"")</f>
        <v>0</v>
      </c>
      <c r="AA148" s="64">
        <v>0</v>
      </c>
      <c r="AB148" s="65">
        <f>IFERROR(IF(AA148="",0,CEILING((AA148/$G148),1)*$G148),"")</f>
        <v>0</v>
      </c>
      <c r="AC148" s="66" t="str">
        <f>IF(IFERROR(ROUNDUP(V148/G148,0)*0.00502,0)+IFERROR(ROUNDUP(X148/G148,0)*0.00502,0)+IFERROR(ROUNDUP(Z148/G148,0)*0.00502,0)+IFERROR(ROUNDUP(AB148/G148,0)*0.00502,0)=0,"",IFERROR(ROUNDUP(V148/G148,0)*0.00502,0)+IFERROR(ROUNDUP(X148/G148,0)*0.00502,0)+IFERROR(ROUNDUP(Z148/G148,0)*0.00502,0)+IFERROR(ROUNDUP(AB148/G148,0)*0.00502,0))</f>
        <v/>
      </c>
      <c r="AD148" s="78" t="s">
        <v>57</v>
      </c>
      <c r="AE148" s="78" t="s">
        <v>57</v>
      </c>
      <c r="AF148" s="221" t="s">
        <v>271</v>
      </c>
      <c r="AG148" s="2"/>
      <c r="AH148" s="2"/>
      <c r="AI148" s="2"/>
      <c r="AJ148" s="2"/>
      <c r="AK148" s="2"/>
      <c r="AL148" s="60"/>
      <c r="AM148" s="60"/>
      <c r="AN148" s="60"/>
      <c r="AO148" s="2"/>
      <c r="AP148" s="2"/>
      <c r="AQ148" s="2"/>
      <c r="AR148" s="2"/>
      <c r="AS148" s="2"/>
      <c r="AT148" s="2"/>
      <c r="AU148" s="20"/>
      <c r="AV148" s="20"/>
      <c r="AW148" s="21"/>
      <c r="BB148" s="220" t="s">
        <v>65</v>
      </c>
      <c r="BO148" s="76">
        <f>IFERROR(U148*H148/G148,0)</f>
        <v>0</v>
      </c>
      <c r="BP148" s="76">
        <f>IFERROR(V148*H148/G148,0)</f>
        <v>0</v>
      </c>
      <c r="BQ148" s="76">
        <f>IFERROR(1/I148*(U148/G148),0)</f>
        <v>0</v>
      </c>
      <c r="BR148" s="76">
        <f>IFERROR(1/I148*(V148/G148),0)</f>
        <v>0</v>
      </c>
      <c r="BS148" s="76">
        <f>IFERROR(W148*H148/G148,0)</f>
        <v>0</v>
      </c>
      <c r="BT148" s="76">
        <f>IFERROR(X148*H148/G148,0)</f>
        <v>0</v>
      </c>
      <c r="BU148" s="76">
        <f>IFERROR(1/I148*(W148/G148),0)</f>
        <v>0</v>
      </c>
      <c r="BV148" s="76">
        <f>IFERROR(1/I148*(X148/G148),0)</f>
        <v>0</v>
      </c>
      <c r="BW148" s="76">
        <f>IFERROR(Y148*H148/G148,0)</f>
        <v>0</v>
      </c>
      <c r="BX148" s="76">
        <f>IFERROR(Z148*H148/G148,0)</f>
        <v>0</v>
      </c>
      <c r="BY148" s="76">
        <f>IFERROR(1/I148*(Y148/G148),0)</f>
        <v>0</v>
      </c>
      <c r="BZ148" s="76">
        <f>IFERROR(1/I148*(Z148/G148),0)</f>
        <v>0</v>
      </c>
      <c r="CA148" s="76">
        <f>IFERROR(AA148*H148/G148,0)</f>
        <v>0</v>
      </c>
      <c r="CB148" s="76">
        <f>IFERROR(AB148*H148/G148,0)</f>
        <v>0</v>
      </c>
      <c r="CC148" s="76">
        <f>IFERROR(1/I148*(AA148/G148),0)</f>
        <v>0</v>
      </c>
      <c r="CD148" s="76">
        <f>IFERROR(1/I148*(AB148/G148),0)</f>
        <v>0</v>
      </c>
    </row>
    <row r="149" spans="1:82" hidden="1" x14ac:dyDescent="0.2">
      <c r="A149" s="78" t="s">
        <v>272</v>
      </c>
      <c r="B149" s="79" t="s">
        <v>273</v>
      </c>
      <c r="C149" s="79">
        <v>4301031347</v>
      </c>
      <c r="D149" s="79">
        <v>4680115885110</v>
      </c>
      <c r="E149" s="80">
        <v>0.2</v>
      </c>
      <c r="F149" s="81">
        <v>6</v>
      </c>
      <c r="G149" s="80">
        <v>1.2</v>
      </c>
      <c r="H149" s="80">
        <v>2.1</v>
      </c>
      <c r="I149" s="82">
        <v>182</v>
      </c>
      <c r="J149" s="82" t="s">
        <v>112</v>
      </c>
      <c r="K149" s="83" t="s">
        <v>120</v>
      </c>
      <c r="L149" s="83"/>
      <c r="M149" s="485">
        <v>50</v>
      </c>
      <c r="N149" s="485"/>
      <c r="O149" s="542" t="s">
        <v>274</v>
      </c>
      <c r="P149" s="487"/>
      <c r="Q149" s="487"/>
      <c r="R149" s="487"/>
      <c r="S149" s="487"/>
      <c r="T149" s="84" t="s">
        <v>0</v>
      </c>
      <c r="U149" s="64">
        <v>0</v>
      </c>
      <c r="V149" s="65">
        <f>IFERROR(IF(U149="",0,CEILING((U149/$G149),1)*$G149),"")</f>
        <v>0</v>
      </c>
      <c r="W149" s="64">
        <v>0</v>
      </c>
      <c r="X149" s="65">
        <f>IFERROR(IF(W149="",0,CEILING((W149/$G149),1)*$G149),"")</f>
        <v>0</v>
      </c>
      <c r="Y149" s="64">
        <v>0</v>
      </c>
      <c r="Z149" s="65">
        <f>IFERROR(IF(Y149="",0,CEILING((Y149/$G149),1)*$G149),"")</f>
        <v>0</v>
      </c>
      <c r="AA149" s="64">
        <v>0</v>
      </c>
      <c r="AB149" s="65">
        <f>IFERROR(IF(AA149="",0,CEILING((AA149/$G149),1)*$G149),"")</f>
        <v>0</v>
      </c>
      <c r="AC149" s="66" t="str">
        <f>IF(IFERROR(ROUNDUP(V149/G149,0)*0.00651,0)+IFERROR(ROUNDUP(X149/G149,0)*0.00651,0)+IFERROR(ROUNDUP(Z149/G149,0)*0.00651,0)+IFERROR(ROUNDUP(AB149/G149,0)*0.00651,0)=0,"",IFERROR(ROUNDUP(V149/G149,0)*0.00651,0)+IFERROR(ROUNDUP(X149/G149,0)*0.00651,0)+IFERROR(ROUNDUP(Z149/G149,0)*0.00651,0)+IFERROR(ROUNDUP(AB149/G149,0)*0.00651,0))</f>
        <v/>
      </c>
      <c r="AD149" s="78" t="s">
        <v>57</v>
      </c>
      <c r="AE149" s="78" t="s">
        <v>57</v>
      </c>
      <c r="AF149" s="223" t="s">
        <v>275</v>
      </c>
      <c r="AG149" s="2"/>
      <c r="AH149" s="2"/>
      <c r="AI149" s="2"/>
      <c r="AJ149" s="2"/>
      <c r="AK149" s="2"/>
      <c r="AL149" s="60"/>
      <c r="AM149" s="60"/>
      <c r="AN149" s="60"/>
      <c r="AO149" s="2"/>
      <c r="AP149" s="2"/>
      <c r="AQ149" s="2"/>
      <c r="AR149" s="2"/>
      <c r="AS149" s="2"/>
      <c r="AT149" s="2"/>
      <c r="AU149" s="20"/>
      <c r="AV149" s="20"/>
      <c r="AW149" s="21"/>
      <c r="BB149" s="222" t="s">
        <v>65</v>
      </c>
      <c r="BO149" s="76">
        <f>IFERROR(U149*H149/G149,0)</f>
        <v>0</v>
      </c>
      <c r="BP149" s="76">
        <f>IFERROR(V149*H149/G149,0)</f>
        <v>0</v>
      </c>
      <c r="BQ149" s="76">
        <f>IFERROR(1/I149*(U149/G149),0)</f>
        <v>0</v>
      </c>
      <c r="BR149" s="76">
        <f>IFERROR(1/I149*(V149/G149),0)</f>
        <v>0</v>
      </c>
      <c r="BS149" s="76">
        <f>IFERROR(W149*H149/G149,0)</f>
        <v>0</v>
      </c>
      <c r="BT149" s="76">
        <f>IFERROR(X149*H149/G149,0)</f>
        <v>0</v>
      </c>
      <c r="BU149" s="76">
        <f>IFERROR(1/I149*(W149/G149),0)</f>
        <v>0</v>
      </c>
      <c r="BV149" s="76">
        <f>IFERROR(1/I149*(X149/G149),0)</f>
        <v>0</v>
      </c>
      <c r="BW149" s="76">
        <f>IFERROR(Y149*H149/G149,0)</f>
        <v>0</v>
      </c>
      <c r="BX149" s="76">
        <f>IFERROR(Z149*H149/G149,0)</f>
        <v>0</v>
      </c>
      <c r="BY149" s="76">
        <f>IFERROR(1/I149*(Y149/G149),0)</f>
        <v>0</v>
      </c>
      <c r="BZ149" s="76">
        <f>IFERROR(1/I149*(Z149/G149),0)</f>
        <v>0</v>
      </c>
      <c r="CA149" s="76">
        <f>IFERROR(AA149*H149/G149,0)</f>
        <v>0</v>
      </c>
      <c r="CB149" s="76">
        <f>IFERROR(AB149*H149/G149,0)</f>
        <v>0</v>
      </c>
      <c r="CC149" s="76">
        <f>IFERROR(1/I149*(AA149/G149),0)</f>
        <v>0</v>
      </c>
      <c r="CD149" s="76">
        <f>IFERROR(1/I149*(AB149/G149),0)</f>
        <v>0</v>
      </c>
    </row>
    <row r="150" spans="1:82" hidden="1" x14ac:dyDescent="0.2">
      <c r="A150" s="78" t="s">
        <v>276</v>
      </c>
      <c r="B150" s="79" t="s">
        <v>277</v>
      </c>
      <c r="C150" s="79">
        <v>4301031416</v>
      </c>
      <c r="D150" s="79">
        <v>4680115885219</v>
      </c>
      <c r="E150" s="80">
        <v>0.28000000000000003</v>
      </c>
      <c r="F150" s="81">
        <v>6</v>
      </c>
      <c r="G150" s="80">
        <v>1.68</v>
      </c>
      <c r="H150" s="80">
        <v>2.5</v>
      </c>
      <c r="I150" s="82">
        <v>234</v>
      </c>
      <c r="J150" s="82" t="s">
        <v>108</v>
      </c>
      <c r="K150" s="83" t="s">
        <v>120</v>
      </c>
      <c r="L150" s="83"/>
      <c r="M150" s="485">
        <v>50</v>
      </c>
      <c r="N150" s="485"/>
      <c r="O150" s="543" t="s">
        <v>278</v>
      </c>
      <c r="P150" s="487"/>
      <c r="Q150" s="487"/>
      <c r="R150" s="487"/>
      <c r="S150" s="487"/>
      <c r="T150" s="84" t="s">
        <v>0</v>
      </c>
      <c r="U150" s="64">
        <v>0</v>
      </c>
      <c r="V150" s="65">
        <f>IFERROR(IF(U150="",0,CEILING((U150/$G150),1)*$G150),"")</f>
        <v>0</v>
      </c>
      <c r="W150" s="64">
        <v>0</v>
      </c>
      <c r="X150" s="65">
        <f>IFERROR(IF(W150="",0,CEILING((W150/$G150),1)*$G150),"")</f>
        <v>0</v>
      </c>
      <c r="Y150" s="64">
        <v>0</v>
      </c>
      <c r="Z150" s="65">
        <f>IFERROR(IF(Y150="",0,CEILING((Y150/$G150),1)*$G150),"")</f>
        <v>0</v>
      </c>
      <c r="AA150" s="64">
        <v>0</v>
      </c>
      <c r="AB150" s="65">
        <f>IFERROR(IF(AA150="",0,CEILING((AA150/$G150),1)*$G150),"")</f>
        <v>0</v>
      </c>
      <c r="AC150" s="66" t="str">
        <f>IF(IFERROR(ROUNDUP(V150/G150,0)*0.00502,0)+IFERROR(ROUNDUP(X150/G150,0)*0.00502,0)+IFERROR(ROUNDUP(Z150/G150,0)*0.00502,0)+IFERROR(ROUNDUP(AB150/G150,0)*0.00502,0)=0,"",IFERROR(ROUNDUP(V150/G150,0)*0.00502,0)+IFERROR(ROUNDUP(X150/G150,0)*0.00502,0)+IFERROR(ROUNDUP(Z150/G150,0)*0.00502,0)+IFERROR(ROUNDUP(AB150/G150,0)*0.00502,0))</f>
        <v/>
      </c>
      <c r="AD150" s="78" t="s">
        <v>57</v>
      </c>
      <c r="AE150" s="78" t="s">
        <v>57</v>
      </c>
      <c r="AF150" s="225" t="s">
        <v>279</v>
      </c>
      <c r="AG150" s="2"/>
      <c r="AH150" s="2"/>
      <c r="AI150" s="2"/>
      <c r="AJ150" s="2"/>
      <c r="AK150" s="2"/>
      <c r="AL150" s="60"/>
      <c r="AM150" s="60"/>
      <c r="AN150" s="60"/>
      <c r="AO150" s="2"/>
      <c r="AP150" s="2"/>
      <c r="AQ150" s="2"/>
      <c r="AR150" s="2"/>
      <c r="AS150" s="2"/>
      <c r="AT150" s="2"/>
      <c r="AU150" s="20"/>
      <c r="AV150" s="20"/>
      <c r="AW150" s="21"/>
      <c r="BB150" s="224" t="s">
        <v>65</v>
      </c>
      <c r="BO150" s="76">
        <f>IFERROR(U150*H150/G150,0)</f>
        <v>0</v>
      </c>
      <c r="BP150" s="76">
        <f>IFERROR(V150*H150/G150,0)</f>
        <v>0</v>
      </c>
      <c r="BQ150" s="76">
        <f>IFERROR(1/I150*(U150/G150),0)</f>
        <v>0</v>
      </c>
      <c r="BR150" s="76">
        <f>IFERROR(1/I150*(V150/G150),0)</f>
        <v>0</v>
      </c>
      <c r="BS150" s="76">
        <f>IFERROR(W150*H150/G150,0)</f>
        <v>0</v>
      </c>
      <c r="BT150" s="76">
        <f>IFERROR(X150*H150/G150,0)</f>
        <v>0</v>
      </c>
      <c r="BU150" s="76">
        <f>IFERROR(1/I150*(W150/G150),0)</f>
        <v>0</v>
      </c>
      <c r="BV150" s="76">
        <f>IFERROR(1/I150*(X150/G150),0)</f>
        <v>0</v>
      </c>
      <c r="BW150" s="76">
        <f>IFERROR(Y150*H150/G150,0)</f>
        <v>0</v>
      </c>
      <c r="BX150" s="76">
        <f>IFERROR(Z150*H150/G150,0)</f>
        <v>0</v>
      </c>
      <c r="BY150" s="76">
        <f>IFERROR(1/I150*(Y150/G150),0)</f>
        <v>0</v>
      </c>
      <c r="BZ150" s="76">
        <f>IFERROR(1/I150*(Z150/G150),0)</f>
        <v>0</v>
      </c>
      <c r="CA150" s="76">
        <f>IFERROR(AA150*H150/G150,0)</f>
        <v>0</v>
      </c>
      <c r="CB150" s="76">
        <f>IFERROR(AB150*H150/G150,0)</f>
        <v>0</v>
      </c>
      <c r="CC150" s="76">
        <f>IFERROR(1/I150*(AA150/G150),0)</f>
        <v>0</v>
      </c>
      <c r="CD150" s="76">
        <f>IFERROR(1/I150*(AB150/G150),0)</f>
        <v>0</v>
      </c>
    </row>
    <row r="151" spans="1:82" hidden="1" x14ac:dyDescent="0.2">
      <c r="A151" s="490"/>
      <c r="B151" s="490"/>
      <c r="C151" s="490"/>
      <c r="D151" s="490"/>
      <c r="E151" s="490"/>
      <c r="F151" s="490"/>
      <c r="G151" s="490"/>
      <c r="H151" s="490"/>
      <c r="I151" s="490"/>
      <c r="J151" s="490"/>
      <c r="K151" s="490"/>
      <c r="L151" s="490"/>
      <c r="M151" s="490"/>
      <c r="N151" s="490"/>
      <c r="O151" s="488" t="s">
        <v>43</v>
      </c>
      <c r="P151" s="489"/>
      <c r="Q151" s="489"/>
      <c r="R151" s="489"/>
      <c r="S151" s="489"/>
      <c r="T151" s="39" t="s">
        <v>42</v>
      </c>
      <c r="U151" s="101">
        <f>IFERROR(U148/G148,0)+IFERROR(U149/G149,0)+IFERROR(U150/G150,0)</f>
        <v>0</v>
      </c>
      <c r="V151" s="101">
        <f>IFERROR(V148/G148,0)+IFERROR(V149/G149,0)+IFERROR(V150/G150,0)</f>
        <v>0</v>
      </c>
      <c r="W151" s="101">
        <f>IFERROR(W148/G148,0)+IFERROR(W149/G149,0)+IFERROR(W150/G150,0)</f>
        <v>0</v>
      </c>
      <c r="X151" s="101">
        <f>IFERROR(X148/G148,0)+IFERROR(X149/G149,0)+IFERROR(X150/G150,0)</f>
        <v>0</v>
      </c>
      <c r="Y151" s="101">
        <f>IFERROR(Y148/G148,0)+IFERROR(Y149/G149,0)+IFERROR(Y150/G150,0)</f>
        <v>0</v>
      </c>
      <c r="Z151" s="101">
        <f>IFERROR(Z148/G148,0)+IFERROR(Z149/G149,0)+IFERROR(Z150/G150,0)</f>
        <v>0</v>
      </c>
      <c r="AA151" s="101">
        <f>IFERROR(AA148/G148,0)+IFERROR(AA149/G149,0)+IFERROR(AA150/G150,0)</f>
        <v>0</v>
      </c>
      <c r="AB151" s="101">
        <f>IFERROR(AB148/G148,0)+IFERROR(AB149/G149,0)+IFERROR(AB150/G150,0)</f>
        <v>0</v>
      </c>
      <c r="AC151" s="101">
        <f>IFERROR(IF(AC148="",0,AC148),0)+IFERROR(IF(AC149="",0,AC149),0)+IFERROR(IF(AC150="",0,AC150),0)</f>
        <v>0</v>
      </c>
      <c r="AD151" s="3"/>
      <c r="AE151" s="71"/>
      <c r="AF151" s="3"/>
      <c r="AG151" s="3"/>
      <c r="AH151" s="3"/>
      <c r="AI151" s="3"/>
      <c r="AJ151" s="3"/>
      <c r="AK151" s="3"/>
      <c r="AL151" s="61"/>
      <c r="AM151" s="61"/>
      <c r="AN151" s="61"/>
      <c r="AO151" s="3"/>
      <c r="AP151" s="3"/>
      <c r="AQ151" s="2"/>
      <c r="AR151" s="2"/>
      <c r="AS151" s="2"/>
      <c r="AT151" s="2"/>
      <c r="AU151" s="20"/>
      <c r="AV151" s="20"/>
      <c r="AW151" s="21"/>
    </row>
    <row r="152" spans="1:82" hidden="1" x14ac:dyDescent="0.2">
      <c r="A152" s="490"/>
      <c r="B152" s="490"/>
      <c r="C152" s="490"/>
      <c r="D152" s="490"/>
      <c r="E152" s="490"/>
      <c r="F152" s="490"/>
      <c r="G152" s="490"/>
      <c r="H152" s="490"/>
      <c r="I152" s="490"/>
      <c r="J152" s="490"/>
      <c r="K152" s="490"/>
      <c r="L152" s="490"/>
      <c r="M152" s="490"/>
      <c r="N152" s="490"/>
      <c r="O152" s="488" t="s">
        <v>43</v>
      </c>
      <c r="P152" s="489"/>
      <c r="Q152" s="489"/>
      <c r="R152" s="489"/>
      <c r="S152" s="489"/>
      <c r="T152" s="39" t="s">
        <v>0</v>
      </c>
      <c r="U152" s="103">
        <f t="shared" ref="U152:AB152" si="41">IFERROR(SUM(U148:U150),0)</f>
        <v>0</v>
      </c>
      <c r="V152" s="103">
        <f t="shared" si="41"/>
        <v>0</v>
      </c>
      <c r="W152" s="103">
        <f t="shared" si="41"/>
        <v>0</v>
      </c>
      <c r="X152" s="103">
        <f t="shared" si="41"/>
        <v>0</v>
      </c>
      <c r="Y152" s="103">
        <f t="shared" si="41"/>
        <v>0</v>
      </c>
      <c r="Z152" s="103">
        <f t="shared" si="41"/>
        <v>0</v>
      </c>
      <c r="AA152" s="103">
        <f t="shared" si="41"/>
        <v>0</v>
      </c>
      <c r="AB152" s="103">
        <f t="shared" si="41"/>
        <v>0</v>
      </c>
      <c r="AC152" s="101" t="s">
        <v>57</v>
      </c>
      <c r="AD152" s="3"/>
      <c r="AE152" s="71"/>
      <c r="AF152" s="3"/>
      <c r="AG152" s="3"/>
      <c r="AH152" s="3"/>
      <c r="AI152" s="3"/>
      <c r="AJ152" s="3"/>
      <c r="AK152" s="3"/>
      <c r="AL152" s="61"/>
      <c r="AM152" s="61"/>
      <c r="AN152" s="61"/>
      <c r="AO152" s="3"/>
      <c r="AP152" s="3"/>
      <c r="AQ152" s="2"/>
      <c r="AR152" s="2"/>
      <c r="AS152" s="2"/>
      <c r="AT152" s="2"/>
      <c r="AU152" s="20"/>
      <c r="AV152" s="20"/>
      <c r="AW152" s="21"/>
    </row>
    <row r="153" spans="1:82" ht="15" hidden="1" x14ac:dyDescent="0.25">
      <c r="A153" s="479" t="s">
        <v>280</v>
      </c>
      <c r="B153" s="480"/>
      <c r="C153" s="480"/>
      <c r="D153" s="480"/>
      <c r="E153" s="480"/>
      <c r="F153" s="480"/>
      <c r="G153" s="480"/>
      <c r="H153" s="480"/>
      <c r="I153" s="480"/>
      <c r="J153" s="480"/>
      <c r="K153" s="480"/>
      <c r="L153" s="480"/>
      <c r="M153" s="480"/>
      <c r="N153" s="480"/>
      <c r="O153" s="480"/>
      <c r="P153" s="480"/>
      <c r="Q153" s="480"/>
      <c r="R153" s="480"/>
      <c r="S153" s="480"/>
      <c r="T153" s="480"/>
      <c r="U153" s="480"/>
      <c r="V153" s="480"/>
      <c r="W153" s="480"/>
      <c r="X153" s="480"/>
      <c r="Y153" s="480"/>
      <c r="Z153" s="480"/>
      <c r="AA153" s="476"/>
      <c r="AB153" s="476"/>
      <c r="AC153" s="476"/>
      <c r="AD153" s="476"/>
      <c r="AE153" s="477"/>
      <c r="AF153" s="481"/>
      <c r="AG153" s="2"/>
      <c r="AH153" s="2"/>
      <c r="AI153" s="2"/>
      <c r="AJ153" s="2"/>
      <c r="AK153" s="60"/>
      <c r="AL153" s="60"/>
      <c r="AM153" s="60"/>
      <c r="AN153" s="2"/>
      <c r="AO153" s="2"/>
      <c r="AP153" s="2"/>
      <c r="AQ153" s="2"/>
      <c r="AR153" s="2"/>
    </row>
    <row r="154" spans="1:82" ht="15" hidden="1" x14ac:dyDescent="0.25">
      <c r="A154" s="482" t="s">
        <v>116</v>
      </c>
      <c r="B154" s="483"/>
      <c r="C154" s="483"/>
      <c r="D154" s="483"/>
      <c r="E154" s="483"/>
      <c r="F154" s="483"/>
      <c r="G154" s="483"/>
      <c r="H154" s="483"/>
      <c r="I154" s="483"/>
      <c r="J154" s="483"/>
      <c r="K154" s="483"/>
      <c r="L154" s="483"/>
      <c r="M154" s="483"/>
      <c r="N154" s="483"/>
      <c r="O154" s="483"/>
      <c r="P154" s="483"/>
      <c r="Q154" s="483"/>
      <c r="R154" s="483"/>
      <c r="S154" s="483"/>
      <c r="T154" s="483"/>
      <c r="U154" s="483"/>
      <c r="V154" s="483"/>
      <c r="W154" s="483"/>
      <c r="X154" s="480"/>
      <c r="Y154" s="480"/>
      <c r="Z154" s="480"/>
      <c r="AA154" s="476"/>
      <c r="AB154" s="476"/>
      <c r="AC154" s="476"/>
      <c r="AD154" s="476"/>
      <c r="AE154" s="477"/>
      <c r="AF154" s="484"/>
      <c r="AG154" s="2"/>
      <c r="AH154" s="2"/>
      <c r="AI154" s="2"/>
      <c r="AJ154" s="2"/>
      <c r="AK154" s="60"/>
      <c r="AL154" s="60"/>
      <c r="AM154" s="60"/>
      <c r="AN154" s="2"/>
      <c r="AO154" s="2"/>
      <c r="AP154" s="2"/>
      <c r="AQ154" s="2"/>
      <c r="AR154" s="2"/>
    </row>
    <row r="155" spans="1:82" hidden="1" x14ac:dyDescent="0.2">
      <c r="A155" s="78" t="s">
        <v>281</v>
      </c>
      <c r="B155" s="79" t="s">
        <v>282</v>
      </c>
      <c r="C155" s="79">
        <v>4301031400</v>
      </c>
      <c r="D155" s="79">
        <v>4680115886353</v>
      </c>
      <c r="E155" s="80">
        <v>0.27</v>
      </c>
      <c r="F155" s="81">
        <v>6</v>
      </c>
      <c r="G155" s="80">
        <v>1.62</v>
      </c>
      <c r="H155" s="80">
        <v>1.8</v>
      </c>
      <c r="I155" s="82">
        <v>182</v>
      </c>
      <c r="J155" s="82" t="s">
        <v>112</v>
      </c>
      <c r="K155" s="83" t="s">
        <v>120</v>
      </c>
      <c r="L155" s="83"/>
      <c r="M155" s="485">
        <v>40</v>
      </c>
      <c r="N155" s="485"/>
      <c r="O155" s="544" t="s">
        <v>283</v>
      </c>
      <c r="P155" s="487"/>
      <c r="Q155" s="487"/>
      <c r="R155" s="487"/>
      <c r="S155" s="487"/>
      <c r="T155" s="84" t="s">
        <v>0</v>
      </c>
      <c r="U155" s="64">
        <v>0</v>
      </c>
      <c r="V155" s="65">
        <f>IFERROR(IF(U155="",0,CEILING((U155/$G155),1)*$G155),"")</f>
        <v>0</v>
      </c>
      <c r="W155" s="64">
        <v>0</v>
      </c>
      <c r="X155" s="65">
        <f>IFERROR(IF(W155="",0,CEILING((W155/$G155),1)*$G155),"")</f>
        <v>0</v>
      </c>
      <c r="Y155" s="64">
        <v>0</v>
      </c>
      <c r="Z155" s="65">
        <f>IFERROR(IF(Y155="",0,CEILING((Y155/$G155),1)*$G155),"")</f>
        <v>0</v>
      </c>
      <c r="AA155" s="64">
        <v>0</v>
      </c>
      <c r="AB155" s="65">
        <f>IFERROR(IF(AA155="",0,CEILING((AA155/$G155),1)*$G155),"")</f>
        <v>0</v>
      </c>
      <c r="AC155" s="66" t="str">
        <f>IF(IFERROR(ROUNDUP(V155/G155,0)*0.00651,0)+IFERROR(ROUNDUP(X155/G155,0)*0.00651,0)+IFERROR(ROUNDUP(Z155/G155,0)*0.00651,0)+IFERROR(ROUNDUP(AB155/G155,0)*0.00651,0)=0,"",IFERROR(ROUNDUP(V155/G155,0)*0.00651,0)+IFERROR(ROUNDUP(X155/G155,0)*0.00651,0)+IFERROR(ROUNDUP(Z155/G155,0)*0.00651,0)+IFERROR(ROUNDUP(AB155/G155,0)*0.00651,0))</f>
        <v/>
      </c>
      <c r="AD155" s="78" t="s">
        <v>57</v>
      </c>
      <c r="AE155" s="78" t="s">
        <v>57</v>
      </c>
      <c r="AF155" s="227" t="s">
        <v>284</v>
      </c>
      <c r="AG155" s="2"/>
      <c r="AH155" s="2"/>
      <c r="AI155" s="2"/>
      <c r="AJ155" s="2"/>
      <c r="AK155" s="2"/>
      <c r="AL155" s="60"/>
      <c r="AM155" s="60"/>
      <c r="AN155" s="60"/>
      <c r="AO155" s="2"/>
      <c r="AP155" s="2"/>
      <c r="AQ155" s="2"/>
      <c r="AR155" s="2"/>
      <c r="AS155" s="2"/>
      <c r="AT155" s="2"/>
      <c r="AU155" s="20"/>
      <c r="AV155" s="20"/>
      <c r="AW155" s="21"/>
      <c r="BB155" s="226" t="s">
        <v>65</v>
      </c>
      <c r="BO155" s="76">
        <f>IFERROR(U155*H155/G155,0)</f>
        <v>0</v>
      </c>
      <c r="BP155" s="76">
        <f>IFERROR(V155*H155/G155,0)</f>
        <v>0</v>
      </c>
      <c r="BQ155" s="76">
        <f>IFERROR(1/I155*(U155/G155),0)</f>
        <v>0</v>
      </c>
      <c r="BR155" s="76">
        <f>IFERROR(1/I155*(V155/G155),0)</f>
        <v>0</v>
      </c>
      <c r="BS155" s="76">
        <f>IFERROR(W155*H155/G155,0)</f>
        <v>0</v>
      </c>
      <c r="BT155" s="76">
        <f>IFERROR(X155*H155/G155,0)</f>
        <v>0</v>
      </c>
      <c r="BU155" s="76">
        <f>IFERROR(1/I155*(W155/G155),0)</f>
        <v>0</v>
      </c>
      <c r="BV155" s="76">
        <f>IFERROR(1/I155*(X155/G155),0)</f>
        <v>0</v>
      </c>
      <c r="BW155" s="76">
        <f>IFERROR(Y155*H155/G155,0)</f>
        <v>0</v>
      </c>
      <c r="BX155" s="76">
        <f>IFERROR(Z155*H155/G155,0)</f>
        <v>0</v>
      </c>
      <c r="BY155" s="76">
        <f>IFERROR(1/I155*(Y155/G155),0)</f>
        <v>0</v>
      </c>
      <c r="BZ155" s="76">
        <f>IFERROR(1/I155*(Z155/G155),0)</f>
        <v>0</v>
      </c>
      <c r="CA155" s="76">
        <f>IFERROR(AA155*H155/G155,0)</f>
        <v>0</v>
      </c>
      <c r="CB155" s="76">
        <f>IFERROR(AB155*H155/G155,0)</f>
        <v>0</v>
      </c>
      <c r="CC155" s="76">
        <f>IFERROR(1/I155*(AA155/G155),0)</f>
        <v>0</v>
      </c>
      <c r="CD155" s="76">
        <f>IFERROR(1/I155*(AB155/G155),0)</f>
        <v>0</v>
      </c>
    </row>
    <row r="156" spans="1:82" hidden="1" x14ac:dyDescent="0.2">
      <c r="A156" s="490"/>
      <c r="B156" s="490"/>
      <c r="C156" s="490"/>
      <c r="D156" s="490"/>
      <c r="E156" s="490"/>
      <c r="F156" s="490"/>
      <c r="G156" s="490"/>
      <c r="H156" s="490"/>
      <c r="I156" s="490"/>
      <c r="J156" s="490"/>
      <c r="K156" s="490"/>
      <c r="L156" s="490"/>
      <c r="M156" s="490"/>
      <c r="N156" s="490"/>
      <c r="O156" s="488" t="s">
        <v>43</v>
      </c>
      <c r="P156" s="489"/>
      <c r="Q156" s="489"/>
      <c r="R156" s="489"/>
      <c r="S156" s="489"/>
      <c r="T156" s="39" t="s">
        <v>42</v>
      </c>
      <c r="U156" s="101">
        <f>IFERROR(U155/G155,0)</f>
        <v>0</v>
      </c>
      <c r="V156" s="101">
        <f>IFERROR(V155/G155,0)</f>
        <v>0</v>
      </c>
      <c r="W156" s="101">
        <f>IFERROR(W155/G155,0)</f>
        <v>0</v>
      </c>
      <c r="X156" s="101">
        <f>IFERROR(X155/G155,0)</f>
        <v>0</v>
      </c>
      <c r="Y156" s="101">
        <f>IFERROR(Y155/G155,0)</f>
        <v>0</v>
      </c>
      <c r="Z156" s="101">
        <f>IFERROR(Z155/G155,0)</f>
        <v>0</v>
      </c>
      <c r="AA156" s="101">
        <f>IFERROR(AA155/G155,0)</f>
        <v>0</v>
      </c>
      <c r="AB156" s="101">
        <f>IFERROR(AB155/G155,0)</f>
        <v>0</v>
      </c>
      <c r="AC156" s="101">
        <f>IFERROR(IF(AC155="",0,AC155),0)</f>
        <v>0</v>
      </c>
      <c r="AD156" s="3"/>
      <c r="AE156" s="71"/>
      <c r="AF156" s="3"/>
      <c r="AG156" s="3"/>
      <c r="AH156" s="3"/>
      <c r="AI156" s="3"/>
      <c r="AJ156" s="3"/>
      <c r="AK156" s="3"/>
      <c r="AL156" s="61"/>
      <c r="AM156" s="61"/>
      <c r="AN156" s="61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hidden="1" x14ac:dyDescent="0.2">
      <c r="A157" s="490"/>
      <c r="B157" s="490"/>
      <c r="C157" s="490"/>
      <c r="D157" s="490"/>
      <c r="E157" s="490"/>
      <c r="F157" s="490"/>
      <c r="G157" s="490"/>
      <c r="H157" s="490"/>
      <c r="I157" s="490"/>
      <c r="J157" s="490"/>
      <c r="K157" s="490"/>
      <c r="L157" s="490"/>
      <c r="M157" s="490"/>
      <c r="N157" s="490"/>
      <c r="O157" s="488" t="s">
        <v>43</v>
      </c>
      <c r="P157" s="489"/>
      <c r="Q157" s="489"/>
      <c r="R157" s="489"/>
      <c r="S157" s="489"/>
      <c r="T157" s="39" t="s">
        <v>0</v>
      </c>
      <c r="U157" s="103">
        <f t="shared" ref="U157:AB157" si="42">IFERROR(SUM(U155:U155),0)</f>
        <v>0</v>
      </c>
      <c r="V157" s="103">
        <f t="shared" si="42"/>
        <v>0</v>
      </c>
      <c r="W157" s="103">
        <f t="shared" si="42"/>
        <v>0</v>
      </c>
      <c r="X157" s="103">
        <f t="shared" si="42"/>
        <v>0</v>
      </c>
      <c r="Y157" s="103">
        <f t="shared" si="42"/>
        <v>0</v>
      </c>
      <c r="Z157" s="103">
        <f t="shared" si="42"/>
        <v>0</v>
      </c>
      <c r="AA157" s="103">
        <f t="shared" si="42"/>
        <v>0</v>
      </c>
      <c r="AB157" s="103">
        <f t="shared" si="42"/>
        <v>0</v>
      </c>
      <c r="AC157" s="101" t="s">
        <v>57</v>
      </c>
      <c r="AD157" s="3"/>
      <c r="AE157" s="71"/>
      <c r="AF157" s="3"/>
      <c r="AG157" s="3"/>
      <c r="AH157" s="3"/>
      <c r="AI157" s="3"/>
      <c r="AJ157" s="3"/>
      <c r="AK157" s="3"/>
      <c r="AL157" s="61"/>
      <c r="AM157" s="61"/>
      <c r="AN157" s="61"/>
      <c r="AO157" s="3"/>
      <c r="AP157" s="3"/>
      <c r="AQ157" s="2"/>
      <c r="AR157" s="2"/>
      <c r="AS157" s="2"/>
      <c r="AT157" s="2"/>
      <c r="AU157" s="20"/>
      <c r="AV157" s="20"/>
      <c r="AW157" s="21"/>
    </row>
    <row r="158" spans="1:82" ht="15" hidden="1" x14ac:dyDescent="0.25">
      <c r="A158" s="482" t="s">
        <v>246</v>
      </c>
      <c r="B158" s="483"/>
      <c r="C158" s="483"/>
      <c r="D158" s="483"/>
      <c r="E158" s="483"/>
      <c r="F158" s="483"/>
      <c r="G158" s="483"/>
      <c r="H158" s="483"/>
      <c r="I158" s="483"/>
      <c r="J158" s="483"/>
      <c r="K158" s="483"/>
      <c r="L158" s="483"/>
      <c r="M158" s="483"/>
      <c r="N158" s="483"/>
      <c r="O158" s="483"/>
      <c r="P158" s="483"/>
      <c r="Q158" s="483"/>
      <c r="R158" s="483"/>
      <c r="S158" s="483"/>
      <c r="T158" s="483"/>
      <c r="U158" s="483"/>
      <c r="V158" s="483"/>
      <c r="W158" s="483"/>
      <c r="X158" s="480"/>
      <c r="Y158" s="480"/>
      <c r="Z158" s="480"/>
      <c r="AA158" s="476"/>
      <c r="AB158" s="476"/>
      <c r="AC158" s="476"/>
      <c r="AD158" s="476"/>
      <c r="AE158" s="477"/>
      <c r="AF158" s="484"/>
      <c r="AG158" s="2"/>
      <c r="AH158" s="2"/>
      <c r="AI158" s="2"/>
      <c r="AJ158" s="2"/>
      <c r="AK158" s="60"/>
      <c r="AL158" s="60"/>
      <c r="AM158" s="60"/>
      <c r="AN158" s="2"/>
      <c r="AO158" s="2"/>
      <c r="AP158" s="2"/>
      <c r="AQ158" s="2"/>
      <c r="AR158" s="2"/>
    </row>
    <row r="159" spans="1:82" ht="22.5" hidden="1" x14ac:dyDescent="0.2">
      <c r="A159" s="78" t="s">
        <v>285</v>
      </c>
      <c r="B159" s="79" t="s">
        <v>286</v>
      </c>
      <c r="C159" s="79">
        <v>4301060412</v>
      </c>
      <c r="D159" s="79">
        <v>4680115885509</v>
      </c>
      <c r="E159" s="80">
        <v>0.27</v>
      </c>
      <c r="F159" s="81">
        <v>6</v>
      </c>
      <c r="G159" s="80">
        <v>1.62</v>
      </c>
      <c r="H159" s="80">
        <v>1.8660000000000001</v>
      </c>
      <c r="I159" s="82">
        <v>182</v>
      </c>
      <c r="J159" s="82" t="s">
        <v>112</v>
      </c>
      <c r="K159" s="83" t="s">
        <v>120</v>
      </c>
      <c r="L159" s="83"/>
      <c r="M159" s="485">
        <v>35</v>
      </c>
      <c r="N159" s="485"/>
      <c r="O159" s="54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159" s="487"/>
      <c r="Q159" s="487"/>
      <c r="R159" s="487"/>
      <c r="S159" s="487"/>
      <c r="T159" s="84" t="s">
        <v>0</v>
      </c>
      <c r="U159" s="64">
        <v>0</v>
      </c>
      <c r="V159" s="65">
        <f>IFERROR(IF(U159="",0,CEILING((U159/$G159),1)*$G159),"")</f>
        <v>0</v>
      </c>
      <c r="W159" s="64">
        <v>0</v>
      </c>
      <c r="X159" s="65">
        <f>IFERROR(IF(W159="",0,CEILING((W159/$G159),1)*$G159),"")</f>
        <v>0</v>
      </c>
      <c r="Y159" s="64">
        <v>0</v>
      </c>
      <c r="Z159" s="65">
        <f>IFERROR(IF(Y159="",0,CEILING((Y159/$G159),1)*$G159),"")</f>
        <v>0</v>
      </c>
      <c r="AA159" s="64">
        <v>0</v>
      </c>
      <c r="AB159" s="65">
        <f>IFERROR(IF(AA159="",0,CEILING((AA159/$G159),1)*$G159),"")</f>
        <v>0</v>
      </c>
      <c r="AC159" s="66" t="str">
        <f>IF(IFERROR(ROUNDUP(V159/G159,0)*0.00651,0)+IFERROR(ROUNDUP(X159/G159,0)*0.00651,0)+IFERROR(ROUNDUP(Z159/G159,0)*0.00651,0)+IFERROR(ROUNDUP(AB159/G159,0)*0.00651,0)=0,"",IFERROR(ROUNDUP(V159/G159,0)*0.00651,0)+IFERROR(ROUNDUP(X159/G159,0)*0.00651,0)+IFERROR(ROUNDUP(Z159/G159,0)*0.00651,0)+IFERROR(ROUNDUP(AB159/G159,0)*0.00651,0))</f>
        <v/>
      </c>
      <c r="AD159" s="78" t="s">
        <v>57</v>
      </c>
      <c r="AE159" s="78" t="s">
        <v>57</v>
      </c>
      <c r="AF159" s="229" t="s">
        <v>287</v>
      </c>
      <c r="AG159" s="2"/>
      <c r="AH159" s="2"/>
      <c r="AI159" s="2"/>
      <c r="AJ159" s="2"/>
      <c r="AK159" s="2"/>
      <c r="AL159" s="60"/>
      <c r="AM159" s="60"/>
      <c r="AN159" s="60"/>
      <c r="AO159" s="2"/>
      <c r="AP159" s="2"/>
      <c r="AQ159" s="2"/>
      <c r="AR159" s="2"/>
      <c r="AS159" s="2"/>
      <c r="AT159" s="2"/>
      <c r="AU159" s="20"/>
      <c r="AV159" s="20"/>
      <c r="AW159" s="21"/>
      <c r="BB159" s="228" t="s">
        <v>65</v>
      </c>
      <c r="BO159" s="76">
        <f>IFERROR(U159*H159/G159,0)</f>
        <v>0</v>
      </c>
      <c r="BP159" s="76">
        <f>IFERROR(V159*H159/G159,0)</f>
        <v>0</v>
      </c>
      <c r="BQ159" s="76">
        <f>IFERROR(1/I159*(U159/G159),0)</f>
        <v>0</v>
      </c>
      <c r="BR159" s="76">
        <f>IFERROR(1/I159*(V159/G159),0)</f>
        <v>0</v>
      </c>
      <c r="BS159" s="76">
        <f>IFERROR(W159*H159/G159,0)</f>
        <v>0</v>
      </c>
      <c r="BT159" s="76">
        <f>IFERROR(X159*H159/G159,0)</f>
        <v>0</v>
      </c>
      <c r="BU159" s="76">
        <f>IFERROR(1/I159*(W159/G159),0)</f>
        <v>0</v>
      </c>
      <c r="BV159" s="76">
        <f>IFERROR(1/I159*(X159/G159),0)</f>
        <v>0</v>
      </c>
      <c r="BW159" s="76">
        <f>IFERROR(Y159*H159/G159,0)</f>
        <v>0</v>
      </c>
      <c r="BX159" s="76">
        <f>IFERROR(Z159*H159/G159,0)</f>
        <v>0</v>
      </c>
      <c r="BY159" s="76">
        <f>IFERROR(1/I159*(Y159/G159),0)</f>
        <v>0</v>
      </c>
      <c r="BZ159" s="76">
        <f>IFERROR(1/I159*(Z159/G159),0)</f>
        <v>0</v>
      </c>
      <c r="CA159" s="76">
        <f>IFERROR(AA159*H159/G159,0)</f>
        <v>0</v>
      </c>
      <c r="CB159" s="76">
        <f>IFERROR(AB159*H159/G159,0)</f>
        <v>0</v>
      </c>
      <c r="CC159" s="76">
        <f>IFERROR(1/I159*(AA159/G159),0)</f>
        <v>0</v>
      </c>
      <c r="CD159" s="76">
        <f>IFERROR(1/I159*(AB159/G159),0)</f>
        <v>0</v>
      </c>
    </row>
    <row r="160" spans="1:82" hidden="1" x14ac:dyDescent="0.2">
      <c r="A160" s="490"/>
      <c r="B160" s="490"/>
      <c r="C160" s="490"/>
      <c r="D160" s="490"/>
      <c r="E160" s="490"/>
      <c r="F160" s="490"/>
      <c r="G160" s="490"/>
      <c r="H160" s="490"/>
      <c r="I160" s="490"/>
      <c r="J160" s="490"/>
      <c r="K160" s="490"/>
      <c r="L160" s="490"/>
      <c r="M160" s="490"/>
      <c r="N160" s="490"/>
      <c r="O160" s="488" t="s">
        <v>43</v>
      </c>
      <c r="P160" s="489"/>
      <c r="Q160" s="489"/>
      <c r="R160" s="489"/>
      <c r="S160" s="489"/>
      <c r="T160" s="39" t="s">
        <v>42</v>
      </c>
      <c r="U160" s="101">
        <f>IFERROR(U159/G159,0)</f>
        <v>0</v>
      </c>
      <c r="V160" s="101">
        <f>IFERROR(V159/G159,0)</f>
        <v>0</v>
      </c>
      <c r="W160" s="101">
        <f>IFERROR(W159/G159,0)</f>
        <v>0</v>
      </c>
      <c r="X160" s="101">
        <f>IFERROR(X159/G159,0)</f>
        <v>0</v>
      </c>
      <c r="Y160" s="101">
        <f>IFERROR(Y159/G159,0)</f>
        <v>0</v>
      </c>
      <c r="Z160" s="101">
        <f>IFERROR(Z159/G159,0)</f>
        <v>0</v>
      </c>
      <c r="AA160" s="101">
        <f>IFERROR(AA159/G159,0)</f>
        <v>0</v>
      </c>
      <c r="AB160" s="101">
        <f>IFERROR(AB159/G159,0)</f>
        <v>0</v>
      </c>
      <c r="AC160" s="101">
        <f>IFERROR(IF(AC159="",0,AC159),0)</f>
        <v>0</v>
      </c>
      <c r="AD160" s="3"/>
      <c r="AE160" s="71"/>
      <c r="AF160" s="3"/>
      <c r="AG160" s="3"/>
      <c r="AH160" s="3"/>
      <c r="AI160" s="3"/>
      <c r="AJ160" s="3"/>
      <c r="AK160" s="3"/>
      <c r="AL160" s="61"/>
      <c r="AM160" s="61"/>
      <c r="AN160" s="61"/>
      <c r="AO160" s="3"/>
      <c r="AP160" s="3"/>
      <c r="AQ160" s="2"/>
      <c r="AR160" s="2"/>
      <c r="AS160" s="2"/>
      <c r="AT160" s="2"/>
      <c r="AU160" s="20"/>
      <c r="AV160" s="20"/>
      <c r="AW160" s="21"/>
    </row>
    <row r="161" spans="1:82" hidden="1" x14ac:dyDescent="0.2">
      <c r="A161" s="490"/>
      <c r="B161" s="490"/>
      <c r="C161" s="490"/>
      <c r="D161" s="490"/>
      <c r="E161" s="490"/>
      <c r="F161" s="490"/>
      <c r="G161" s="490"/>
      <c r="H161" s="490"/>
      <c r="I161" s="490"/>
      <c r="J161" s="490"/>
      <c r="K161" s="490"/>
      <c r="L161" s="490"/>
      <c r="M161" s="490"/>
      <c r="N161" s="490"/>
      <c r="O161" s="488" t="s">
        <v>43</v>
      </c>
      <c r="P161" s="489"/>
      <c r="Q161" s="489"/>
      <c r="R161" s="489"/>
      <c r="S161" s="489"/>
      <c r="T161" s="39" t="s">
        <v>0</v>
      </c>
      <c r="U161" s="103">
        <f t="shared" ref="U161:AB161" si="43">IFERROR(SUM(U159:U159),0)</f>
        <v>0</v>
      </c>
      <c r="V161" s="103">
        <f t="shared" si="43"/>
        <v>0</v>
      </c>
      <c r="W161" s="103">
        <f t="shared" si="43"/>
        <v>0</v>
      </c>
      <c r="X161" s="103">
        <f t="shared" si="43"/>
        <v>0</v>
      </c>
      <c r="Y161" s="103">
        <f t="shared" si="43"/>
        <v>0</v>
      </c>
      <c r="Z161" s="103">
        <f t="shared" si="43"/>
        <v>0</v>
      </c>
      <c r="AA161" s="103">
        <f t="shared" si="43"/>
        <v>0</v>
      </c>
      <c r="AB161" s="103">
        <f t="shared" si="43"/>
        <v>0</v>
      </c>
      <c r="AC161" s="101" t="s">
        <v>57</v>
      </c>
      <c r="AD161" s="3"/>
      <c r="AE161" s="71"/>
      <c r="AF161" s="3"/>
      <c r="AG161" s="3"/>
      <c r="AH161" s="3"/>
      <c r="AI161" s="3"/>
      <c r="AJ161" s="3"/>
      <c r="AK161" s="3"/>
      <c r="AL161" s="61"/>
      <c r="AM161" s="61"/>
      <c r="AN161" s="61"/>
      <c r="AO161" s="3"/>
      <c r="AP161" s="3"/>
      <c r="AQ161" s="2"/>
      <c r="AR161" s="2"/>
      <c r="AS161" s="2"/>
      <c r="AT161" s="2"/>
      <c r="AU161" s="20"/>
      <c r="AV161" s="20"/>
      <c r="AW161" s="21"/>
    </row>
    <row r="162" spans="1:82" ht="27.75" hidden="1" customHeight="1" x14ac:dyDescent="0.2">
      <c r="A162" s="473" t="s">
        <v>211</v>
      </c>
      <c r="B162" s="474"/>
      <c r="C162" s="474"/>
      <c r="D162" s="474"/>
      <c r="E162" s="474"/>
      <c r="F162" s="474"/>
      <c r="G162" s="474"/>
      <c r="H162" s="474"/>
      <c r="I162" s="474"/>
      <c r="J162" s="474"/>
      <c r="K162" s="474"/>
      <c r="L162" s="474"/>
      <c r="M162" s="474"/>
      <c r="N162" s="474"/>
      <c r="O162" s="474"/>
      <c r="P162" s="474"/>
      <c r="Q162" s="474"/>
      <c r="R162" s="474"/>
      <c r="S162" s="474"/>
      <c r="T162" s="474"/>
      <c r="U162" s="474"/>
      <c r="V162" s="474"/>
      <c r="W162" s="475"/>
      <c r="X162" s="475"/>
      <c r="Y162" s="475"/>
      <c r="Z162" s="475"/>
      <c r="AA162" s="476"/>
      <c r="AB162" s="476"/>
      <c r="AC162" s="476"/>
      <c r="AD162" s="476"/>
      <c r="AE162" s="477"/>
      <c r="AF162" s="478"/>
      <c r="AG162" s="2"/>
      <c r="AH162" s="2"/>
      <c r="AI162" s="2"/>
      <c r="AJ162" s="2"/>
      <c r="AK162" s="60"/>
      <c r="AL162" s="60"/>
      <c r="AM162" s="60"/>
      <c r="AN162" s="2"/>
      <c r="AO162" s="2"/>
      <c r="AP162" s="2"/>
      <c r="AQ162" s="2"/>
      <c r="AR162" s="2"/>
    </row>
    <row r="163" spans="1:82" ht="15" hidden="1" x14ac:dyDescent="0.25">
      <c r="A163" s="479" t="s">
        <v>288</v>
      </c>
      <c r="B163" s="480"/>
      <c r="C163" s="480"/>
      <c r="D163" s="480"/>
      <c r="E163" s="480"/>
      <c r="F163" s="480"/>
      <c r="G163" s="480"/>
      <c r="H163" s="480"/>
      <c r="I163" s="480"/>
      <c r="J163" s="480"/>
      <c r="K163" s="480"/>
      <c r="L163" s="480"/>
      <c r="M163" s="480"/>
      <c r="N163" s="480"/>
      <c r="O163" s="480"/>
      <c r="P163" s="480"/>
      <c r="Q163" s="480"/>
      <c r="R163" s="480"/>
      <c r="S163" s="480"/>
      <c r="T163" s="480"/>
      <c r="U163" s="480"/>
      <c r="V163" s="480"/>
      <c r="W163" s="480"/>
      <c r="X163" s="480"/>
      <c r="Y163" s="480"/>
      <c r="Z163" s="480"/>
      <c r="AA163" s="476"/>
      <c r="AB163" s="476"/>
      <c r="AC163" s="476"/>
      <c r="AD163" s="476"/>
      <c r="AE163" s="477"/>
      <c r="AF163" s="481"/>
      <c r="AG163" s="2"/>
      <c r="AH163" s="2"/>
      <c r="AI163" s="2"/>
      <c r="AJ163" s="2"/>
      <c r="AK163" s="60"/>
      <c r="AL163" s="60"/>
      <c r="AM163" s="60"/>
      <c r="AN163" s="2"/>
      <c r="AO163" s="2"/>
      <c r="AP163" s="2"/>
      <c r="AQ163" s="2"/>
      <c r="AR163" s="2"/>
    </row>
    <row r="164" spans="1:82" ht="15" hidden="1" x14ac:dyDescent="0.25">
      <c r="A164" s="482" t="s">
        <v>92</v>
      </c>
      <c r="B164" s="483"/>
      <c r="C164" s="483"/>
      <c r="D164" s="483"/>
      <c r="E164" s="483"/>
      <c r="F164" s="483"/>
      <c r="G164" s="483"/>
      <c r="H164" s="483"/>
      <c r="I164" s="483"/>
      <c r="J164" s="483"/>
      <c r="K164" s="483"/>
      <c r="L164" s="483"/>
      <c r="M164" s="483"/>
      <c r="N164" s="483"/>
      <c r="O164" s="483"/>
      <c r="P164" s="483"/>
      <c r="Q164" s="483"/>
      <c r="R164" s="483"/>
      <c r="S164" s="483"/>
      <c r="T164" s="483"/>
      <c r="U164" s="483"/>
      <c r="V164" s="483"/>
      <c r="W164" s="483"/>
      <c r="X164" s="480"/>
      <c r="Y164" s="480"/>
      <c r="Z164" s="480"/>
      <c r="AA164" s="476"/>
      <c r="AB164" s="476"/>
      <c r="AC164" s="476"/>
      <c r="AD164" s="476"/>
      <c r="AE164" s="477"/>
      <c r="AF164" s="484"/>
      <c r="AG164" s="2"/>
      <c r="AH164" s="2"/>
      <c r="AI164" s="2"/>
      <c r="AJ164" s="2"/>
      <c r="AK164" s="60"/>
      <c r="AL164" s="60"/>
      <c r="AM164" s="60"/>
      <c r="AN164" s="2"/>
      <c r="AO164" s="2"/>
      <c r="AP164" s="2"/>
      <c r="AQ164" s="2"/>
      <c r="AR164" s="2"/>
    </row>
    <row r="165" spans="1:82" hidden="1" x14ac:dyDescent="0.2">
      <c r="A165" s="78" t="s">
        <v>289</v>
      </c>
      <c r="B165" s="79" t="s">
        <v>290</v>
      </c>
      <c r="C165" s="79">
        <v>4301011319</v>
      </c>
      <c r="D165" s="79">
        <v>4607091387469</v>
      </c>
      <c r="E165" s="80">
        <v>0.5</v>
      </c>
      <c r="F165" s="81">
        <v>10</v>
      </c>
      <c r="G165" s="80">
        <v>5</v>
      </c>
      <c r="H165" s="80">
        <v>5.21</v>
      </c>
      <c r="I165" s="82">
        <v>132</v>
      </c>
      <c r="J165" s="82" t="s">
        <v>100</v>
      </c>
      <c r="K165" s="83" t="s">
        <v>95</v>
      </c>
      <c r="L165" s="83"/>
      <c r="M165" s="485">
        <v>55</v>
      </c>
      <c r="N165" s="485"/>
      <c r="O165" s="54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165" s="487"/>
      <c r="Q165" s="487"/>
      <c r="R165" s="487"/>
      <c r="S165" s="487"/>
      <c r="T165" s="84" t="s">
        <v>0</v>
      </c>
      <c r="U165" s="64">
        <v>0</v>
      </c>
      <c r="V165" s="65">
        <f>IFERROR(IF(U165="",0,CEILING((U165/$G165),1)*$G165),"")</f>
        <v>0</v>
      </c>
      <c r="W165" s="64">
        <v>0</v>
      </c>
      <c r="X165" s="65">
        <f>IFERROR(IF(W165="",0,CEILING((W165/$G165),1)*$G165),"")</f>
        <v>0</v>
      </c>
      <c r="Y165" s="64">
        <v>0</v>
      </c>
      <c r="Z165" s="65">
        <f>IFERROR(IF(Y165="",0,CEILING((Y165/$G165),1)*$G165),"")</f>
        <v>0</v>
      </c>
      <c r="AA165" s="64">
        <v>0</v>
      </c>
      <c r="AB165" s="65">
        <f>IFERROR(IF(AA165="",0,CEILING((AA165/$G165),1)*$G165),"")</f>
        <v>0</v>
      </c>
      <c r="AC165" s="66" t="str">
        <f>IF(IFERROR(ROUNDUP(V165/G165,0)*0.00902,0)+IFERROR(ROUNDUP(X165/G165,0)*0.00902,0)+IFERROR(ROUNDUP(Z165/G165,0)*0.00902,0)+IFERROR(ROUNDUP(AB165/G165,0)*0.00902,0)=0,"",IFERROR(ROUNDUP(V165/G165,0)*0.00902,0)+IFERROR(ROUNDUP(X165/G165,0)*0.00902,0)+IFERROR(ROUNDUP(Z165/G165,0)*0.00902,0)+IFERROR(ROUNDUP(AB165/G165,0)*0.00902,0))</f>
        <v/>
      </c>
      <c r="AD165" s="78" t="s">
        <v>57</v>
      </c>
      <c r="AE165" s="78" t="s">
        <v>57</v>
      </c>
      <c r="AF165" s="231" t="s">
        <v>291</v>
      </c>
      <c r="AG165" s="2"/>
      <c r="AH165" s="2"/>
      <c r="AI165" s="2"/>
      <c r="AJ165" s="2"/>
      <c r="AK165" s="2"/>
      <c r="AL165" s="60"/>
      <c r="AM165" s="60"/>
      <c r="AN165" s="60"/>
      <c r="AO165" s="2"/>
      <c r="AP165" s="2"/>
      <c r="AQ165" s="2"/>
      <c r="AR165" s="2"/>
      <c r="AS165" s="2"/>
      <c r="AT165" s="2"/>
      <c r="AU165" s="20"/>
      <c r="AV165" s="20"/>
      <c r="AW165" s="21"/>
      <c r="BB165" s="230" t="s">
        <v>65</v>
      </c>
      <c r="BO165" s="76">
        <f>IFERROR(U165*H165/G165,0)</f>
        <v>0</v>
      </c>
      <c r="BP165" s="76">
        <f>IFERROR(V165*H165/G165,0)</f>
        <v>0</v>
      </c>
      <c r="BQ165" s="76">
        <f>IFERROR(1/I165*(U165/G165),0)</f>
        <v>0</v>
      </c>
      <c r="BR165" s="76">
        <f>IFERROR(1/I165*(V165/G165),0)</f>
        <v>0</v>
      </c>
      <c r="BS165" s="76">
        <f>IFERROR(W165*H165/G165,0)</f>
        <v>0</v>
      </c>
      <c r="BT165" s="76">
        <f>IFERROR(X165*H165/G165,0)</f>
        <v>0</v>
      </c>
      <c r="BU165" s="76">
        <f>IFERROR(1/I165*(W165/G165),0)</f>
        <v>0</v>
      </c>
      <c r="BV165" s="76">
        <f>IFERROR(1/I165*(X165/G165),0)</f>
        <v>0</v>
      </c>
      <c r="BW165" s="76">
        <f>IFERROR(Y165*H165/G165,0)</f>
        <v>0</v>
      </c>
      <c r="BX165" s="76">
        <f>IFERROR(Z165*H165/G165,0)</f>
        <v>0</v>
      </c>
      <c r="BY165" s="76">
        <f>IFERROR(1/I165*(Y165/G165),0)</f>
        <v>0</v>
      </c>
      <c r="BZ165" s="76">
        <f>IFERROR(1/I165*(Z165/G165),0)</f>
        <v>0</v>
      </c>
      <c r="CA165" s="76">
        <f>IFERROR(AA165*H165/G165,0)</f>
        <v>0</v>
      </c>
      <c r="CB165" s="76">
        <f>IFERROR(AB165*H165/G165,0)</f>
        <v>0</v>
      </c>
      <c r="CC165" s="76">
        <f>IFERROR(1/I165*(AA165/G165),0)</f>
        <v>0</v>
      </c>
      <c r="CD165" s="76">
        <f>IFERROR(1/I165*(AB165/G165),0)</f>
        <v>0</v>
      </c>
    </row>
    <row r="166" spans="1:82" hidden="1" x14ac:dyDescent="0.2">
      <c r="A166" s="78" t="s">
        <v>292</v>
      </c>
      <c r="B166" s="79" t="s">
        <v>293</v>
      </c>
      <c r="C166" s="79">
        <v>4301011851</v>
      </c>
      <c r="D166" s="79">
        <v>4680115885820</v>
      </c>
      <c r="E166" s="80">
        <v>0.4</v>
      </c>
      <c r="F166" s="81">
        <v>10</v>
      </c>
      <c r="G166" s="80">
        <v>4</v>
      </c>
      <c r="H166" s="80">
        <v>4.21</v>
      </c>
      <c r="I166" s="82">
        <v>132</v>
      </c>
      <c r="J166" s="82" t="s">
        <v>100</v>
      </c>
      <c r="K166" s="83" t="s">
        <v>95</v>
      </c>
      <c r="L166" s="83"/>
      <c r="M166" s="485">
        <v>55</v>
      </c>
      <c r="N166" s="485"/>
      <c r="O166" s="54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P166" s="487"/>
      <c r="Q166" s="487"/>
      <c r="R166" s="487"/>
      <c r="S166" s="487"/>
      <c r="T166" s="84" t="s">
        <v>0</v>
      </c>
      <c r="U166" s="64">
        <v>0</v>
      </c>
      <c r="V166" s="65">
        <f>IFERROR(IF(U166="",0,CEILING((U166/$G166),1)*$G166),"")</f>
        <v>0</v>
      </c>
      <c r="W166" s="64">
        <v>0</v>
      </c>
      <c r="X166" s="65">
        <f>IFERROR(IF(W166="",0,CEILING((W166/$G166),1)*$G166),"")</f>
        <v>0</v>
      </c>
      <c r="Y166" s="64">
        <v>0</v>
      </c>
      <c r="Z166" s="65">
        <f>IFERROR(IF(Y166="",0,CEILING((Y166/$G166),1)*$G166),"")</f>
        <v>0</v>
      </c>
      <c r="AA166" s="64">
        <v>0</v>
      </c>
      <c r="AB166" s="65">
        <f>IFERROR(IF(AA166="",0,CEILING((AA166/$G166),1)*$G166),"")</f>
        <v>0</v>
      </c>
      <c r="AC166" s="66" t="str">
        <f>IF(IFERROR(ROUNDUP(V166/G166,0)*0.00902,0)+IFERROR(ROUNDUP(X166/G166,0)*0.00902,0)+IFERROR(ROUNDUP(Z166/G166,0)*0.00902,0)+IFERROR(ROUNDUP(AB166/G166,0)*0.00902,0)=0,"",IFERROR(ROUNDUP(V166/G166,0)*0.00902,0)+IFERROR(ROUNDUP(X166/G166,0)*0.00902,0)+IFERROR(ROUNDUP(Z166/G166,0)*0.00902,0)+IFERROR(ROUNDUP(AB166/G166,0)*0.00902,0))</f>
        <v/>
      </c>
      <c r="AD166" s="78" t="s">
        <v>57</v>
      </c>
      <c r="AE166" s="78" t="s">
        <v>57</v>
      </c>
      <c r="AF166" s="233" t="s">
        <v>294</v>
      </c>
      <c r="AG166" s="2"/>
      <c r="AH166" s="2"/>
      <c r="AI166" s="2"/>
      <c r="AJ166" s="2"/>
      <c r="AK166" s="2"/>
      <c r="AL166" s="60"/>
      <c r="AM166" s="60"/>
      <c r="AN166" s="60"/>
      <c r="AO166" s="2"/>
      <c r="AP166" s="2"/>
      <c r="AQ166" s="2"/>
      <c r="AR166" s="2"/>
      <c r="AS166" s="2"/>
      <c r="AT166" s="2"/>
      <c r="AU166" s="20"/>
      <c r="AV166" s="20"/>
      <c r="AW166" s="21"/>
      <c r="BB166" s="232" t="s">
        <v>65</v>
      </c>
      <c r="BO166" s="76">
        <f>IFERROR(U166*H166/G166,0)</f>
        <v>0</v>
      </c>
      <c r="BP166" s="76">
        <f>IFERROR(V166*H166/G166,0)</f>
        <v>0</v>
      </c>
      <c r="BQ166" s="76">
        <f>IFERROR(1/I166*(U166/G166),0)</f>
        <v>0</v>
      </c>
      <c r="BR166" s="76">
        <f>IFERROR(1/I166*(V166/G166),0)</f>
        <v>0</v>
      </c>
      <c r="BS166" s="76">
        <f>IFERROR(W166*H166/G166,0)</f>
        <v>0</v>
      </c>
      <c r="BT166" s="76">
        <f>IFERROR(X166*H166/G166,0)</f>
        <v>0</v>
      </c>
      <c r="BU166" s="76">
        <f>IFERROR(1/I166*(W166/G166),0)</f>
        <v>0</v>
      </c>
      <c r="BV166" s="76">
        <f>IFERROR(1/I166*(X166/G166),0)</f>
        <v>0</v>
      </c>
      <c r="BW166" s="76">
        <f>IFERROR(Y166*H166/G166,0)</f>
        <v>0</v>
      </c>
      <c r="BX166" s="76">
        <f>IFERROR(Z166*H166/G166,0)</f>
        <v>0</v>
      </c>
      <c r="BY166" s="76">
        <f>IFERROR(1/I166*(Y166/G166),0)</f>
        <v>0</v>
      </c>
      <c r="BZ166" s="76">
        <f>IFERROR(1/I166*(Z166/G166),0)</f>
        <v>0</v>
      </c>
      <c r="CA166" s="76">
        <f>IFERROR(AA166*H166/G166,0)</f>
        <v>0</v>
      </c>
      <c r="CB166" s="76">
        <f>IFERROR(AB166*H166/G166,0)</f>
        <v>0</v>
      </c>
      <c r="CC166" s="76">
        <f>IFERROR(1/I166*(AA166/G166),0)</f>
        <v>0</v>
      </c>
      <c r="CD166" s="76">
        <f>IFERROR(1/I166*(AB166/G166),0)</f>
        <v>0</v>
      </c>
    </row>
    <row r="167" spans="1:82" hidden="1" x14ac:dyDescent="0.2">
      <c r="A167" s="490"/>
      <c r="B167" s="490"/>
      <c r="C167" s="490"/>
      <c r="D167" s="490"/>
      <c r="E167" s="490"/>
      <c r="F167" s="490"/>
      <c r="G167" s="490"/>
      <c r="H167" s="490"/>
      <c r="I167" s="490"/>
      <c r="J167" s="490"/>
      <c r="K167" s="490"/>
      <c r="L167" s="490"/>
      <c r="M167" s="490"/>
      <c r="N167" s="490"/>
      <c r="O167" s="488" t="s">
        <v>43</v>
      </c>
      <c r="P167" s="489"/>
      <c r="Q167" s="489"/>
      <c r="R167" s="489"/>
      <c r="S167" s="489"/>
      <c r="T167" s="39" t="s">
        <v>42</v>
      </c>
      <c r="U167" s="101">
        <f>IFERROR(U165/G165,0)+IFERROR(U166/G166,0)</f>
        <v>0</v>
      </c>
      <c r="V167" s="101">
        <f>IFERROR(V165/G165,0)+IFERROR(V166/G166,0)</f>
        <v>0</v>
      </c>
      <c r="W167" s="101">
        <f>IFERROR(W165/G165,0)+IFERROR(W166/G166,0)</f>
        <v>0</v>
      </c>
      <c r="X167" s="101">
        <f>IFERROR(X165/G165,0)+IFERROR(X166/G166,0)</f>
        <v>0</v>
      </c>
      <c r="Y167" s="101">
        <f>IFERROR(Y165/G165,0)+IFERROR(Y166/G166,0)</f>
        <v>0</v>
      </c>
      <c r="Z167" s="101">
        <f>IFERROR(Z165/G165,0)+IFERROR(Z166/G166,0)</f>
        <v>0</v>
      </c>
      <c r="AA167" s="101">
        <f>IFERROR(AA165/G165,0)+IFERROR(AA166/G166,0)</f>
        <v>0</v>
      </c>
      <c r="AB167" s="101">
        <f>IFERROR(AB165/G165,0)+IFERROR(AB166/G166,0)</f>
        <v>0</v>
      </c>
      <c r="AC167" s="101">
        <f>IFERROR(IF(AC165="",0,AC165),0)+IFERROR(IF(AC166="",0,AC166),0)</f>
        <v>0</v>
      </c>
      <c r="AD167" s="3"/>
      <c r="AE167" s="71"/>
      <c r="AF167" s="3"/>
      <c r="AG167" s="3"/>
      <c r="AH167" s="3"/>
      <c r="AI167" s="3"/>
      <c r="AJ167" s="3"/>
      <c r="AK167" s="3"/>
      <c r="AL167" s="61"/>
      <c r="AM167" s="61"/>
      <c r="AN167" s="61"/>
      <c r="AO167" s="3"/>
      <c r="AP167" s="3"/>
      <c r="AQ167" s="2"/>
      <c r="AR167" s="2"/>
      <c r="AS167" s="2"/>
      <c r="AT167" s="2"/>
      <c r="AU167" s="20"/>
      <c r="AV167" s="20"/>
      <c r="AW167" s="21"/>
    </row>
    <row r="168" spans="1:82" hidden="1" x14ac:dyDescent="0.2">
      <c r="A168" s="490"/>
      <c r="B168" s="490"/>
      <c r="C168" s="490"/>
      <c r="D168" s="490"/>
      <c r="E168" s="490"/>
      <c r="F168" s="490"/>
      <c r="G168" s="490"/>
      <c r="H168" s="490"/>
      <c r="I168" s="490"/>
      <c r="J168" s="490"/>
      <c r="K168" s="490"/>
      <c r="L168" s="490"/>
      <c r="M168" s="490"/>
      <c r="N168" s="490"/>
      <c r="O168" s="488" t="s">
        <v>43</v>
      </c>
      <c r="P168" s="489"/>
      <c r="Q168" s="489"/>
      <c r="R168" s="489"/>
      <c r="S168" s="489"/>
      <c r="T168" s="39" t="s">
        <v>0</v>
      </c>
      <c r="U168" s="103">
        <f t="shared" ref="U168:AB168" si="44">IFERROR(SUM(U165:U166),0)</f>
        <v>0</v>
      </c>
      <c r="V168" s="103">
        <f t="shared" si="44"/>
        <v>0</v>
      </c>
      <c r="W168" s="103">
        <f t="shared" si="44"/>
        <v>0</v>
      </c>
      <c r="X168" s="103">
        <f t="shared" si="44"/>
        <v>0</v>
      </c>
      <c r="Y168" s="103">
        <f t="shared" si="44"/>
        <v>0</v>
      </c>
      <c r="Z168" s="103">
        <f t="shared" si="44"/>
        <v>0</v>
      </c>
      <c r="AA168" s="103">
        <f t="shared" si="44"/>
        <v>0</v>
      </c>
      <c r="AB168" s="103">
        <f t="shared" si="44"/>
        <v>0</v>
      </c>
      <c r="AC168" s="101" t="s">
        <v>57</v>
      </c>
      <c r="AD168" s="3"/>
      <c r="AE168" s="71"/>
      <c r="AF168" s="3"/>
      <c r="AG168" s="3"/>
      <c r="AH168" s="3"/>
      <c r="AI168" s="3"/>
      <c r="AJ168" s="3"/>
      <c r="AK168" s="3"/>
      <c r="AL168" s="61"/>
      <c r="AM168" s="61"/>
      <c r="AN168" s="61"/>
      <c r="AO168" s="3"/>
      <c r="AP168" s="3"/>
      <c r="AQ168" s="2"/>
      <c r="AR168" s="2"/>
      <c r="AS168" s="2"/>
      <c r="AT168" s="2"/>
      <c r="AU168" s="20"/>
      <c r="AV168" s="20"/>
      <c r="AW168" s="21"/>
    </row>
    <row r="169" spans="1:82" ht="27.75" hidden="1" customHeight="1" x14ac:dyDescent="0.2">
      <c r="A169" s="473" t="s">
        <v>90</v>
      </c>
      <c r="B169" s="474"/>
      <c r="C169" s="474"/>
      <c r="D169" s="474"/>
      <c r="E169" s="474"/>
      <c r="F169" s="474"/>
      <c r="G169" s="474"/>
      <c r="H169" s="474"/>
      <c r="I169" s="474"/>
      <c r="J169" s="474"/>
      <c r="K169" s="474"/>
      <c r="L169" s="474"/>
      <c r="M169" s="474"/>
      <c r="N169" s="474"/>
      <c r="O169" s="474"/>
      <c r="P169" s="474"/>
      <c r="Q169" s="474"/>
      <c r="R169" s="474"/>
      <c r="S169" s="474"/>
      <c r="T169" s="474"/>
      <c r="U169" s="474"/>
      <c r="V169" s="474"/>
      <c r="W169" s="475"/>
      <c r="X169" s="475"/>
      <c r="Y169" s="475"/>
      <c r="Z169" s="475"/>
      <c r="AA169" s="476"/>
      <c r="AB169" s="476"/>
      <c r="AC169" s="476"/>
      <c r="AD169" s="476"/>
      <c r="AE169" s="477"/>
      <c r="AF169" s="478"/>
      <c r="AG169" s="2"/>
      <c r="AH169" s="2"/>
      <c r="AI169" s="2"/>
      <c r="AJ169" s="2"/>
      <c r="AK169" s="60"/>
      <c r="AL169" s="60"/>
      <c r="AM169" s="60"/>
      <c r="AN169" s="2"/>
      <c r="AO169" s="2"/>
      <c r="AP169" s="2"/>
      <c r="AQ169" s="2"/>
      <c r="AR169" s="2"/>
    </row>
    <row r="170" spans="1:82" ht="15" hidden="1" x14ac:dyDescent="0.25">
      <c r="A170" s="479" t="s">
        <v>295</v>
      </c>
      <c r="B170" s="480"/>
      <c r="C170" s="480"/>
      <c r="D170" s="480"/>
      <c r="E170" s="480"/>
      <c r="F170" s="480"/>
      <c r="G170" s="480"/>
      <c r="H170" s="480"/>
      <c r="I170" s="480"/>
      <c r="J170" s="480"/>
      <c r="K170" s="480"/>
      <c r="L170" s="480"/>
      <c r="M170" s="480"/>
      <c r="N170" s="480"/>
      <c r="O170" s="480"/>
      <c r="P170" s="480"/>
      <c r="Q170" s="480"/>
      <c r="R170" s="480"/>
      <c r="S170" s="480"/>
      <c r="T170" s="480"/>
      <c r="U170" s="480"/>
      <c r="V170" s="480"/>
      <c r="W170" s="480"/>
      <c r="X170" s="480"/>
      <c r="Y170" s="480"/>
      <c r="Z170" s="480"/>
      <c r="AA170" s="476"/>
      <c r="AB170" s="476"/>
      <c r="AC170" s="476"/>
      <c r="AD170" s="476"/>
      <c r="AE170" s="477"/>
      <c r="AF170" s="481"/>
      <c r="AG170" s="2"/>
      <c r="AH170" s="2"/>
      <c r="AI170" s="2"/>
      <c r="AJ170" s="2"/>
      <c r="AK170" s="60"/>
      <c r="AL170" s="60"/>
      <c r="AM170" s="60"/>
      <c r="AN170" s="2"/>
      <c r="AO170" s="2"/>
      <c r="AP170" s="2"/>
      <c r="AQ170" s="2"/>
      <c r="AR170" s="2"/>
    </row>
    <row r="171" spans="1:82" ht="15" hidden="1" x14ac:dyDescent="0.25">
      <c r="A171" s="482" t="s">
        <v>92</v>
      </c>
      <c r="B171" s="483"/>
      <c r="C171" s="483"/>
      <c r="D171" s="483"/>
      <c r="E171" s="483"/>
      <c r="F171" s="483"/>
      <c r="G171" s="483"/>
      <c r="H171" s="483"/>
      <c r="I171" s="483"/>
      <c r="J171" s="483"/>
      <c r="K171" s="483"/>
      <c r="L171" s="483"/>
      <c r="M171" s="483"/>
      <c r="N171" s="483"/>
      <c r="O171" s="483"/>
      <c r="P171" s="483"/>
      <c r="Q171" s="483"/>
      <c r="R171" s="483"/>
      <c r="S171" s="483"/>
      <c r="T171" s="483"/>
      <c r="U171" s="483"/>
      <c r="V171" s="483"/>
      <c r="W171" s="483"/>
      <c r="X171" s="480"/>
      <c r="Y171" s="480"/>
      <c r="Z171" s="480"/>
      <c r="AA171" s="476"/>
      <c r="AB171" s="476"/>
      <c r="AC171" s="476"/>
      <c r="AD171" s="476"/>
      <c r="AE171" s="477"/>
      <c r="AF171" s="484"/>
      <c r="AG171" s="2"/>
      <c r="AH171" s="2"/>
      <c r="AI171" s="2"/>
      <c r="AJ171" s="2"/>
      <c r="AK171" s="60"/>
      <c r="AL171" s="60"/>
      <c r="AM171" s="60"/>
      <c r="AN171" s="2"/>
      <c r="AO171" s="2"/>
      <c r="AP171" s="2"/>
      <c r="AQ171" s="2"/>
      <c r="AR171" s="2"/>
    </row>
    <row r="172" spans="1:82" hidden="1" x14ac:dyDescent="0.2">
      <c r="A172" s="78" t="s">
        <v>296</v>
      </c>
      <c r="B172" s="79" t="s">
        <v>297</v>
      </c>
      <c r="C172" s="79">
        <v>4301011386</v>
      </c>
      <c r="D172" s="79">
        <v>4680115880283</v>
      </c>
      <c r="E172" s="80">
        <v>0.6</v>
      </c>
      <c r="F172" s="81">
        <v>8</v>
      </c>
      <c r="G172" s="80">
        <v>4.8</v>
      </c>
      <c r="H172" s="80">
        <v>5.01</v>
      </c>
      <c r="I172" s="82">
        <v>132</v>
      </c>
      <c r="J172" s="82" t="s">
        <v>100</v>
      </c>
      <c r="K172" s="83" t="s">
        <v>95</v>
      </c>
      <c r="L172" s="83"/>
      <c r="M172" s="485">
        <v>45</v>
      </c>
      <c r="N172" s="485"/>
      <c r="O172" s="54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172" s="487"/>
      <c r="Q172" s="487"/>
      <c r="R172" s="487"/>
      <c r="S172" s="487"/>
      <c r="T172" s="84" t="s">
        <v>0</v>
      </c>
      <c r="U172" s="64">
        <v>0</v>
      </c>
      <c r="V172" s="65">
        <f>IFERROR(IF(U172="",0,CEILING((U172/$G172),1)*$G172),"")</f>
        <v>0</v>
      </c>
      <c r="W172" s="64">
        <v>0</v>
      </c>
      <c r="X172" s="65">
        <f>IFERROR(IF(W172="",0,CEILING((W172/$G172),1)*$G172),"")</f>
        <v>0</v>
      </c>
      <c r="Y172" s="64">
        <v>0</v>
      </c>
      <c r="Z172" s="65">
        <f>IFERROR(IF(Y172="",0,CEILING((Y172/$G172),1)*$G172),"")</f>
        <v>0</v>
      </c>
      <c r="AA172" s="64">
        <v>0</v>
      </c>
      <c r="AB172" s="65">
        <f>IFERROR(IF(AA172="",0,CEILING((AA172/$G172),1)*$G172),"")</f>
        <v>0</v>
      </c>
      <c r="AC172" s="66" t="str">
        <f>IF(IFERROR(ROUNDUP(V172/G172,0)*0.00902,0)+IFERROR(ROUNDUP(X172/G172,0)*0.00902,0)+IFERROR(ROUNDUP(Z172/G172,0)*0.00902,0)+IFERROR(ROUNDUP(AB172/G172,0)*0.00902,0)=0,"",IFERROR(ROUNDUP(V172/G172,0)*0.00902,0)+IFERROR(ROUNDUP(X172/G172,0)*0.00902,0)+IFERROR(ROUNDUP(Z172/G172,0)*0.00902,0)+IFERROR(ROUNDUP(AB172/G172,0)*0.00902,0))</f>
        <v/>
      </c>
      <c r="AD172" s="78" t="s">
        <v>57</v>
      </c>
      <c r="AE172" s="78" t="s">
        <v>57</v>
      </c>
      <c r="AF172" s="235" t="s">
        <v>298</v>
      </c>
      <c r="AG172" s="2"/>
      <c r="AH172" s="2"/>
      <c r="AI172" s="2"/>
      <c r="AJ172" s="2"/>
      <c r="AK172" s="2"/>
      <c r="AL172" s="60"/>
      <c r="AM172" s="60"/>
      <c r="AN172" s="60"/>
      <c r="AO172" s="2"/>
      <c r="AP172" s="2"/>
      <c r="AQ172" s="2"/>
      <c r="AR172" s="2"/>
      <c r="AS172" s="2"/>
      <c r="AT172" s="2"/>
      <c r="AU172" s="20"/>
      <c r="AV172" s="20"/>
      <c r="AW172" s="21"/>
      <c r="BB172" s="234" t="s">
        <v>65</v>
      </c>
      <c r="BO172" s="76">
        <f>IFERROR(U172*H172/G172,0)</f>
        <v>0</v>
      </c>
      <c r="BP172" s="76">
        <f>IFERROR(V172*H172/G172,0)</f>
        <v>0</v>
      </c>
      <c r="BQ172" s="76">
        <f>IFERROR(1/I172*(U172/G172),0)</f>
        <v>0</v>
      </c>
      <c r="BR172" s="76">
        <f>IFERROR(1/I172*(V172/G172),0)</f>
        <v>0</v>
      </c>
      <c r="BS172" s="76">
        <f>IFERROR(W172*H172/G172,0)</f>
        <v>0</v>
      </c>
      <c r="BT172" s="76">
        <f>IFERROR(X172*H172/G172,0)</f>
        <v>0</v>
      </c>
      <c r="BU172" s="76">
        <f>IFERROR(1/I172*(W172/G172),0)</f>
        <v>0</v>
      </c>
      <c r="BV172" s="76">
        <f>IFERROR(1/I172*(X172/G172),0)</f>
        <v>0</v>
      </c>
      <c r="BW172" s="76">
        <f>IFERROR(Y172*H172/G172,0)</f>
        <v>0</v>
      </c>
      <c r="BX172" s="76">
        <f>IFERROR(Z172*H172/G172,0)</f>
        <v>0</v>
      </c>
      <c r="BY172" s="76">
        <f>IFERROR(1/I172*(Y172/G172),0)</f>
        <v>0</v>
      </c>
      <c r="BZ172" s="76">
        <f>IFERROR(1/I172*(Z172/G172),0)</f>
        <v>0</v>
      </c>
      <c r="CA172" s="76">
        <f>IFERROR(AA172*H172/G172,0)</f>
        <v>0</v>
      </c>
      <c r="CB172" s="76">
        <f>IFERROR(AB172*H172/G172,0)</f>
        <v>0</v>
      </c>
      <c r="CC172" s="76">
        <f>IFERROR(1/I172*(AA172/G172),0)</f>
        <v>0</v>
      </c>
      <c r="CD172" s="76">
        <f>IFERROR(1/I172*(AB172/G172),0)</f>
        <v>0</v>
      </c>
    </row>
    <row r="173" spans="1:82" hidden="1" x14ac:dyDescent="0.2">
      <c r="A173" s="78" t="s">
        <v>299</v>
      </c>
      <c r="B173" s="79" t="s">
        <v>300</v>
      </c>
      <c r="C173" s="79">
        <v>4301011806</v>
      </c>
      <c r="D173" s="79">
        <v>4680115881525</v>
      </c>
      <c r="E173" s="80">
        <v>0.4</v>
      </c>
      <c r="F173" s="81">
        <v>10</v>
      </c>
      <c r="G173" s="80">
        <v>4</v>
      </c>
      <c r="H173" s="80">
        <v>4.21</v>
      </c>
      <c r="I173" s="82">
        <v>132</v>
      </c>
      <c r="J173" s="82" t="s">
        <v>100</v>
      </c>
      <c r="K173" s="83" t="s">
        <v>95</v>
      </c>
      <c r="L173" s="83"/>
      <c r="M173" s="485">
        <v>50</v>
      </c>
      <c r="N173" s="485"/>
      <c r="O173" s="54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P173" s="487"/>
      <c r="Q173" s="487"/>
      <c r="R173" s="487"/>
      <c r="S173" s="487"/>
      <c r="T173" s="84" t="s">
        <v>0</v>
      </c>
      <c r="U173" s="64">
        <v>0</v>
      </c>
      <c r="V173" s="65">
        <f>IFERROR(IF(U173="",0,CEILING((U173/$G173),1)*$G173),"")</f>
        <v>0</v>
      </c>
      <c r="W173" s="64">
        <v>0</v>
      </c>
      <c r="X173" s="65">
        <f>IFERROR(IF(W173="",0,CEILING((W173/$G173),1)*$G173),"")</f>
        <v>0</v>
      </c>
      <c r="Y173" s="64">
        <v>0</v>
      </c>
      <c r="Z173" s="65">
        <f>IFERROR(IF(Y173="",0,CEILING((Y173/$G173),1)*$G173),"")</f>
        <v>0</v>
      </c>
      <c r="AA173" s="64">
        <v>0</v>
      </c>
      <c r="AB173" s="65">
        <f>IFERROR(IF(AA173="",0,CEILING((AA173/$G173),1)*$G173),"")</f>
        <v>0</v>
      </c>
      <c r="AC173" s="66" t="str">
        <f>IF(IFERROR(ROUNDUP(V173/G173,0)*0.00902,0)+IFERROR(ROUNDUP(X173/G173,0)*0.00902,0)+IFERROR(ROUNDUP(Z173/G173,0)*0.00902,0)+IFERROR(ROUNDUP(AB173/G173,0)*0.00902,0)=0,"",IFERROR(ROUNDUP(V173/G173,0)*0.00902,0)+IFERROR(ROUNDUP(X173/G173,0)*0.00902,0)+IFERROR(ROUNDUP(Z173/G173,0)*0.00902,0)+IFERROR(ROUNDUP(AB173/G173,0)*0.00902,0))</f>
        <v/>
      </c>
      <c r="AD173" s="78" t="s">
        <v>57</v>
      </c>
      <c r="AE173" s="78" t="s">
        <v>57</v>
      </c>
      <c r="AF173" s="237" t="s">
        <v>301</v>
      </c>
      <c r="AG173" s="2"/>
      <c r="AH173" s="2"/>
      <c r="AI173" s="2"/>
      <c r="AJ173" s="2"/>
      <c r="AK173" s="2"/>
      <c r="AL173" s="60"/>
      <c r="AM173" s="60"/>
      <c r="AN173" s="60"/>
      <c r="AO173" s="2"/>
      <c r="AP173" s="2"/>
      <c r="AQ173" s="2"/>
      <c r="AR173" s="2"/>
      <c r="AS173" s="2"/>
      <c r="AT173" s="2"/>
      <c r="AU173" s="20"/>
      <c r="AV173" s="20"/>
      <c r="AW173" s="21"/>
      <c r="BB173" s="236" t="s">
        <v>65</v>
      </c>
      <c r="BO173" s="76">
        <f>IFERROR(U173*H173/G173,0)</f>
        <v>0</v>
      </c>
      <c r="BP173" s="76">
        <f>IFERROR(V173*H173/G173,0)</f>
        <v>0</v>
      </c>
      <c r="BQ173" s="76">
        <f>IFERROR(1/I173*(U173/G173),0)</f>
        <v>0</v>
      </c>
      <c r="BR173" s="76">
        <f>IFERROR(1/I173*(V173/G173),0)</f>
        <v>0</v>
      </c>
      <c r="BS173" s="76">
        <f>IFERROR(W173*H173/G173,0)</f>
        <v>0</v>
      </c>
      <c r="BT173" s="76">
        <f>IFERROR(X173*H173/G173,0)</f>
        <v>0</v>
      </c>
      <c r="BU173" s="76">
        <f>IFERROR(1/I173*(W173/G173),0)</f>
        <v>0</v>
      </c>
      <c r="BV173" s="76">
        <f>IFERROR(1/I173*(X173/G173),0)</f>
        <v>0</v>
      </c>
      <c r="BW173" s="76">
        <f>IFERROR(Y173*H173/G173,0)</f>
        <v>0</v>
      </c>
      <c r="BX173" s="76">
        <f>IFERROR(Z173*H173/G173,0)</f>
        <v>0</v>
      </c>
      <c r="BY173" s="76">
        <f>IFERROR(1/I173*(Y173/G173),0)</f>
        <v>0</v>
      </c>
      <c r="BZ173" s="76">
        <f>IFERROR(1/I173*(Z173/G173),0)</f>
        <v>0</v>
      </c>
      <c r="CA173" s="76">
        <f>IFERROR(AA173*H173/G173,0)</f>
        <v>0</v>
      </c>
      <c r="CB173" s="76">
        <f>IFERROR(AB173*H173/G173,0)</f>
        <v>0</v>
      </c>
      <c r="CC173" s="76">
        <f>IFERROR(1/I173*(AA173/G173),0)</f>
        <v>0</v>
      </c>
      <c r="CD173" s="76">
        <f>IFERROR(1/I173*(AB173/G173),0)</f>
        <v>0</v>
      </c>
    </row>
    <row r="174" spans="1:82" hidden="1" x14ac:dyDescent="0.2">
      <c r="A174" s="78" t="s">
        <v>302</v>
      </c>
      <c r="B174" s="79" t="s">
        <v>303</v>
      </c>
      <c r="C174" s="79">
        <v>4301011803</v>
      </c>
      <c r="D174" s="79">
        <v>4680115881419</v>
      </c>
      <c r="E174" s="80">
        <v>0.45</v>
      </c>
      <c r="F174" s="81">
        <v>10</v>
      </c>
      <c r="G174" s="80">
        <v>4.5</v>
      </c>
      <c r="H174" s="80">
        <v>4.71</v>
      </c>
      <c r="I174" s="82">
        <v>132</v>
      </c>
      <c r="J174" s="82" t="s">
        <v>100</v>
      </c>
      <c r="K174" s="83" t="s">
        <v>99</v>
      </c>
      <c r="L174" s="83"/>
      <c r="M174" s="485">
        <v>50</v>
      </c>
      <c r="N174" s="485"/>
      <c r="O174" s="5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174" s="487"/>
      <c r="Q174" s="487"/>
      <c r="R174" s="487"/>
      <c r="S174" s="487"/>
      <c r="T174" s="84" t="s">
        <v>0</v>
      </c>
      <c r="U174" s="64">
        <v>0</v>
      </c>
      <c r="V174" s="65">
        <f>IFERROR(IF(U174="",0,CEILING((U174/$G174),1)*$G174),"")</f>
        <v>0</v>
      </c>
      <c r="W174" s="64">
        <v>0</v>
      </c>
      <c r="X174" s="65">
        <f>IFERROR(IF(W174="",0,CEILING((W174/$G174),1)*$G174),"")</f>
        <v>0</v>
      </c>
      <c r="Y174" s="64">
        <v>0</v>
      </c>
      <c r="Z174" s="65">
        <f>IFERROR(IF(Y174="",0,CEILING((Y174/$G174),1)*$G174),"")</f>
        <v>0</v>
      </c>
      <c r="AA174" s="64">
        <v>0</v>
      </c>
      <c r="AB174" s="65">
        <f>IFERROR(IF(AA174="",0,CEILING((AA174/$G174),1)*$G174),"")</f>
        <v>0</v>
      </c>
      <c r="AC174" s="66" t="str">
        <f>IF(IFERROR(ROUNDUP(V174/G174,0)*0.00902,0)+IFERROR(ROUNDUP(X174/G174,0)*0.00902,0)+IFERROR(ROUNDUP(Z174/G174,0)*0.00902,0)+IFERROR(ROUNDUP(AB174/G174,0)*0.00902,0)=0,"",IFERROR(ROUNDUP(V174/G174,0)*0.00902,0)+IFERROR(ROUNDUP(X174/G174,0)*0.00902,0)+IFERROR(ROUNDUP(Z174/G174,0)*0.00902,0)+IFERROR(ROUNDUP(AB174/G174,0)*0.00902,0))</f>
        <v/>
      </c>
      <c r="AD174" s="78" t="s">
        <v>57</v>
      </c>
      <c r="AE174" s="78" t="s">
        <v>57</v>
      </c>
      <c r="AF174" s="239" t="s">
        <v>301</v>
      </c>
      <c r="AG174" s="2"/>
      <c r="AH174" s="2"/>
      <c r="AI174" s="2"/>
      <c r="AJ174" s="2"/>
      <c r="AK174" s="2"/>
      <c r="AL174" s="60"/>
      <c r="AM174" s="60"/>
      <c r="AN174" s="60"/>
      <c r="AO174" s="2"/>
      <c r="AP174" s="2"/>
      <c r="AQ174" s="2"/>
      <c r="AR174" s="2"/>
      <c r="AS174" s="2"/>
      <c r="AT174" s="2"/>
      <c r="AU174" s="20"/>
      <c r="AV174" s="20"/>
      <c r="AW174" s="21"/>
      <c r="BB174" s="238" t="s">
        <v>65</v>
      </c>
      <c r="BO174" s="76">
        <f>IFERROR(U174*H174/G174,0)</f>
        <v>0</v>
      </c>
      <c r="BP174" s="76">
        <f>IFERROR(V174*H174/G174,0)</f>
        <v>0</v>
      </c>
      <c r="BQ174" s="76">
        <f>IFERROR(1/I174*(U174/G174),0)</f>
        <v>0</v>
      </c>
      <c r="BR174" s="76">
        <f>IFERROR(1/I174*(V174/G174),0)</f>
        <v>0</v>
      </c>
      <c r="BS174" s="76">
        <f>IFERROR(W174*H174/G174,0)</f>
        <v>0</v>
      </c>
      <c r="BT174" s="76">
        <f>IFERROR(X174*H174/G174,0)</f>
        <v>0</v>
      </c>
      <c r="BU174" s="76">
        <f>IFERROR(1/I174*(W174/G174),0)</f>
        <v>0</v>
      </c>
      <c r="BV174" s="76">
        <f>IFERROR(1/I174*(X174/G174),0)</f>
        <v>0</v>
      </c>
      <c r="BW174" s="76">
        <f>IFERROR(Y174*H174/G174,0)</f>
        <v>0</v>
      </c>
      <c r="BX174" s="76">
        <f>IFERROR(Z174*H174/G174,0)</f>
        <v>0</v>
      </c>
      <c r="BY174" s="76">
        <f>IFERROR(1/I174*(Y174/G174),0)</f>
        <v>0</v>
      </c>
      <c r="BZ174" s="76">
        <f>IFERROR(1/I174*(Z174/G174),0)</f>
        <v>0</v>
      </c>
      <c r="CA174" s="76">
        <f>IFERROR(AA174*H174/G174,0)</f>
        <v>0</v>
      </c>
      <c r="CB174" s="76">
        <f>IFERROR(AB174*H174/G174,0)</f>
        <v>0</v>
      </c>
      <c r="CC174" s="76">
        <f>IFERROR(1/I174*(AA174/G174),0)</f>
        <v>0</v>
      </c>
      <c r="CD174" s="76">
        <f>IFERROR(1/I174*(AB174/G174),0)</f>
        <v>0</v>
      </c>
    </row>
    <row r="175" spans="1:82" hidden="1" x14ac:dyDescent="0.2">
      <c r="A175" s="490"/>
      <c r="B175" s="490"/>
      <c r="C175" s="490"/>
      <c r="D175" s="490"/>
      <c r="E175" s="490"/>
      <c r="F175" s="490"/>
      <c r="G175" s="490"/>
      <c r="H175" s="490"/>
      <c r="I175" s="490"/>
      <c r="J175" s="490"/>
      <c r="K175" s="490"/>
      <c r="L175" s="490"/>
      <c r="M175" s="490"/>
      <c r="N175" s="490"/>
      <c r="O175" s="488" t="s">
        <v>43</v>
      </c>
      <c r="P175" s="489"/>
      <c r="Q175" s="489"/>
      <c r="R175" s="489"/>
      <c r="S175" s="489"/>
      <c r="T175" s="39" t="s">
        <v>42</v>
      </c>
      <c r="U175" s="101">
        <f>IFERROR(U172/G172,0)+IFERROR(U173/G173,0)+IFERROR(U174/G174,0)</f>
        <v>0</v>
      </c>
      <c r="V175" s="101">
        <f>IFERROR(V172/G172,0)+IFERROR(V173/G173,0)+IFERROR(V174/G174,0)</f>
        <v>0</v>
      </c>
      <c r="W175" s="101">
        <f>IFERROR(W172/G172,0)+IFERROR(W173/G173,0)+IFERROR(W174/G174,0)</f>
        <v>0</v>
      </c>
      <c r="X175" s="101">
        <f>IFERROR(X172/G172,0)+IFERROR(X173/G173,0)+IFERROR(X174/G174,0)</f>
        <v>0</v>
      </c>
      <c r="Y175" s="101">
        <f>IFERROR(Y172/G172,0)+IFERROR(Y173/G173,0)+IFERROR(Y174/G174,0)</f>
        <v>0</v>
      </c>
      <c r="Z175" s="101">
        <f>IFERROR(Z172/G172,0)+IFERROR(Z173/G173,0)+IFERROR(Z174/G174,0)</f>
        <v>0</v>
      </c>
      <c r="AA175" s="101">
        <f>IFERROR(AA172/G172,0)+IFERROR(AA173/G173,0)+IFERROR(AA174/G174,0)</f>
        <v>0</v>
      </c>
      <c r="AB175" s="101">
        <f>IFERROR(AB172/G172,0)+IFERROR(AB173/G173,0)+IFERROR(AB174/G174,0)</f>
        <v>0</v>
      </c>
      <c r="AC175" s="101">
        <f>IFERROR(IF(AC172="",0,AC172),0)+IFERROR(IF(AC173="",0,AC173),0)+IFERROR(IF(AC174="",0,AC174),0)</f>
        <v>0</v>
      </c>
      <c r="AD175" s="3"/>
      <c r="AE175" s="71"/>
      <c r="AF175" s="3"/>
      <c r="AG175" s="3"/>
      <c r="AH175" s="3"/>
      <c r="AI175" s="3"/>
      <c r="AJ175" s="3"/>
      <c r="AK175" s="3"/>
      <c r="AL175" s="61"/>
      <c r="AM175" s="61"/>
      <c r="AN175" s="61"/>
      <c r="AO175" s="3"/>
      <c r="AP175" s="3"/>
      <c r="AQ175" s="2"/>
      <c r="AR175" s="2"/>
      <c r="AS175" s="2"/>
      <c r="AT175" s="2"/>
      <c r="AU175" s="20"/>
      <c r="AV175" s="20"/>
      <c r="AW175" s="21"/>
    </row>
    <row r="176" spans="1:82" hidden="1" x14ac:dyDescent="0.2">
      <c r="A176" s="490"/>
      <c r="B176" s="490"/>
      <c r="C176" s="490"/>
      <c r="D176" s="490"/>
      <c r="E176" s="490"/>
      <c r="F176" s="490"/>
      <c r="G176" s="490"/>
      <c r="H176" s="490"/>
      <c r="I176" s="490"/>
      <c r="J176" s="490"/>
      <c r="K176" s="490"/>
      <c r="L176" s="490"/>
      <c r="M176" s="490"/>
      <c r="N176" s="490"/>
      <c r="O176" s="488" t="s">
        <v>43</v>
      </c>
      <c r="P176" s="489"/>
      <c r="Q176" s="489"/>
      <c r="R176" s="489"/>
      <c r="S176" s="489"/>
      <c r="T176" s="39" t="s">
        <v>0</v>
      </c>
      <c r="U176" s="103">
        <f t="shared" ref="U176:AB176" si="45">IFERROR(SUM(U172:U174),0)</f>
        <v>0</v>
      </c>
      <c r="V176" s="103">
        <f t="shared" si="45"/>
        <v>0</v>
      </c>
      <c r="W176" s="103">
        <f t="shared" si="45"/>
        <v>0</v>
      </c>
      <c r="X176" s="103">
        <f t="shared" si="45"/>
        <v>0</v>
      </c>
      <c r="Y176" s="103">
        <f t="shared" si="45"/>
        <v>0</v>
      </c>
      <c r="Z176" s="103">
        <f t="shared" si="45"/>
        <v>0</v>
      </c>
      <c r="AA176" s="103">
        <f t="shared" si="45"/>
        <v>0</v>
      </c>
      <c r="AB176" s="103">
        <f t="shared" si="45"/>
        <v>0</v>
      </c>
      <c r="AC176" s="101" t="s">
        <v>57</v>
      </c>
      <c r="AD176" s="3"/>
      <c r="AE176" s="71"/>
      <c r="AF176" s="3"/>
      <c r="AG176" s="3"/>
      <c r="AH176" s="3"/>
      <c r="AI176" s="3"/>
      <c r="AJ176" s="3"/>
      <c r="AK176" s="3"/>
      <c r="AL176" s="61"/>
      <c r="AM176" s="61"/>
      <c r="AN176" s="61"/>
      <c r="AO176" s="3"/>
      <c r="AP176" s="3"/>
      <c r="AQ176" s="2"/>
      <c r="AR176" s="2"/>
      <c r="AS176" s="2"/>
      <c r="AT176" s="2"/>
      <c r="AU176" s="20"/>
      <c r="AV176" s="20"/>
      <c r="AW176" s="21"/>
    </row>
    <row r="177" spans="1:82" ht="15" hidden="1" x14ac:dyDescent="0.25">
      <c r="A177" s="482" t="s">
        <v>153</v>
      </c>
      <c r="B177" s="483"/>
      <c r="C177" s="483"/>
      <c r="D177" s="483"/>
      <c r="E177" s="483"/>
      <c r="F177" s="483"/>
      <c r="G177" s="483"/>
      <c r="H177" s="483"/>
      <c r="I177" s="483"/>
      <c r="J177" s="483"/>
      <c r="K177" s="483"/>
      <c r="L177" s="483"/>
      <c r="M177" s="483"/>
      <c r="N177" s="483"/>
      <c r="O177" s="483"/>
      <c r="P177" s="483"/>
      <c r="Q177" s="483"/>
      <c r="R177" s="483"/>
      <c r="S177" s="483"/>
      <c r="T177" s="483"/>
      <c r="U177" s="483"/>
      <c r="V177" s="483"/>
      <c r="W177" s="483"/>
      <c r="X177" s="480"/>
      <c r="Y177" s="480"/>
      <c r="Z177" s="480"/>
      <c r="AA177" s="476"/>
      <c r="AB177" s="476"/>
      <c r="AC177" s="476"/>
      <c r="AD177" s="476"/>
      <c r="AE177" s="477"/>
      <c r="AF177" s="484"/>
      <c r="AG177" s="2"/>
      <c r="AH177" s="2"/>
      <c r="AI177" s="2"/>
      <c r="AJ177" s="2"/>
      <c r="AK177" s="60"/>
      <c r="AL177" s="60"/>
      <c r="AM177" s="60"/>
      <c r="AN177" s="2"/>
      <c r="AO177" s="2"/>
      <c r="AP177" s="2"/>
      <c r="AQ177" s="2"/>
      <c r="AR177" s="2"/>
    </row>
    <row r="178" spans="1:82" hidden="1" x14ac:dyDescent="0.2">
      <c r="A178" s="78" t="s">
        <v>304</v>
      </c>
      <c r="B178" s="79" t="s">
        <v>305</v>
      </c>
      <c r="C178" s="79">
        <v>4301020358</v>
      </c>
      <c r="D178" s="79">
        <v>4680115885950</v>
      </c>
      <c r="E178" s="80">
        <v>0.37</v>
      </c>
      <c r="F178" s="81">
        <v>6</v>
      </c>
      <c r="G178" s="80">
        <v>2.2200000000000002</v>
      </c>
      <c r="H178" s="80">
        <v>2.4</v>
      </c>
      <c r="I178" s="82">
        <v>182</v>
      </c>
      <c r="J178" s="82" t="s">
        <v>112</v>
      </c>
      <c r="K178" s="83" t="s">
        <v>99</v>
      </c>
      <c r="L178" s="83"/>
      <c r="M178" s="485">
        <v>50</v>
      </c>
      <c r="N178" s="485"/>
      <c r="O178" s="5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P178" s="487"/>
      <c r="Q178" s="487"/>
      <c r="R178" s="487"/>
      <c r="S178" s="487"/>
      <c r="T178" s="84" t="s">
        <v>0</v>
      </c>
      <c r="U178" s="64">
        <v>0</v>
      </c>
      <c r="V178" s="65">
        <f>IFERROR(IF(U178="",0,CEILING((U178/$G178),1)*$G178),"")</f>
        <v>0</v>
      </c>
      <c r="W178" s="64">
        <v>0</v>
      </c>
      <c r="X178" s="65">
        <f>IFERROR(IF(W178="",0,CEILING((W178/$G178),1)*$G178),"")</f>
        <v>0</v>
      </c>
      <c r="Y178" s="64">
        <v>0</v>
      </c>
      <c r="Z178" s="65">
        <f>IFERROR(IF(Y178="",0,CEILING((Y178/$G178),1)*$G178),"")</f>
        <v>0</v>
      </c>
      <c r="AA178" s="64">
        <v>0</v>
      </c>
      <c r="AB178" s="65">
        <f>IFERROR(IF(AA178="",0,CEILING((AA178/$G178),1)*$G178),"")</f>
        <v>0</v>
      </c>
      <c r="AC178" s="66" t="str">
        <f>IF(IFERROR(ROUNDUP(V178/G178,0)*0.00651,0)+IFERROR(ROUNDUP(X178/G178,0)*0.00651,0)+IFERROR(ROUNDUP(Z178/G178,0)*0.00651,0)+IFERROR(ROUNDUP(AB178/G178,0)*0.00651,0)=0,"",IFERROR(ROUNDUP(V178/G178,0)*0.00651,0)+IFERROR(ROUNDUP(X178/G178,0)*0.00651,0)+IFERROR(ROUNDUP(Z178/G178,0)*0.00651,0)+IFERROR(ROUNDUP(AB178/G178,0)*0.00651,0))</f>
        <v/>
      </c>
      <c r="AD178" s="78" t="s">
        <v>57</v>
      </c>
      <c r="AE178" s="78" t="s">
        <v>57</v>
      </c>
      <c r="AF178" s="241" t="s">
        <v>306</v>
      </c>
      <c r="AG178" s="2"/>
      <c r="AH178" s="2"/>
      <c r="AI178" s="2"/>
      <c r="AJ178" s="2"/>
      <c r="AK178" s="2"/>
      <c r="AL178" s="60"/>
      <c r="AM178" s="60"/>
      <c r="AN178" s="60"/>
      <c r="AO178" s="2"/>
      <c r="AP178" s="2"/>
      <c r="AQ178" s="2"/>
      <c r="AR178" s="2"/>
      <c r="AS178" s="2"/>
      <c r="AT178" s="2"/>
      <c r="AU178" s="20"/>
      <c r="AV178" s="20"/>
      <c r="AW178" s="21"/>
      <c r="BB178" s="240" t="s">
        <v>65</v>
      </c>
      <c r="BO178" s="76">
        <f>IFERROR(U178*H178/G178,0)</f>
        <v>0</v>
      </c>
      <c r="BP178" s="76">
        <f>IFERROR(V178*H178/G178,0)</f>
        <v>0</v>
      </c>
      <c r="BQ178" s="76">
        <f>IFERROR(1/I178*(U178/G178),0)</f>
        <v>0</v>
      </c>
      <c r="BR178" s="76">
        <f>IFERROR(1/I178*(V178/G178),0)</f>
        <v>0</v>
      </c>
      <c r="BS178" s="76">
        <f>IFERROR(W178*H178/G178,0)</f>
        <v>0</v>
      </c>
      <c r="BT178" s="76">
        <f>IFERROR(X178*H178/G178,0)</f>
        <v>0</v>
      </c>
      <c r="BU178" s="76">
        <f>IFERROR(1/I178*(W178/G178),0)</f>
        <v>0</v>
      </c>
      <c r="BV178" s="76">
        <f>IFERROR(1/I178*(X178/G178),0)</f>
        <v>0</v>
      </c>
      <c r="BW178" s="76">
        <f>IFERROR(Y178*H178/G178,0)</f>
        <v>0</v>
      </c>
      <c r="BX178" s="76">
        <f>IFERROR(Z178*H178/G178,0)</f>
        <v>0</v>
      </c>
      <c r="BY178" s="76">
        <f>IFERROR(1/I178*(Y178/G178),0)</f>
        <v>0</v>
      </c>
      <c r="BZ178" s="76">
        <f>IFERROR(1/I178*(Z178/G178),0)</f>
        <v>0</v>
      </c>
      <c r="CA178" s="76">
        <f>IFERROR(AA178*H178/G178,0)</f>
        <v>0</v>
      </c>
      <c r="CB178" s="76">
        <f>IFERROR(AB178*H178/G178,0)</f>
        <v>0</v>
      </c>
      <c r="CC178" s="76">
        <f>IFERROR(1/I178*(AA178/G178),0)</f>
        <v>0</v>
      </c>
      <c r="CD178" s="76">
        <f>IFERROR(1/I178*(AB178/G178),0)</f>
        <v>0</v>
      </c>
    </row>
    <row r="179" spans="1:82" hidden="1" x14ac:dyDescent="0.2">
      <c r="A179" s="78" t="s">
        <v>307</v>
      </c>
      <c r="B179" s="79" t="s">
        <v>308</v>
      </c>
      <c r="C179" s="79">
        <v>4301020296</v>
      </c>
      <c r="D179" s="79">
        <v>4680115881433</v>
      </c>
      <c r="E179" s="80">
        <v>0.45</v>
      </c>
      <c r="F179" s="81">
        <v>6</v>
      </c>
      <c r="G179" s="80">
        <v>2.7</v>
      </c>
      <c r="H179" s="80">
        <v>2.88</v>
      </c>
      <c r="I179" s="82">
        <v>182</v>
      </c>
      <c r="J179" s="82" t="s">
        <v>112</v>
      </c>
      <c r="K179" s="83" t="s">
        <v>95</v>
      </c>
      <c r="L179" s="83"/>
      <c r="M179" s="485">
        <v>50</v>
      </c>
      <c r="N179" s="485"/>
      <c r="O179" s="5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P179" s="487"/>
      <c r="Q179" s="487"/>
      <c r="R179" s="487"/>
      <c r="S179" s="487"/>
      <c r="T179" s="84" t="s">
        <v>0</v>
      </c>
      <c r="U179" s="64">
        <v>0</v>
      </c>
      <c r="V179" s="65">
        <f>IFERROR(IF(U179="",0,CEILING((U179/$G179),1)*$G179),"")</f>
        <v>0</v>
      </c>
      <c r="W179" s="64">
        <v>0</v>
      </c>
      <c r="X179" s="65">
        <f>IFERROR(IF(W179="",0,CEILING((W179/$G179),1)*$G179),"")</f>
        <v>0</v>
      </c>
      <c r="Y179" s="64">
        <v>0</v>
      </c>
      <c r="Z179" s="65">
        <f>IFERROR(IF(Y179="",0,CEILING((Y179/$G179),1)*$G179),"")</f>
        <v>0</v>
      </c>
      <c r="AA179" s="64">
        <v>0</v>
      </c>
      <c r="AB179" s="65">
        <f>IFERROR(IF(AA179="",0,CEILING((AA179/$G179),1)*$G179),"")</f>
        <v>0</v>
      </c>
      <c r="AC179" s="66" t="str">
        <f>IF(IFERROR(ROUNDUP(V179/G179,0)*0.00651,0)+IFERROR(ROUNDUP(X179/G179,0)*0.00651,0)+IFERROR(ROUNDUP(Z179/G179,0)*0.00651,0)+IFERROR(ROUNDUP(AB179/G179,0)*0.00651,0)=0,"",IFERROR(ROUNDUP(V179/G179,0)*0.00651,0)+IFERROR(ROUNDUP(X179/G179,0)*0.00651,0)+IFERROR(ROUNDUP(Z179/G179,0)*0.00651,0)+IFERROR(ROUNDUP(AB179/G179,0)*0.00651,0))</f>
        <v/>
      </c>
      <c r="AD179" s="78" t="s">
        <v>57</v>
      </c>
      <c r="AE179" s="78" t="s">
        <v>57</v>
      </c>
      <c r="AF179" s="243" t="s">
        <v>306</v>
      </c>
      <c r="AG179" s="2"/>
      <c r="AH179" s="2"/>
      <c r="AI179" s="2"/>
      <c r="AJ179" s="2"/>
      <c r="AK179" s="2"/>
      <c r="AL179" s="60"/>
      <c r="AM179" s="60"/>
      <c r="AN179" s="60"/>
      <c r="AO179" s="2"/>
      <c r="AP179" s="2"/>
      <c r="AQ179" s="2"/>
      <c r="AR179" s="2"/>
      <c r="AS179" s="2"/>
      <c r="AT179" s="2"/>
      <c r="AU179" s="20"/>
      <c r="AV179" s="20"/>
      <c r="AW179" s="21"/>
      <c r="BB179" s="242" t="s">
        <v>65</v>
      </c>
      <c r="BO179" s="76">
        <f>IFERROR(U179*H179/G179,0)</f>
        <v>0</v>
      </c>
      <c r="BP179" s="76">
        <f>IFERROR(V179*H179/G179,0)</f>
        <v>0</v>
      </c>
      <c r="BQ179" s="76">
        <f>IFERROR(1/I179*(U179/G179),0)</f>
        <v>0</v>
      </c>
      <c r="BR179" s="76">
        <f>IFERROR(1/I179*(V179/G179),0)</f>
        <v>0</v>
      </c>
      <c r="BS179" s="76">
        <f>IFERROR(W179*H179/G179,0)</f>
        <v>0</v>
      </c>
      <c r="BT179" s="76">
        <f>IFERROR(X179*H179/G179,0)</f>
        <v>0</v>
      </c>
      <c r="BU179" s="76">
        <f>IFERROR(1/I179*(W179/G179),0)</f>
        <v>0</v>
      </c>
      <c r="BV179" s="76">
        <f>IFERROR(1/I179*(X179/G179),0)</f>
        <v>0</v>
      </c>
      <c r="BW179" s="76">
        <f>IFERROR(Y179*H179/G179,0)</f>
        <v>0</v>
      </c>
      <c r="BX179" s="76">
        <f>IFERROR(Z179*H179/G179,0)</f>
        <v>0</v>
      </c>
      <c r="BY179" s="76">
        <f>IFERROR(1/I179*(Y179/G179),0)</f>
        <v>0</v>
      </c>
      <c r="BZ179" s="76">
        <f>IFERROR(1/I179*(Z179/G179),0)</f>
        <v>0</v>
      </c>
      <c r="CA179" s="76">
        <f>IFERROR(AA179*H179/G179,0)</f>
        <v>0</v>
      </c>
      <c r="CB179" s="76">
        <f>IFERROR(AB179*H179/G179,0)</f>
        <v>0</v>
      </c>
      <c r="CC179" s="76">
        <f>IFERROR(1/I179*(AA179/G179),0)</f>
        <v>0</v>
      </c>
      <c r="CD179" s="76">
        <f>IFERROR(1/I179*(AB179/G179),0)</f>
        <v>0</v>
      </c>
    </row>
    <row r="180" spans="1:82" hidden="1" x14ac:dyDescent="0.2">
      <c r="A180" s="490"/>
      <c r="B180" s="490"/>
      <c r="C180" s="490"/>
      <c r="D180" s="490"/>
      <c r="E180" s="490"/>
      <c r="F180" s="490"/>
      <c r="G180" s="490"/>
      <c r="H180" s="490"/>
      <c r="I180" s="490"/>
      <c r="J180" s="490"/>
      <c r="K180" s="490"/>
      <c r="L180" s="490"/>
      <c r="M180" s="490"/>
      <c r="N180" s="490"/>
      <c r="O180" s="488" t="s">
        <v>43</v>
      </c>
      <c r="P180" s="489"/>
      <c r="Q180" s="489"/>
      <c r="R180" s="489"/>
      <c r="S180" s="489"/>
      <c r="T180" s="39" t="s">
        <v>42</v>
      </c>
      <c r="U180" s="101">
        <f>IFERROR(U178/G178,0)+IFERROR(U179/G179,0)</f>
        <v>0</v>
      </c>
      <c r="V180" s="101">
        <f>IFERROR(V178/G178,0)+IFERROR(V179/G179,0)</f>
        <v>0</v>
      </c>
      <c r="W180" s="101">
        <f>IFERROR(W178/G178,0)+IFERROR(W179/G179,0)</f>
        <v>0</v>
      </c>
      <c r="X180" s="101">
        <f>IFERROR(X178/G178,0)+IFERROR(X179/G179,0)</f>
        <v>0</v>
      </c>
      <c r="Y180" s="101">
        <f>IFERROR(Y178/G178,0)+IFERROR(Y179/G179,0)</f>
        <v>0</v>
      </c>
      <c r="Z180" s="101">
        <f>IFERROR(Z178/G178,0)+IFERROR(Z179/G179,0)</f>
        <v>0</v>
      </c>
      <c r="AA180" s="101">
        <f>IFERROR(AA178/G178,0)+IFERROR(AA179/G179,0)</f>
        <v>0</v>
      </c>
      <c r="AB180" s="101">
        <f>IFERROR(AB178/G178,0)+IFERROR(AB179/G179,0)</f>
        <v>0</v>
      </c>
      <c r="AC180" s="101">
        <f>IFERROR(IF(AC178="",0,AC178),0)+IFERROR(IF(AC179="",0,AC179),0)</f>
        <v>0</v>
      </c>
      <c r="AD180" s="3"/>
      <c r="AE180" s="71"/>
      <c r="AF180" s="3"/>
      <c r="AG180" s="3"/>
      <c r="AH180" s="3"/>
      <c r="AI180" s="3"/>
      <c r="AJ180" s="3"/>
      <c r="AK180" s="3"/>
      <c r="AL180" s="61"/>
      <c r="AM180" s="61"/>
      <c r="AN180" s="61"/>
      <c r="AO180" s="3"/>
      <c r="AP180" s="3"/>
      <c r="AQ180" s="2"/>
      <c r="AR180" s="2"/>
      <c r="AS180" s="2"/>
      <c r="AT180" s="2"/>
      <c r="AU180" s="20"/>
      <c r="AV180" s="20"/>
      <c r="AW180" s="21"/>
    </row>
    <row r="181" spans="1:82" hidden="1" x14ac:dyDescent="0.2">
      <c r="A181" s="490"/>
      <c r="B181" s="490"/>
      <c r="C181" s="490"/>
      <c r="D181" s="490"/>
      <c r="E181" s="490"/>
      <c r="F181" s="490"/>
      <c r="G181" s="490"/>
      <c r="H181" s="490"/>
      <c r="I181" s="490"/>
      <c r="J181" s="490"/>
      <c r="K181" s="490"/>
      <c r="L181" s="490"/>
      <c r="M181" s="490"/>
      <c r="N181" s="490"/>
      <c r="O181" s="488" t="s">
        <v>43</v>
      </c>
      <c r="P181" s="489"/>
      <c r="Q181" s="489"/>
      <c r="R181" s="489"/>
      <c r="S181" s="489"/>
      <c r="T181" s="39" t="s">
        <v>0</v>
      </c>
      <c r="U181" s="103">
        <f t="shared" ref="U181:AB181" si="46">IFERROR(SUM(U178:U179),0)</f>
        <v>0</v>
      </c>
      <c r="V181" s="103">
        <f t="shared" si="46"/>
        <v>0</v>
      </c>
      <c r="W181" s="103">
        <f t="shared" si="46"/>
        <v>0</v>
      </c>
      <c r="X181" s="103">
        <f t="shared" si="46"/>
        <v>0</v>
      </c>
      <c r="Y181" s="103">
        <f t="shared" si="46"/>
        <v>0</v>
      </c>
      <c r="Z181" s="103">
        <f t="shared" si="46"/>
        <v>0</v>
      </c>
      <c r="AA181" s="103">
        <f t="shared" si="46"/>
        <v>0</v>
      </c>
      <c r="AB181" s="103">
        <f t="shared" si="46"/>
        <v>0</v>
      </c>
      <c r="AC181" s="101" t="s">
        <v>57</v>
      </c>
      <c r="AD181" s="3"/>
      <c r="AE181" s="71"/>
      <c r="AF181" s="3"/>
      <c r="AG181" s="3"/>
      <c r="AH181" s="3"/>
      <c r="AI181" s="3"/>
      <c r="AJ181" s="3"/>
      <c r="AK181" s="3"/>
      <c r="AL181" s="61"/>
      <c r="AM181" s="61"/>
      <c r="AN181" s="61"/>
      <c r="AO181" s="3"/>
      <c r="AP181" s="3"/>
      <c r="AQ181" s="2"/>
      <c r="AR181" s="2"/>
      <c r="AS181" s="2"/>
      <c r="AT181" s="2"/>
      <c r="AU181" s="20"/>
      <c r="AV181" s="20"/>
      <c r="AW181" s="21"/>
    </row>
    <row r="182" spans="1:82" ht="15" hidden="1" x14ac:dyDescent="0.25">
      <c r="A182" s="482" t="s">
        <v>116</v>
      </c>
      <c r="B182" s="483"/>
      <c r="C182" s="483"/>
      <c r="D182" s="483"/>
      <c r="E182" s="483"/>
      <c r="F182" s="483"/>
      <c r="G182" s="483"/>
      <c r="H182" s="483"/>
      <c r="I182" s="483"/>
      <c r="J182" s="483"/>
      <c r="K182" s="483"/>
      <c r="L182" s="483"/>
      <c r="M182" s="483"/>
      <c r="N182" s="483"/>
      <c r="O182" s="483"/>
      <c r="P182" s="483"/>
      <c r="Q182" s="483"/>
      <c r="R182" s="483"/>
      <c r="S182" s="483"/>
      <c r="T182" s="483"/>
      <c r="U182" s="483"/>
      <c r="V182" s="483"/>
      <c r="W182" s="483"/>
      <c r="X182" s="480"/>
      <c r="Y182" s="480"/>
      <c r="Z182" s="480"/>
      <c r="AA182" s="476"/>
      <c r="AB182" s="476"/>
      <c r="AC182" s="476"/>
      <c r="AD182" s="476"/>
      <c r="AE182" s="477"/>
      <c r="AF182" s="484"/>
      <c r="AG182" s="2"/>
      <c r="AH182" s="2"/>
      <c r="AI182" s="2"/>
      <c r="AJ182" s="2"/>
      <c r="AK182" s="60"/>
      <c r="AL182" s="60"/>
      <c r="AM182" s="60"/>
      <c r="AN182" s="2"/>
      <c r="AO182" s="2"/>
      <c r="AP182" s="2"/>
      <c r="AQ182" s="2"/>
      <c r="AR182" s="2"/>
    </row>
    <row r="183" spans="1:82" hidden="1" x14ac:dyDescent="0.2">
      <c r="A183" s="78" t="s">
        <v>309</v>
      </c>
      <c r="B183" s="79" t="s">
        <v>310</v>
      </c>
      <c r="C183" s="79">
        <v>4301031240</v>
      </c>
      <c r="D183" s="79">
        <v>4680115885042</v>
      </c>
      <c r="E183" s="80">
        <v>0.7</v>
      </c>
      <c r="F183" s="81">
        <v>6</v>
      </c>
      <c r="G183" s="80">
        <v>4.2</v>
      </c>
      <c r="H183" s="80">
        <v>4.41</v>
      </c>
      <c r="I183" s="82">
        <v>132</v>
      </c>
      <c r="J183" s="82" t="s">
        <v>100</v>
      </c>
      <c r="K183" s="83" t="s">
        <v>120</v>
      </c>
      <c r="L183" s="83"/>
      <c r="M183" s="485">
        <v>40</v>
      </c>
      <c r="N183" s="485"/>
      <c r="O183" s="5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P183" s="487"/>
      <c r="Q183" s="487"/>
      <c r="R183" s="487"/>
      <c r="S183" s="487"/>
      <c r="T183" s="84" t="s">
        <v>0</v>
      </c>
      <c r="U183" s="64">
        <v>0</v>
      </c>
      <c r="V183" s="65">
        <f>IFERROR(IF(U183="",0,CEILING((U183/$G183),1)*$G183),"")</f>
        <v>0</v>
      </c>
      <c r="W183" s="64">
        <v>0</v>
      </c>
      <c r="X183" s="65">
        <f>IFERROR(IF(W183="",0,CEILING((W183/$G183),1)*$G183),"")</f>
        <v>0</v>
      </c>
      <c r="Y183" s="64">
        <v>0</v>
      </c>
      <c r="Z183" s="65">
        <f>IFERROR(IF(Y183="",0,CEILING((Y183/$G183),1)*$G183),"")</f>
        <v>0</v>
      </c>
      <c r="AA183" s="64">
        <v>0</v>
      </c>
      <c r="AB183" s="65">
        <f>IFERROR(IF(AA183="",0,CEILING((AA183/$G183),1)*$G183),"")</f>
        <v>0</v>
      </c>
      <c r="AC183" s="66" t="str">
        <f>IF(IFERROR(ROUNDUP(V183/G183,0)*0.00902,0)+IFERROR(ROUNDUP(X183/G183,0)*0.00902,0)+IFERROR(ROUNDUP(Z183/G183,0)*0.00902,0)+IFERROR(ROUNDUP(AB183/G183,0)*0.00902,0)=0,"",IFERROR(ROUNDUP(V183/G183,0)*0.00902,0)+IFERROR(ROUNDUP(X183/G183,0)*0.00902,0)+IFERROR(ROUNDUP(Z183/G183,0)*0.00902,0)+IFERROR(ROUNDUP(AB183/G183,0)*0.00902,0))</f>
        <v/>
      </c>
      <c r="AD183" s="78" t="s">
        <v>57</v>
      </c>
      <c r="AE183" s="78" t="s">
        <v>57</v>
      </c>
      <c r="AF183" s="245" t="s">
        <v>311</v>
      </c>
      <c r="AG183" s="2"/>
      <c r="AH183" s="2"/>
      <c r="AI183" s="2"/>
      <c r="AJ183" s="2"/>
      <c r="AK183" s="2"/>
      <c r="AL183" s="60"/>
      <c r="AM183" s="60"/>
      <c r="AN183" s="60"/>
      <c r="AO183" s="2"/>
      <c r="AP183" s="2"/>
      <c r="AQ183" s="2"/>
      <c r="AR183" s="2"/>
      <c r="AS183" s="2"/>
      <c r="AT183" s="2"/>
      <c r="AU183" s="20"/>
      <c r="AV183" s="20"/>
      <c r="AW183" s="21"/>
      <c r="BB183" s="244" t="s">
        <v>65</v>
      </c>
      <c r="BO183" s="76">
        <f>IFERROR(U183*H183/G183,0)</f>
        <v>0</v>
      </c>
      <c r="BP183" s="76">
        <f>IFERROR(V183*H183/G183,0)</f>
        <v>0</v>
      </c>
      <c r="BQ183" s="76">
        <f>IFERROR(1/I183*(U183/G183),0)</f>
        <v>0</v>
      </c>
      <c r="BR183" s="76">
        <f>IFERROR(1/I183*(V183/G183),0)</f>
        <v>0</v>
      </c>
      <c r="BS183" s="76">
        <f>IFERROR(W183*H183/G183,0)</f>
        <v>0</v>
      </c>
      <c r="BT183" s="76">
        <f>IFERROR(X183*H183/G183,0)</f>
        <v>0</v>
      </c>
      <c r="BU183" s="76">
        <f>IFERROR(1/I183*(W183/G183),0)</f>
        <v>0</v>
      </c>
      <c r="BV183" s="76">
        <f>IFERROR(1/I183*(X183/G183),0)</f>
        <v>0</v>
      </c>
      <c r="BW183" s="76">
        <f>IFERROR(Y183*H183/G183,0)</f>
        <v>0</v>
      </c>
      <c r="BX183" s="76">
        <f>IFERROR(Z183*H183/G183,0)</f>
        <v>0</v>
      </c>
      <c r="BY183" s="76">
        <f>IFERROR(1/I183*(Y183/G183),0)</f>
        <v>0</v>
      </c>
      <c r="BZ183" s="76">
        <f>IFERROR(1/I183*(Z183/G183),0)</f>
        <v>0</v>
      </c>
      <c r="CA183" s="76">
        <f>IFERROR(AA183*H183/G183,0)</f>
        <v>0</v>
      </c>
      <c r="CB183" s="76">
        <f>IFERROR(AB183*H183/G183,0)</f>
        <v>0</v>
      </c>
      <c r="CC183" s="76">
        <f>IFERROR(1/I183*(AA183/G183),0)</f>
        <v>0</v>
      </c>
      <c r="CD183" s="76">
        <f>IFERROR(1/I183*(AB183/G183),0)</f>
        <v>0</v>
      </c>
    </row>
    <row r="184" spans="1:82" hidden="1" x14ac:dyDescent="0.2">
      <c r="A184" s="78" t="s">
        <v>312</v>
      </c>
      <c r="B184" s="79" t="s">
        <v>313</v>
      </c>
      <c r="C184" s="79">
        <v>4301031243</v>
      </c>
      <c r="D184" s="79">
        <v>4680115885073</v>
      </c>
      <c r="E184" s="80">
        <v>0.3</v>
      </c>
      <c r="F184" s="81">
        <v>6</v>
      </c>
      <c r="G184" s="80">
        <v>1.8</v>
      </c>
      <c r="H184" s="80">
        <v>1.9</v>
      </c>
      <c r="I184" s="82">
        <v>234</v>
      </c>
      <c r="J184" s="82" t="s">
        <v>108</v>
      </c>
      <c r="K184" s="83" t="s">
        <v>120</v>
      </c>
      <c r="L184" s="83"/>
      <c r="M184" s="485">
        <v>40</v>
      </c>
      <c r="N184" s="485"/>
      <c r="O184" s="55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184" s="487"/>
      <c r="Q184" s="487"/>
      <c r="R184" s="487"/>
      <c r="S184" s="487"/>
      <c r="T184" s="84" t="s">
        <v>0</v>
      </c>
      <c r="U184" s="64">
        <v>0</v>
      </c>
      <c r="V184" s="65">
        <f>IFERROR(IF(U184="",0,CEILING((U184/$G184),1)*$G184),"")</f>
        <v>0</v>
      </c>
      <c r="W184" s="64">
        <v>0</v>
      </c>
      <c r="X184" s="65">
        <f>IFERROR(IF(W184="",0,CEILING((W184/$G184),1)*$G184),"")</f>
        <v>0</v>
      </c>
      <c r="Y184" s="64">
        <v>0</v>
      </c>
      <c r="Z184" s="65">
        <f>IFERROR(IF(Y184="",0,CEILING((Y184/$G184),1)*$G184),"")</f>
        <v>0</v>
      </c>
      <c r="AA184" s="64">
        <v>0</v>
      </c>
      <c r="AB184" s="65">
        <f>IFERROR(IF(AA184="",0,CEILING((AA184/$G184),1)*$G184),"")</f>
        <v>0</v>
      </c>
      <c r="AC184" s="66" t="str">
        <f>IF(IFERROR(ROUNDUP(V184/G184,0)*0.00502,0)+IFERROR(ROUNDUP(X184/G184,0)*0.00502,0)+IFERROR(ROUNDUP(Z184/G184,0)*0.00502,0)+IFERROR(ROUNDUP(AB184/G184,0)*0.00502,0)=0,"",IFERROR(ROUNDUP(V184/G184,0)*0.00502,0)+IFERROR(ROUNDUP(X184/G184,0)*0.00502,0)+IFERROR(ROUNDUP(Z184/G184,0)*0.00502,0)+IFERROR(ROUNDUP(AB184/G184,0)*0.00502,0))</f>
        <v/>
      </c>
      <c r="AD184" s="78" t="s">
        <v>57</v>
      </c>
      <c r="AE184" s="78" t="s">
        <v>57</v>
      </c>
      <c r="AF184" s="247" t="s">
        <v>314</v>
      </c>
      <c r="AG184" s="2"/>
      <c r="AH184" s="2"/>
      <c r="AI184" s="2"/>
      <c r="AJ184" s="2"/>
      <c r="AK184" s="2"/>
      <c r="AL184" s="60"/>
      <c r="AM184" s="60"/>
      <c r="AN184" s="60"/>
      <c r="AO184" s="2"/>
      <c r="AP184" s="2"/>
      <c r="AQ184" s="2"/>
      <c r="AR184" s="2"/>
      <c r="AS184" s="2"/>
      <c r="AT184" s="2"/>
      <c r="AU184" s="20"/>
      <c r="AV184" s="20"/>
      <c r="AW184" s="21"/>
      <c r="BB184" s="246" t="s">
        <v>65</v>
      </c>
      <c r="BO184" s="76">
        <f>IFERROR(U184*H184/G184,0)</f>
        <v>0</v>
      </c>
      <c r="BP184" s="76">
        <f>IFERROR(V184*H184/G184,0)</f>
        <v>0</v>
      </c>
      <c r="BQ184" s="76">
        <f>IFERROR(1/I184*(U184/G184),0)</f>
        <v>0</v>
      </c>
      <c r="BR184" s="76">
        <f>IFERROR(1/I184*(V184/G184),0)</f>
        <v>0</v>
      </c>
      <c r="BS184" s="76">
        <f>IFERROR(W184*H184/G184,0)</f>
        <v>0</v>
      </c>
      <c r="BT184" s="76">
        <f>IFERROR(X184*H184/G184,0)</f>
        <v>0</v>
      </c>
      <c r="BU184" s="76">
        <f>IFERROR(1/I184*(W184/G184),0)</f>
        <v>0</v>
      </c>
      <c r="BV184" s="76">
        <f>IFERROR(1/I184*(X184/G184),0)</f>
        <v>0</v>
      </c>
      <c r="BW184" s="76">
        <f>IFERROR(Y184*H184/G184,0)</f>
        <v>0</v>
      </c>
      <c r="BX184" s="76">
        <f>IFERROR(Z184*H184/G184,0)</f>
        <v>0</v>
      </c>
      <c r="BY184" s="76">
        <f>IFERROR(1/I184*(Y184/G184),0)</f>
        <v>0</v>
      </c>
      <c r="BZ184" s="76">
        <f>IFERROR(1/I184*(Z184/G184),0)</f>
        <v>0</v>
      </c>
      <c r="CA184" s="76">
        <f>IFERROR(AA184*H184/G184,0)</f>
        <v>0</v>
      </c>
      <c r="CB184" s="76">
        <f>IFERROR(AB184*H184/G184,0)</f>
        <v>0</v>
      </c>
      <c r="CC184" s="76">
        <f>IFERROR(1/I184*(AA184/G184),0)</f>
        <v>0</v>
      </c>
      <c r="CD184" s="76">
        <f>IFERROR(1/I184*(AB184/G184),0)</f>
        <v>0</v>
      </c>
    </row>
    <row r="185" spans="1:82" hidden="1" x14ac:dyDescent="0.2">
      <c r="A185" s="78" t="s">
        <v>315</v>
      </c>
      <c r="B185" s="79" t="s">
        <v>316</v>
      </c>
      <c r="C185" s="79">
        <v>4301031241</v>
      </c>
      <c r="D185" s="79">
        <v>4680115885059</v>
      </c>
      <c r="E185" s="80">
        <v>0.3</v>
      </c>
      <c r="F185" s="81">
        <v>6</v>
      </c>
      <c r="G185" s="80">
        <v>1.8</v>
      </c>
      <c r="H185" s="80">
        <v>1.9</v>
      </c>
      <c r="I185" s="82">
        <v>234</v>
      </c>
      <c r="J185" s="82" t="s">
        <v>108</v>
      </c>
      <c r="K185" s="83" t="s">
        <v>120</v>
      </c>
      <c r="L185" s="83"/>
      <c r="M185" s="485">
        <v>40</v>
      </c>
      <c r="N185" s="485"/>
      <c r="O185" s="55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185" s="487"/>
      <c r="Q185" s="487"/>
      <c r="R185" s="487"/>
      <c r="S185" s="487"/>
      <c r="T185" s="84" t="s">
        <v>0</v>
      </c>
      <c r="U185" s="64">
        <v>0</v>
      </c>
      <c r="V185" s="65">
        <f>IFERROR(IF(U185="",0,CEILING((U185/$G185),1)*$G185),"")</f>
        <v>0</v>
      </c>
      <c r="W185" s="64">
        <v>0</v>
      </c>
      <c r="X185" s="65">
        <f>IFERROR(IF(W185="",0,CEILING((W185/$G185),1)*$G185),"")</f>
        <v>0</v>
      </c>
      <c r="Y185" s="64">
        <v>0</v>
      </c>
      <c r="Z185" s="65">
        <f>IFERROR(IF(Y185="",0,CEILING((Y185/$G185),1)*$G185),"")</f>
        <v>0</v>
      </c>
      <c r="AA185" s="64">
        <v>0</v>
      </c>
      <c r="AB185" s="65">
        <f>IFERROR(IF(AA185="",0,CEILING((AA185/$G185),1)*$G185),"")</f>
        <v>0</v>
      </c>
      <c r="AC185" s="66" t="str">
        <f>IF(IFERROR(ROUNDUP(V185/G185,0)*0.00502,0)+IFERROR(ROUNDUP(X185/G185,0)*0.00502,0)+IFERROR(ROUNDUP(Z185/G185,0)*0.00502,0)+IFERROR(ROUNDUP(AB185/G185,0)*0.00502,0)=0,"",IFERROR(ROUNDUP(V185/G185,0)*0.00502,0)+IFERROR(ROUNDUP(X185/G185,0)*0.00502,0)+IFERROR(ROUNDUP(Z185/G185,0)*0.00502,0)+IFERROR(ROUNDUP(AB185/G185,0)*0.00502,0))</f>
        <v/>
      </c>
      <c r="AD185" s="78" t="s">
        <v>57</v>
      </c>
      <c r="AE185" s="78" t="s">
        <v>57</v>
      </c>
      <c r="AF185" s="249" t="s">
        <v>311</v>
      </c>
      <c r="AG185" s="2"/>
      <c r="AH185" s="2"/>
      <c r="AI185" s="2"/>
      <c r="AJ185" s="2"/>
      <c r="AK185" s="2"/>
      <c r="AL185" s="60"/>
      <c r="AM185" s="60"/>
      <c r="AN185" s="60"/>
      <c r="AO185" s="2"/>
      <c r="AP185" s="2"/>
      <c r="AQ185" s="2"/>
      <c r="AR185" s="2"/>
      <c r="AS185" s="2"/>
      <c r="AT185" s="2"/>
      <c r="AU185" s="20"/>
      <c r="AV185" s="20"/>
      <c r="AW185" s="21"/>
      <c r="BB185" s="248" t="s">
        <v>65</v>
      </c>
      <c r="BO185" s="76">
        <f>IFERROR(U185*H185/G185,0)</f>
        <v>0</v>
      </c>
      <c r="BP185" s="76">
        <f>IFERROR(V185*H185/G185,0)</f>
        <v>0</v>
      </c>
      <c r="BQ185" s="76">
        <f>IFERROR(1/I185*(U185/G185),0)</f>
        <v>0</v>
      </c>
      <c r="BR185" s="76">
        <f>IFERROR(1/I185*(V185/G185),0)</f>
        <v>0</v>
      </c>
      <c r="BS185" s="76">
        <f>IFERROR(W185*H185/G185,0)</f>
        <v>0</v>
      </c>
      <c r="BT185" s="76">
        <f>IFERROR(X185*H185/G185,0)</f>
        <v>0</v>
      </c>
      <c r="BU185" s="76">
        <f>IFERROR(1/I185*(W185/G185),0)</f>
        <v>0</v>
      </c>
      <c r="BV185" s="76">
        <f>IFERROR(1/I185*(X185/G185),0)</f>
        <v>0</v>
      </c>
      <c r="BW185" s="76">
        <f>IFERROR(Y185*H185/G185,0)</f>
        <v>0</v>
      </c>
      <c r="BX185" s="76">
        <f>IFERROR(Z185*H185/G185,0)</f>
        <v>0</v>
      </c>
      <c r="BY185" s="76">
        <f>IFERROR(1/I185*(Y185/G185),0)</f>
        <v>0</v>
      </c>
      <c r="BZ185" s="76">
        <f>IFERROR(1/I185*(Z185/G185),0)</f>
        <v>0</v>
      </c>
      <c r="CA185" s="76">
        <f>IFERROR(AA185*H185/G185,0)</f>
        <v>0</v>
      </c>
      <c r="CB185" s="76">
        <f>IFERROR(AB185*H185/G185,0)</f>
        <v>0</v>
      </c>
      <c r="CC185" s="76">
        <f>IFERROR(1/I185*(AA185/G185),0)</f>
        <v>0</v>
      </c>
      <c r="CD185" s="76">
        <f>IFERROR(1/I185*(AB185/G185),0)</f>
        <v>0</v>
      </c>
    </row>
    <row r="186" spans="1:82" hidden="1" x14ac:dyDescent="0.2">
      <c r="A186" s="490"/>
      <c r="B186" s="490"/>
      <c r="C186" s="490"/>
      <c r="D186" s="490"/>
      <c r="E186" s="490"/>
      <c r="F186" s="490"/>
      <c r="G186" s="490"/>
      <c r="H186" s="490"/>
      <c r="I186" s="490"/>
      <c r="J186" s="490"/>
      <c r="K186" s="490"/>
      <c r="L186" s="490"/>
      <c r="M186" s="490"/>
      <c r="N186" s="490"/>
      <c r="O186" s="488" t="s">
        <v>43</v>
      </c>
      <c r="P186" s="489"/>
      <c r="Q186" s="489"/>
      <c r="R186" s="489"/>
      <c r="S186" s="489"/>
      <c r="T186" s="39" t="s">
        <v>42</v>
      </c>
      <c r="U186" s="101">
        <f>IFERROR(U183/G183,0)+IFERROR(U184/G184,0)+IFERROR(U185/G185,0)</f>
        <v>0</v>
      </c>
      <c r="V186" s="101">
        <f>IFERROR(V183/G183,0)+IFERROR(V184/G184,0)+IFERROR(V185/G185,0)</f>
        <v>0</v>
      </c>
      <c r="W186" s="101">
        <f>IFERROR(W183/G183,0)+IFERROR(W184/G184,0)+IFERROR(W185/G185,0)</f>
        <v>0</v>
      </c>
      <c r="X186" s="101">
        <f>IFERROR(X183/G183,0)+IFERROR(X184/G184,0)+IFERROR(X185/G185,0)</f>
        <v>0</v>
      </c>
      <c r="Y186" s="101">
        <f>IFERROR(Y183/G183,0)+IFERROR(Y184/G184,0)+IFERROR(Y185/G185,0)</f>
        <v>0</v>
      </c>
      <c r="Z186" s="101">
        <f>IFERROR(Z183/G183,0)+IFERROR(Z184/G184,0)+IFERROR(Z185/G185,0)</f>
        <v>0</v>
      </c>
      <c r="AA186" s="101">
        <f>IFERROR(AA183/G183,0)+IFERROR(AA184/G184,0)+IFERROR(AA185/G185,0)</f>
        <v>0</v>
      </c>
      <c r="AB186" s="101">
        <f>IFERROR(AB183/G183,0)+IFERROR(AB184/G184,0)+IFERROR(AB185/G185,0)</f>
        <v>0</v>
      </c>
      <c r="AC186" s="101">
        <f>IFERROR(IF(AC183="",0,AC183),0)+IFERROR(IF(AC184="",0,AC184),0)+IFERROR(IF(AC185="",0,AC185),0)</f>
        <v>0</v>
      </c>
      <c r="AD186" s="3"/>
      <c r="AE186" s="71"/>
      <c r="AF186" s="3"/>
      <c r="AG186" s="3"/>
      <c r="AH186" s="3"/>
      <c r="AI186" s="3"/>
      <c r="AJ186" s="3"/>
      <c r="AK186" s="3"/>
      <c r="AL186" s="61"/>
      <c r="AM186" s="61"/>
      <c r="AN186" s="61"/>
      <c r="AO186" s="3"/>
      <c r="AP186" s="3"/>
      <c r="AQ186" s="2"/>
      <c r="AR186" s="2"/>
      <c r="AS186" s="2"/>
      <c r="AT186" s="2"/>
      <c r="AU186" s="20"/>
      <c r="AV186" s="20"/>
      <c r="AW186" s="21"/>
    </row>
    <row r="187" spans="1:82" hidden="1" x14ac:dyDescent="0.2">
      <c r="A187" s="490"/>
      <c r="B187" s="490"/>
      <c r="C187" s="490"/>
      <c r="D187" s="490"/>
      <c r="E187" s="490"/>
      <c r="F187" s="490"/>
      <c r="G187" s="490"/>
      <c r="H187" s="490"/>
      <c r="I187" s="490"/>
      <c r="J187" s="490"/>
      <c r="K187" s="490"/>
      <c r="L187" s="490"/>
      <c r="M187" s="490"/>
      <c r="N187" s="490"/>
      <c r="O187" s="488" t="s">
        <v>43</v>
      </c>
      <c r="P187" s="489"/>
      <c r="Q187" s="489"/>
      <c r="R187" s="489"/>
      <c r="S187" s="489"/>
      <c r="T187" s="39" t="s">
        <v>0</v>
      </c>
      <c r="U187" s="103">
        <f t="shared" ref="U187:AB187" si="47">IFERROR(SUM(U183:U185),0)</f>
        <v>0</v>
      </c>
      <c r="V187" s="103">
        <f t="shared" si="47"/>
        <v>0</v>
      </c>
      <c r="W187" s="103">
        <f t="shared" si="47"/>
        <v>0</v>
      </c>
      <c r="X187" s="103">
        <f t="shared" si="47"/>
        <v>0</v>
      </c>
      <c r="Y187" s="103">
        <f t="shared" si="47"/>
        <v>0</v>
      </c>
      <c r="Z187" s="103">
        <f t="shared" si="47"/>
        <v>0</v>
      </c>
      <c r="AA187" s="103">
        <f t="shared" si="47"/>
        <v>0</v>
      </c>
      <c r="AB187" s="103">
        <f t="shared" si="47"/>
        <v>0</v>
      </c>
      <c r="AC187" s="101" t="s">
        <v>57</v>
      </c>
      <c r="AD187" s="3"/>
      <c r="AE187" s="71"/>
      <c r="AF187" s="3"/>
      <c r="AG187" s="3"/>
      <c r="AH187" s="3"/>
      <c r="AI187" s="3"/>
      <c r="AJ187" s="3"/>
      <c r="AK187" s="3"/>
      <c r="AL187" s="61"/>
      <c r="AM187" s="61"/>
      <c r="AN187" s="61"/>
      <c r="AO187" s="3"/>
      <c r="AP187" s="3"/>
      <c r="AQ187" s="2"/>
      <c r="AR187" s="2"/>
      <c r="AS187" s="2"/>
      <c r="AT187" s="2"/>
      <c r="AU187" s="20"/>
      <c r="AV187" s="20"/>
      <c r="AW187" s="21"/>
    </row>
    <row r="188" spans="1:82" ht="15" hidden="1" x14ac:dyDescent="0.25">
      <c r="A188" s="482" t="s">
        <v>83</v>
      </c>
      <c r="B188" s="483"/>
      <c r="C188" s="483"/>
      <c r="D188" s="483"/>
      <c r="E188" s="483"/>
      <c r="F188" s="483"/>
      <c r="G188" s="483"/>
      <c r="H188" s="483"/>
      <c r="I188" s="483"/>
      <c r="J188" s="483"/>
      <c r="K188" s="483"/>
      <c r="L188" s="483"/>
      <c r="M188" s="483"/>
      <c r="N188" s="483"/>
      <c r="O188" s="483"/>
      <c r="P188" s="483"/>
      <c r="Q188" s="483"/>
      <c r="R188" s="483"/>
      <c r="S188" s="483"/>
      <c r="T188" s="483"/>
      <c r="U188" s="483"/>
      <c r="V188" s="483"/>
      <c r="W188" s="483"/>
      <c r="X188" s="480"/>
      <c r="Y188" s="480"/>
      <c r="Z188" s="480"/>
      <c r="AA188" s="476"/>
      <c r="AB188" s="476"/>
      <c r="AC188" s="476"/>
      <c r="AD188" s="476"/>
      <c r="AE188" s="477"/>
      <c r="AF188" s="484"/>
      <c r="AG188" s="2"/>
      <c r="AH188" s="2"/>
      <c r="AI188" s="2"/>
      <c r="AJ188" s="2"/>
      <c r="AK188" s="60"/>
      <c r="AL188" s="60"/>
      <c r="AM188" s="60"/>
      <c r="AN188" s="2"/>
      <c r="AO188" s="2"/>
      <c r="AP188" s="2"/>
      <c r="AQ188" s="2"/>
      <c r="AR188" s="2"/>
    </row>
    <row r="189" spans="1:82" hidden="1" x14ac:dyDescent="0.2">
      <c r="A189" s="78" t="s">
        <v>317</v>
      </c>
      <c r="B189" s="79" t="s">
        <v>318</v>
      </c>
      <c r="C189" s="79">
        <v>4301051838</v>
      </c>
      <c r="D189" s="79">
        <v>4680115881891</v>
      </c>
      <c r="E189" s="80">
        <v>1.4</v>
      </c>
      <c r="F189" s="81">
        <v>6</v>
      </c>
      <c r="G189" s="80">
        <v>8.4</v>
      </c>
      <c r="H189" s="80">
        <v>8.9190000000000005</v>
      </c>
      <c r="I189" s="82">
        <v>64</v>
      </c>
      <c r="J189" s="82" t="s">
        <v>88</v>
      </c>
      <c r="K189" s="83" t="s">
        <v>99</v>
      </c>
      <c r="L189" s="83"/>
      <c r="M189" s="485">
        <v>40</v>
      </c>
      <c r="N189" s="485"/>
      <c r="O189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P189" s="487"/>
      <c r="Q189" s="487"/>
      <c r="R189" s="487"/>
      <c r="S189" s="487"/>
      <c r="T189" s="84" t="s">
        <v>0</v>
      </c>
      <c r="U189" s="64">
        <v>0</v>
      </c>
      <c r="V189" s="65">
        <f>IFERROR(IF(U189="",0,CEILING((U189/$G189),1)*$G189),"")</f>
        <v>0</v>
      </c>
      <c r="W189" s="64">
        <v>0</v>
      </c>
      <c r="X189" s="65">
        <f>IFERROR(IF(W189="",0,CEILING((W189/$G189),1)*$G189),"")</f>
        <v>0</v>
      </c>
      <c r="Y189" s="64">
        <v>0</v>
      </c>
      <c r="Z189" s="65">
        <f>IFERROR(IF(Y189="",0,CEILING((Y189/$G189),1)*$G189),"")</f>
        <v>0</v>
      </c>
      <c r="AA189" s="64">
        <v>0</v>
      </c>
      <c r="AB189" s="65">
        <f>IFERROR(IF(AA189="",0,CEILING((AA189/$G189),1)*$G189),"")</f>
        <v>0</v>
      </c>
      <c r="AC189" s="66" t="str">
        <f>IF(IFERROR(ROUNDUP(V189/G189,0)*0.01898,0)+IFERROR(ROUNDUP(X189/G189,0)*0.01898,0)+IFERROR(ROUNDUP(Z189/G189,0)*0.01898,0)+IFERROR(ROUNDUP(AB189/G189,0)*0.01898,0)=0,"",IFERROR(ROUNDUP(V189/G189,0)*0.01898,0)+IFERROR(ROUNDUP(X189/G189,0)*0.01898,0)+IFERROR(ROUNDUP(Z189/G189,0)*0.01898,0)+IFERROR(ROUNDUP(AB189/G189,0)*0.01898,0))</f>
        <v/>
      </c>
      <c r="AD189" s="78" t="s">
        <v>57</v>
      </c>
      <c r="AE189" s="78" t="s">
        <v>57</v>
      </c>
      <c r="AF189" s="251" t="s">
        <v>319</v>
      </c>
      <c r="AG189" s="2"/>
      <c r="AH189" s="2"/>
      <c r="AI189" s="2"/>
      <c r="AJ189" s="2"/>
      <c r="AK189" s="2"/>
      <c r="AL189" s="60"/>
      <c r="AM189" s="60"/>
      <c r="AN189" s="60"/>
      <c r="AO189" s="2"/>
      <c r="AP189" s="2"/>
      <c r="AQ189" s="2"/>
      <c r="AR189" s="2"/>
      <c r="AS189" s="2"/>
      <c r="AT189" s="2"/>
      <c r="AU189" s="20"/>
      <c r="AV189" s="20"/>
      <c r="AW189" s="21"/>
      <c r="BB189" s="250" t="s">
        <v>65</v>
      </c>
      <c r="BO189" s="76">
        <f>IFERROR(U189*H189/G189,0)</f>
        <v>0</v>
      </c>
      <c r="BP189" s="76">
        <f>IFERROR(V189*H189/G189,0)</f>
        <v>0</v>
      </c>
      <c r="BQ189" s="76">
        <f>IFERROR(1/I189*(U189/G189),0)</f>
        <v>0</v>
      </c>
      <c r="BR189" s="76">
        <f>IFERROR(1/I189*(V189/G189),0)</f>
        <v>0</v>
      </c>
      <c r="BS189" s="76">
        <f>IFERROR(W189*H189/G189,0)</f>
        <v>0</v>
      </c>
      <c r="BT189" s="76">
        <f>IFERROR(X189*H189/G189,0)</f>
        <v>0</v>
      </c>
      <c r="BU189" s="76">
        <f>IFERROR(1/I189*(W189/G189),0)</f>
        <v>0</v>
      </c>
      <c r="BV189" s="76">
        <f>IFERROR(1/I189*(X189/G189),0)</f>
        <v>0</v>
      </c>
      <c r="BW189" s="76">
        <f>IFERROR(Y189*H189/G189,0)</f>
        <v>0</v>
      </c>
      <c r="BX189" s="76">
        <f>IFERROR(Z189*H189/G189,0)</f>
        <v>0</v>
      </c>
      <c r="BY189" s="76">
        <f>IFERROR(1/I189*(Y189/G189),0)</f>
        <v>0</v>
      </c>
      <c r="BZ189" s="76">
        <f>IFERROR(1/I189*(Z189/G189),0)</f>
        <v>0</v>
      </c>
      <c r="CA189" s="76">
        <f>IFERROR(AA189*H189/G189,0)</f>
        <v>0</v>
      </c>
      <c r="CB189" s="76">
        <f>IFERROR(AB189*H189/G189,0)</f>
        <v>0</v>
      </c>
      <c r="CC189" s="76">
        <f>IFERROR(1/I189*(AA189/G189),0)</f>
        <v>0</v>
      </c>
      <c r="CD189" s="76">
        <f>IFERROR(1/I189*(AB189/G189),0)</f>
        <v>0</v>
      </c>
    </row>
    <row r="190" spans="1:82" hidden="1" x14ac:dyDescent="0.2">
      <c r="A190" s="78" t="s">
        <v>320</v>
      </c>
      <c r="B190" s="79" t="s">
        <v>321</v>
      </c>
      <c r="C190" s="79">
        <v>4301051837</v>
      </c>
      <c r="D190" s="79">
        <v>4680115884311</v>
      </c>
      <c r="E190" s="80">
        <v>0.3</v>
      </c>
      <c r="F190" s="81">
        <v>6</v>
      </c>
      <c r="G190" s="80">
        <v>1.8</v>
      </c>
      <c r="H190" s="80">
        <v>2.0459999999999998</v>
      </c>
      <c r="I190" s="82">
        <v>182</v>
      </c>
      <c r="J190" s="82" t="s">
        <v>112</v>
      </c>
      <c r="K190" s="83" t="s">
        <v>99</v>
      </c>
      <c r="L190" s="83"/>
      <c r="M190" s="485">
        <v>40</v>
      </c>
      <c r="N190" s="485"/>
      <c r="O190" s="5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P190" s="487"/>
      <c r="Q190" s="487"/>
      <c r="R190" s="487"/>
      <c r="S190" s="487"/>
      <c r="T190" s="84" t="s">
        <v>0</v>
      </c>
      <c r="U190" s="64">
        <v>0</v>
      </c>
      <c r="V190" s="65">
        <f>IFERROR(IF(U190="",0,CEILING((U190/$G190),1)*$G190),"")</f>
        <v>0</v>
      </c>
      <c r="W190" s="64">
        <v>0</v>
      </c>
      <c r="X190" s="65">
        <f>IFERROR(IF(W190="",0,CEILING((W190/$G190),1)*$G190),"")</f>
        <v>0</v>
      </c>
      <c r="Y190" s="64">
        <v>0</v>
      </c>
      <c r="Z190" s="65">
        <f>IFERROR(IF(Y190="",0,CEILING((Y190/$G190),1)*$G190),"")</f>
        <v>0</v>
      </c>
      <c r="AA190" s="64">
        <v>0</v>
      </c>
      <c r="AB190" s="65">
        <f>IFERROR(IF(AA190="",0,CEILING((AA190/$G190),1)*$G190),"")</f>
        <v>0</v>
      </c>
      <c r="AC190" s="66" t="str">
        <f>IF(IFERROR(ROUNDUP(V190/G190,0)*0.00651,0)+IFERROR(ROUNDUP(X190/G190,0)*0.00651,0)+IFERROR(ROUNDUP(Z190/G190,0)*0.00651,0)+IFERROR(ROUNDUP(AB190/G190,0)*0.00651,0)=0,"",IFERROR(ROUNDUP(V190/G190,0)*0.00651,0)+IFERROR(ROUNDUP(X190/G190,0)*0.00651,0)+IFERROR(ROUNDUP(Z190/G190,0)*0.00651,0)+IFERROR(ROUNDUP(AB190/G190,0)*0.00651,0))</f>
        <v/>
      </c>
      <c r="AD190" s="78" t="s">
        <v>57</v>
      </c>
      <c r="AE190" s="78" t="s">
        <v>57</v>
      </c>
      <c r="AF190" s="253" t="s">
        <v>319</v>
      </c>
      <c r="AG190" s="2"/>
      <c r="AH190" s="2"/>
      <c r="AI190" s="2"/>
      <c r="AJ190" s="2"/>
      <c r="AK190" s="2"/>
      <c r="AL190" s="60"/>
      <c r="AM190" s="60"/>
      <c r="AN190" s="60"/>
      <c r="AO190" s="2"/>
      <c r="AP190" s="2"/>
      <c r="AQ190" s="2"/>
      <c r="AR190" s="2"/>
      <c r="AS190" s="2"/>
      <c r="AT190" s="2"/>
      <c r="AU190" s="20"/>
      <c r="AV190" s="20"/>
      <c r="AW190" s="21"/>
      <c r="BB190" s="252" t="s">
        <v>65</v>
      </c>
      <c r="BO190" s="76">
        <f>IFERROR(U190*H190/G190,0)</f>
        <v>0</v>
      </c>
      <c r="BP190" s="76">
        <f>IFERROR(V190*H190/G190,0)</f>
        <v>0</v>
      </c>
      <c r="BQ190" s="76">
        <f>IFERROR(1/I190*(U190/G190),0)</f>
        <v>0</v>
      </c>
      <c r="BR190" s="76">
        <f>IFERROR(1/I190*(V190/G190),0)</f>
        <v>0</v>
      </c>
      <c r="BS190" s="76">
        <f>IFERROR(W190*H190/G190,0)</f>
        <v>0</v>
      </c>
      <c r="BT190" s="76">
        <f>IFERROR(X190*H190/G190,0)</f>
        <v>0</v>
      </c>
      <c r="BU190" s="76">
        <f>IFERROR(1/I190*(W190/G190),0)</f>
        <v>0</v>
      </c>
      <c r="BV190" s="76">
        <f>IFERROR(1/I190*(X190/G190),0)</f>
        <v>0</v>
      </c>
      <c r="BW190" s="76">
        <f>IFERROR(Y190*H190/G190,0)</f>
        <v>0</v>
      </c>
      <c r="BX190" s="76">
        <f>IFERROR(Z190*H190/G190,0)</f>
        <v>0</v>
      </c>
      <c r="BY190" s="76">
        <f>IFERROR(1/I190*(Y190/G190),0)</f>
        <v>0</v>
      </c>
      <c r="BZ190" s="76">
        <f>IFERROR(1/I190*(Z190/G190),0)</f>
        <v>0</v>
      </c>
      <c r="CA190" s="76">
        <f>IFERROR(AA190*H190/G190,0)</f>
        <v>0</v>
      </c>
      <c r="CB190" s="76">
        <f>IFERROR(AB190*H190/G190,0)</f>
        <v>0</v>
      </c>
      <c r="CC190" s="76">
        <f>IFERROR(1/I190*(AA190/G190),0)</f>
        <v>0</v>
      </c>
      <c r="CD190" s="76">
        <f>IFERROR(1/I190*(AB190/G190),0)</f>
        <v>0</v>
      </c>
    </row>
    <row r="191" spans="1:82" ht="22.5" hidden="1" x14ac:dyDescent="0.2">
      <c r="A191" s="78" t="s">
        <v>322</v>
      </c>
      <c r="B191" s="79" t="s">
        <v>323</v>
      </c>
      <c r="C191" s="79">
        <v>4301051844</v>
      </c>
      <c r="D191" s="79">
        <v>4680115885929</v>
      </c>
      <c r="E191" s="80">
        <v>0.42</v>
      </c>
      <c r="F191" s="81">
        <v>6</v>
      </c>
      <c r="G191" s="80">
        <v>2.52</v>
      </c>
      <c r="H191" s="80">
        <v>2.7</v>
      </c>
      <c r="I191" s="82">
        <v>182</v>
      </c>
      <c r="J191" s="82" t="s">
        <v>112</v>
      </c>
      <c r="K191" s="83" t="s">
        <v>99</v>
      </c>
      <c r="L191" s="83"/>
      <c r="M191" s="485">
        <v>45</v>
      </c>
      <c r="N191" s="485"/>
      <c r="O191" s="55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P191" s="487"/>
      <c r="Q191" s="487"/>
      <c r="R191" s="487"/>
      <c r="S191" s="487"/>
      <c r="T191" s="84" t="s">
        <v>0</v>
      </c>
      <c r="U191" s="64">
        <v>0</v>
      </c>
      <c r="V191" s="65">
        <f>IFERROR(IF(U191="",0,CEILING((U191/$G191),1)*$G191),"")</f>
        <v>0</v>
      </c>
      <c r="W191" s="64">
        <v>0</v>
      </c>
      <c r="X191" s="65">
        <f>IFERROR(IF(W191="",0,CEILING((W191/$G191),1)*$G191),"")</f>
        <v>0</v>
      </c>
      <c r="Y191" s="64">
        <v>0</v>
      </c>
      <c r="Z191" s="65">
        <f>IFERROR(IF(Y191="",0,CEILING((Y191/$G191),1)*$G191),"")</f>
        <v>0</v>
      </c>
      <c r="AA191" s="64">
        <v>0</v>
      </c>
      <c r="AB191" s="65">
        <f>IFERROR(IF(AA191="",0,CEILING((AA191/$G191),1)*$G191),"")</f>
        <v>0</v>
      </c>
      <c r="AC191" s="66" t="str">
        <f>IF(IFERROR(ROUNDUP(V191/G191,0)*0.00651,0)+IFERROR(ROUNDUP(X191/G191,0)*0.00651,0)+IFERROR(ROUNDUP(Z191/G191,0)*0.00651,0)+IFERROR(ROUNDUP(AB191/G191,0)*0.00651,0)=0,"",IFERROR(ROUNDUP(V191/G191,0)*0.00651,0)+IFERROR(ROUNDUP(X191/G191,0)*0.00651,0)+IFERROR(ROUNDUP(Z191/G191,0)*0.00651,0)+IFERROR(ROUNDUP(AB191/G191,0)*0.00651,0))</f>
        <v/>
      </c>
      <c r="AD191" s="78" t="s">
        <v>57</v>
      </c>
      <c r="AE191" s="78" t="s">
        <v>57</v>
      </c>
      <c r="AF191" s="255" t="s">
        <v>324</v>
      </c>
      <c r="AG191" s="2"/>
      <c r="AH191" s="2"/>
      <c r="AI191" s="2"/>
      <c r="AJ191" s="2"/>
      <c r="AK191" s="2"/>
      <c r="AL191" s="60"/>
      <c r="AM191" s="60"/>
      <c r="AN191" s="60"/>
      <c r="AO191" s="2"/>
      <c r="AP191" s="2"/>
      <c r="AQ191" s="2"/>
      <c r="AR191" s="2"/>
      <c r="AS191" s="2"/>
      <c r="AT191" s="2"/>
      <c r="AU191" s="20"/>
      <c r="AV191" s="20"/>
      <c r="AW191" s="21"/>
      <c r="BB191" s="254" t="s">
        <v>65</v>
      </c>
      <c r="BO191" s="76">
        <f>IFERROR(U191*H191/G191,0)</f>
        <v>0</v>
      </c>
      <c r="BP191" s="76">
        <f>IFERROR(V191*H191/G191,0)</f>
        <v>0</v>
      </c>
      <c r="BQ191" s="76">
        <f>IFERROR(1/I191*(U191/G191),0)</f>
        <v>0</v>
      </c>
      <c r="BR191" s="76">
        <f>IFERROR(1/I191*(V191/G191),0)</f>
        <v>0</v>
      </c>
      <c r="BS191" s="76">
        <f>IFERROR(W191*H191/G191,0)</f>
        <v>0</v>
      </c>
      <c r="BT191" s="76">
        <f>IFERROR(X191*H191/G191,0)</f>
        <v>0</v>
      </c>
      <c r="BU191" s="76">
        <f>IFERROR(1/I191*(W191/G191),0)</f>
        <v>0</v>
      </c>
      <c r="BV191" s="76">
        <f>IFERROR(1/I191*(X191/G191),0)</f>
        <v>0</v>
      </c>
      <c r="BW191" s="76">
        <f>IFERROR(Y191*H191/G191,0)</f>
        <v>0</v>
      </c>
      <c r="BX191" s="76">
        <f>IFERROR(Z191*H191/G191,0)</f>
        <v>0</v>
      </c>
      <c r="BY191" s="76">
        <f>IFERROR(1/I191*(Y191/G191),0)</f>
        <v>0</v>
      </c>
      <c r="BZ191" s="76">
        <f>IFERROR(1/I191*(Z191/G191),0)</f>
        <v>0</v>
      </c>
      <c r="CA191" s="76">
        <f>IFERROR(AA191*H191/G191,0)</f>
        <v>0</v>
      </c>
      <c r="CB191" s="76">
        <f>IFERROR(AB191*H191/G191,0)</f>
        <v>0</v>
      </c>
      <c r="CC191" s="76">
        <f>IFERROR(1/I191*(AA191/G191),0)</f>
        <v>0</v>
      </c>
      <c r="CD191" s="76">
        <f>IFERROR(1/I191*(AB191/G191),0)</f>
        <v>0</v>
      </c>
    </row>
    <row r="192" spans="1:82" ht="33.75" hidden="1" x14ac:dyDescent="0.2">
      <c r="A192" s="78" t="s">
        <v>325</v>
      </c>
      <c r="B192" s="79" t="s">
        <v>326</v>
      </c>
      <c r="C192" s="79">
        <v>4301051930</v>
      </c>
      <c r="D192" s="79">
        <v>4680115884403</v>
      </c>
      <c r="E192" s="80">
        <v>0.3</v>
      </c>
      <c r="F192" s="81">
        <v>6</v>
      </c>
      <c r="G192" s="80">
        <v>1.8</v>
      </c>
      <c r="H192" s="80">
        <v>1.98</v>
      </c>
      <c r="I192" s="82">
        <v>182</v>
      </c>
      <c r="J192" s="82" t="s">
        <v>112</v>
      </c>
      <c r="K192" s="83" t="s">
        <v>87</v>
      </c>
      <c r="L192" s="83"/>
      <c r="M192" s="485">
        <v>40</v>
      </c>
      <c r="N192" s="485"/>
      <c r="O192" s="5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P192" s="487"/>
      <c r="Q192" s="487"/>
      <c r="R192" s="487"/>
      <c r="S192" s="487"/>
      <c r="T192" s="84" t="s">
        <v>0</v>
      </c>
      <c r="U192" s="64">
        <v>0</v>
      </c>
      <c r="V192" s="65">
        <f>IFERROR(IF(U192="",0,CEILING((U192/$G192),1)*$G192),"")</f>
        <v>0</v>
      </c>
      <c r="W192" s="64">
        <v>0</v>
      </c>
      <c r="X192" s="65">
        <f>IFERROR(IF(W192="",0,CEILING((W192/$G192),1)*$G192),"")</f>
        <v>0</v>
      </c>
      <c r="Y192" s="64">
        <v>0</v>
      </c>
      <c r="Z192" s="65">
        <f>IFERROR(IF(Y192="",0,CEILING((Y192/$G192),1)*$G192),"")</f>
        <v>0</v>
      </c>
      <c r="AA192" s="64">
        <v>0</v>
      </c>
      <c r="AB192" s="65">
        <f>IFERROR(IF(AA192="",0,CEILING((AA192/$G192),1)*$G192),"")</f>
        <v>0</v>
      </c>
      <c r="AC192" s="66" t="str">
        <f>IF(IFERROR(ROUNDUP(V192/G192,0)*0.00651,0)+IFERROR(ROUNDUP(X192/G192,0)*0.00651,0)+IFERROR(ROUNDUP(Z192/G192,0)*0.00651,0)+IFERROR(ROUNDUP(AB192/G192,0)*0.00651,0)=0,"",IFERROR(ROUNDUP(V192/G192,0)*0.00651,0)+IFERROR(ROUNDUP(X192/G192,0)*0.00651,0)+IFERROR(ROUNDUP(Z192/G192,0)*0.00651,0)+IFERROR(ROUNDUP(AB192/G192,0)*0.00651,0))</f>
        <v/>
      </c>
      <c r="AD192" s="78" t="s">
        <v>57</v>
      </c>
      <c r="AE192" s="78" t="s">
        <v>57</v>
      </c>
      <c r="AF192" s="257" t="s">
        <v>327</v>
      </c>
      <c r="AG192" s="2"/>
      <c r="AH192" s="2"/>
      <c r="AI192" s="2"/>
      <c r="AJ192" s="2"/>
      <c r="AK192" s="2"/>
      <c r="AL192" s="60"/>
      <c r="AM192" s="60"/>
      <c r="AN192" s="60"/>
      <c r="AO192" s="2"/>
      <c r="AP192" s="2"/>
      <c r="AQ192" s="2"/>
      <c r="AR192" s="2"/>
      <c r="AS192" s="2"/>
      <c r="AT192" s="2"/>
      <c r="AU192" s="20"/>
      <c r="AV192" s="20"/>
      <c r="AW192" s="21"/>
      <c r="BB192" s="256" t="s">
        <v>65</v>
      </c>
      <c r="BO192" s="76">
        <f>IFERROR(U192*H192/G192,0)</f>
        <v>0</v>
      </c>
      <c r="BP192" s="76">
        <f>IFERROR(V192*H192/G192,0)</f>
        <v>0</v>
      </c>
      <c r="BQ192" s="76">
        <f>IFERROR(1/I192*(U192/G192),0)</f>
        <v>0</v>
      </c>
      <c r="BR192" s="76">
        <f>IFERROR(1/I192*(V192/G192),0)</f>
        <v>0</v>
      </c>
      <c r="BS192" s="76">
        <f>IFERROR(W192*H192/G192,0)</f>
        <v>0</v>
      </c>
      <c r="BT192" s="76">
        <f>IFERROR(X192*H192/G192,0)</f>
        <v>0</v>
      </c>
      <c r="BU192" s="76">
        <f>IFERROR(1/I192*(W192/G192),0)</f>
        <v>0</v>
      </c>
      <c r="BV192" s="76">
        <f>IFERROR(1/I192*(X192/G192),0)</f>
        <v>0</v>
      </c>
      <c r="BW192" s="76">
        <f>IFERROR(Y192*H192/G192,0)</f>
        <v>0</v>
      </c>
      <c r="BX192" s="76">
        <f>IFERROR(Z192*H192/G192,0)</f>
        <v>0</v>
      </c>
      <c r="BY192" s="76">
        <f>IFERROR(1/I192*(Y192/G192),0)</f>
        <v>0</v>
      </c>
      <c r="BZ192" s="76">
        <f>IFERROR(1/I192*(Z192/G192),0)</f>
        <v>0</v>
      </c>
      <c r="CA192" s="76">
        <f>IFERROR(AA192*H192/G192,0)</f>
        <v>0</v>
      </c>
      <c r="CB192" s="76">
        <f>IFERROR(AB192*H192/G192,0)</f>
        <v>0</v>
      </c>
      <c r="CC192" s="76">
        <f>IFERROR(1/I192*(AA192/G192),0)</f>
        <v>0</v>
      </c>
      <c r="CD192" s="76">
        <f>IFERROR(1/I192*(AB192/G192),0)</f>
        <v>0</v>
      </c>
    </row>
    <row r="193" spans="1:82" hidden="1" x14ac:dyDescent="0.2">
      <c r="A193" s="490"/>
      <c r="B193" s="490"/>
      <c r="C193" s="490"/>
      <c r="D193" s="490"/>
      <c r="E193" s="490"/>
      <c r="F193" s="490"/>
      <c r="G193" s="490"/>
      <c r="H193" s="490"/>
      <c r="I193" s="490"/>
      <c r="J193" s="490"/>
      <c r="K193" s="490"/>
      <c r="L193" s="490"/>
      <c r="M193" s="490"/>
      <c r="N193" s="490"/>
      <c r="O193" s="488" t="s">
        <v>43</v>
      </c>
      <c r="P193" s="489"/>
      <c r="Q193" s="489"/>
      <c r="R193" s="489"/>
      <c r="S193" s="489"/>
      <c r="T193" s="39" t="s">
        <v>42</v>
      </c>
      <c r="U193" s="101">
        <f>IFERROR(U189/G189,0)+IFERROR(U190/G190,0)+IFERROR(U191/G191,0)+IFERROR(U192/G192,0)</f>
        <v>0</v>
      </c>
      <c r="V193" s="101">
        <f>IFERROR(V189/G189,0)+IFERROR(V190/G190,0)+IFERROR(V191/G191,0)+IFERROR(V192/G192,0)</f>
        <v>0</v>
      </c>
      <c r="W193" s="101">
        <f>IFERROR(W189/G189,0)+IFERROR(W190/G190,0)+IFERROR(W191/G191,0)+IFERROR(W192/G192,0)</f>
        <v>0</v>
      </c>
      <c r="X193" s="101">
        <f>IFERROR(X189/G189,0)+IFERROR(X190/G190,0)+IFERROR(X191/G191,0)+IFERROR(X192/G192,0)</f>
        <v>0</v>
      </c>
      <c r="Y193" s="101">
        <f>IFERROR(Y189/G189,0)+IFERROR(Y190/G190,0)+IFERROR(Y191/G191,0)+IFERROR(Y192/G192,0)</f>
        <v>0</v>
      </c>
      <c r="Z193" s="101">
        <f>IFERROR(Z189/G189,0)+IFERROR(Z190/G190,0)+IFERROR(Z191/G191,0)+IFERROR(Z192/G192,0)</f>
        <v>0</v>
      </c>
      <c r="AA193" s="101">
        <f>IFERROR(AA189/G189,0)+IFERROR(AA190/G190,0)+IFERROR(AA191/G191,0)+IFERROR(AA192/G192,0)</f>
        <v>0</v>
      </c>
      <c r="AB193" s="101">
        <f>IFERROR(AB189/G189,0)+IFERROR(AB190/G190,0)+IFERROR(AB191/G191,0)+IFERROR(AB192/G192,0)</f>
        <v>0</v>
      </c>
      <c r="AC193" s="101">
        <f>IFERROR(IF(AC189="",0,AC189),0)+IFERROR(IF(AC190="",0,AC190),0)+IFERROR(IF(AC191="",0,AC191),0)+IFERROR(IF(AC192="",0,AC192),0)</f>
        <v>0</v>
      </c>
      <c r="AD193" s="3"/>
      <c r="AE193" s="71"/>
      <c r="AF193" s="3"/>
      <c r="AG193" s="3"/>
      <c r="AH193" s="3"/>
      <c r="AI193" s="3"/>
      <c r="AJ193" s="3"/>
      <c r="AK193" s="3"/>
      <c r="AL193" s="61"/>
      <c r="AM193" s="61"/>
      <c r="AN193" s="61"/>
      <c r="AO193" s="3"/>
      <c r="AP193" s="3"/>
      <c r="AQ193" s="2"/>
      <c r="AR193" s="2"/>
      <c r="AS193" s="2"/>
      <c r="AT193" s="2"/>
      <c r="AU193" s="20"/>
      <c r="AV193" s="20"/>
      <c r="AW193" s="21"/>
    </row>
    <row r="194" spans="1:82" hidden="1" x14ac:dyDescent="0.2">
      <c r="A194" s="490"/>
      <c r="B194" s="490"/>
      <c r="C194" s="490"/>
      <c r="D194" s="490"/>
      <c r="E194" s="490"/>
      <c r="F194" s="490"/>
      <c r="G194" s="490"/>
      <c r="H194" s="490"/>
      <c r="I194" s="490"/>
      <c r="J194" s="490"/>
      <c r="K194" s="490"/>
      <c r="L194" s="490"/>
      <c r="M194" s="490"/>
      <c r="N194" s="490"/>
      <c r="O194" s="488" t="s">
        <v>43</v>
      </c>
      <c r="P194" s="489"/>
      <c r="Q194" s="489"/>
      <c r="R194" s="489"/>
      <c r="S194" s="489"/>
      <c r="T194" s="39" t="s">
        <v>0</v>
      </c>
      <c r="U194" s="103">
        <f t="shared" ref="U194:AB194" si="48">IFERROR(SUM(U189:U192),0)</f>
        <v>0</v>
      </c>
      <c r="V194" s="103">
        <f t="shared" si="48"/>
        <v>0</v>
      </c>
      <c r="W194" s="103">
        <f t="shared" si="48"/>
        <v>0</v>
      </c>
      <c r="X194" s="103">
        <f t="shared" si="48"/>
        <v>0</v>
      </c>
      <c r="Y194" s="103">
        <f t="shared" si="48"/>
        <v>0</v>
      </c>
      <c r="Z194" s="103">
        <f t="shared" si="48"/>
        <v>0</v>
      </c>
      <c r="AA194" s="103">
        <f t="shared" si="48"/>
        <v>0</v>
      </c>
      <c r="AB194" s="103">
        <f t="shared" si="48"/>
        <v>0</v>
      </c>
      <c r="AC194" s="101" t="s">
        <v>57</v>
      </c>
      <c r="AD194" s="3"/>
      <c r="AE194" s="71"/>
      <c r="AF194" s="3"/>
      <c r="AG194" s="3"/>
      <c r="AH194" s="3"/>
      <c r="AI194" s="3"/>
      <c r="AJ194" s="3"/>
      <c r="AK194" s="3"/>
      <c r="AL194" s="61"/>
      <c r="AM194" s="61"/>
      <c r="AN194" s="61"/>
      <c r="AO194" s="3"/>
      <c r="AP194" s="3"/>
      <c r="AQ194" s="2"/>
      <c r="AR194" s="2"/>
      <c r="AS194" s="2"/>
      <c r="AT194" s="2"/>
      <c r="AU194" s="20"/>
      <c r="AV194" s="20"/>
      <c r="AW194" s="21"/>
    </row>
    <row r="195" spans="1:82" ht="15" hidden="1" x14ac:dyDescent="0.25">
      <c r="A195" s="482" t="s">
        <v>246</v>
      </c>
      <c r="B195" s="483"/>
      <c r="C195" s="483"/>
      <c r="D195" s="483"/>
      <c r="E195" s="483"/>
      <c r="F195" s="483"/>
      <c r="G195" s="483"/>
      <c r="H195" s="483"/>
      <c r="I195" s="483"/>
      <c r="J195" s="483"/>
      <c r="K195" s="483"/>
      <c r="L195" s="483"/>
      <c r="M195" s="483"/>
      <c r="N195" s="483"/>
      <c r="O195" s="483"/>
      <c r="P195" s="483"/>
      <c r="Q195" s="483"/>
      <c r="R195" s="483"/>
      <c r="S195" s="483"/>
      <c r="T195" s="483"/>
      <c r="U195" s="483"/>
      <c r="V195" s="483"/>
      <c r="W195" s="483"/>
      <c r="X195" s="480"/>
      <c r="Y195" s="480"/>
      <c r="Z195" s="480"/>
      <c r="AA195" s="476"/>
      <c r="AB195" s="476"/>
      <c r="AC195" s="476"/>
      <c r="AD195" s="476"/>
      <c r="AE195" s="477"/>
      <c r="AF195" s="484"/>
      <c r="AG195" s="2"/>
      <c r="AH195" s="2"/>
      <c r="AI195" s="2"/>
      <c r="AJ195" s="2"/>
      <c r="AK195" s="60"/>
      <c r="AL195" s="60"/>
      <c r="AM195" s="60"/>
      <c r="AN195" s="2"/>
      <c r="AO195" s="2"/>
      <c r="AP195" s="2"/>
      <c r="AQ195" s="2"/>
      <c r="AR195" s="2"/>
    </row>
    <row r="196" spans="1:82" ht="33.75" hidden="1" x14ac:dyDescent="0.2">
      <c r="A196" s="78" t="s">
        <v>328</v>
      </c>
      <c r="B196" s="79" t="s">
        <v>329</v>
      </c>
      <c r="C196" s="79">
        <v>4301060458</v>
      </c>
      <c r="D196" s="79">
        <v>4680115881532</v>
      </c>
      <c r="E196" s="80">
        <v>1</v>
      </c>
      <c r="F196" s="81">
        <v>4</v>
      </c>
      <c r="G196" s="80">
        <v>4</v>
      </c>
      <c r="H196" s="80">
        <v>4.4160000000000004</v>
      </c>
      <c r="I196" s="82">
        <v>104</v>
      </c>
      <c r="J196" s="82" t="s">
        <v>88</v>
      </c>
      <c r="K196" s="83" t="s">
        <v>87</v>
      </c>
      <c r="L196" s="83"/>
      <c r="M196" s="485">
        <v>30</v>
      </c>
      <c r="N196" s="485"/>
      <c r="O196" s="560" t="str">
        <f>HYPERLINK("https://abi.ru/products/Охлажденные/Вязанка/Филейская/Сардельки/P003884/","Сардельки «Филейские» Весовые н/о ТМ «Вязанка»")</f>
        <v>Сардельки «Филейские» Весовые н/о ТМ «Вязанка»</v>
      </c>
      <c r="P196" s="487"/>
      <c r="Q196" s="487"/>
      <c r="R196" s="487"/>
      <c r="S196" s="487"/>
      <c r="T196" s="84" t="s">
        <v>0</v>
      </c>
      <c r="U196" s="64">
        <v>0</v>
      </c>
      <c r="V196" s="65">
        <f>IFERROR(IF(U196="",0,CEILING((U196/$G196),1)*$G196),"")</f>
        <v>0</v>
      </c>
      <c r="W196" s="64">
        <v>0</v>
      </c>
      <c r="X196" s="65">
        <f>IFERROR(IF(W196="",0,CEILING((W196/$G196),1)*$G196),"")</f>
        <v>0</v>
      </c>
      <c r="Y196" s="64">
        <v>0</v>
      </c>
      <c r="Z196" s="65">
        <f>IFERROR(IF(Y196="",0,CEILING((Y196/$G196),1)*$G196),"")</f>
        <v>0</v>
      </c>
      <c r="AA196" s="64">
        <v>0</v>
      </c>
      <c r="AB196" s="65">
        <f>IFERROR(IF(AA196="",0,CEILING((AA196/$G196),1)*$G196),"")</f>
        <v>0</v>
      </c>
      <c r="AC196" s="66" t="str">
        <f>IF(IFERROR(ROUNDUP(V196/G196,0)*0.01196,0)+IFERROR(ROUNDUP(X196/G196,0)*0.01196,0)+IFERROR(ROUNDUP(Z196/G196,0)*0.01196,0)+IFERROR(ROUNDUP(AB196/G196,0)*0.01196,0)=0,"",IFERROR(ROUNDUP(V196/G196,0)*0.01196,0)+IFERROR(ROUNDUP(X196/G196,0)*0.01196,0)+IFERROR(ROUNDUP(Z196/G196,0)*0.01196,0)+IFERROR(ROUNDUP(AB196/G196,0)*0.01196,0))</f>
        <v/>
      </c>
      <c r="AD196" s="78" t="s">
        <v>57</v>
      </c>
      <c r="AE196" s="78" t="s">
        <v>57</v>
      </c>
      <c r="AF196" s="259" t="s">
        <v>330</v>
      </c>
      <c r="AG196" s="2"/>
      <c r="AH196" s="2"/>
      <c r="AI196" s="2"/>
      <c r="AJ196" s="2"/>
      <c r="AK196" s="2"/>
      <c r="AL196" s="60"/>
      <c r="AM196" s="60"/>
      <c r="AN196" s="60"/>
      <c r="AO196" s="2"/>
      <c r="AP196" s="2"/>
      <c r="AQ196" s="2"/>
      <c r="AR196" s="2"/>
      <c r="AS196" s="2"/>
      <c r="AT196" s="2"/>
      <c r="AU196" s="20"/>
      <c r="AV196" s="20"/>
      <c r="AW196" s="21"/>
      <c r="BB196" s="258" t="s">
        <v>65</v>
      </c>
      <c r="BO196" s="76">
        <f>IFERROR(U196*H196/G196,0)</f>
        <v>0</v>
      </c>
      <c r="BP196" s="76">
        <f>IFERROR(V196*H196/G196,0)</f>
        <v>0</v>
      </c>
      <c r="BQ196" s="76">
        <f>IFERROR(1/I196*(U196/G196),0)</f>
        <v>0</v>
      </c>
      <c r="BR196" s="76">
        <f>IFERROR(1/I196*(V196/G196),0)</f>
        <v>0</v>
      </c>
      <c r="BS196" s="76">
        <f>IFERROR(W196*H196/G196,0)</f>
        <v>0</v>
      </c>
      <c r="BT196" s="76">
        <f>IFERROR(X196*H196/G196,0)</f>
        <v>0</v>
      </c>
      <c r="BU196" s="76">
        <f>IFERROR(1/I196*(W196/G196),0)</f>
        <v>0</v>
      </c>
      <c r="BV196" s="76">
        <f>IFERROR(1/I196*(X196/G196),0)</f>
        <v>0</v>
      </c>
      <c r="BW196" s="76">
        <f>IFERROR(Y196*H196/G196,0)</f>
        <v>0</v>
      </c>
      <c r="BX196" s="76">
        <f>IFERROR(Z196*H196/G196,0)</f>
        <v>0</v>
      </c>
      <c r="BY196" s="76">
        <f>IFERROR(1/I196*(Y196/G196),0)</f>
        <v>0</v>
      </c>
      <c r="BZ196" s="76">
        <f>IFERROR(1/I196*(Z196/G196),0)</f>
        <v>0</v>
      </c>
      <c r="CA196" s="76">
        <f>IFERROR(AA196*H196/G196,0)</f>
        <v>0</v>
      </c>
      <c r="CB196" s="76">
        <f>IFERROR(AB196*H196/G196,0)</f>
        <v>0</v>
      </c>
      <c r="CC196" s="76">
        <f>IFERROR(1/I196*(AA196/G196),0)</f>
        <v>0</v>
      </c>
      <c r="CD196" s="76">
        <f>IFERROR(1/I196*(AB196/G196),0)</f>
        <v>0</v>
      </c>
    </row>
    <row r="197" spans="1:82" ht="22.5" hidden="1" x14ac:dyDescent="0.2">
      <c r="A197" s="78" t="s">
        <v>331</v>
      </c>
      <c r="B197" s="79" t="s">
        <v>332</v>
      </c>
      <c r="C197" s="79">
        <v>4301060351</v>
      </c>
      <c r="D197" s="79">
        <v>4680115881464</v>
      </c>
      <c r="E197" s="80">
        <v>0.4</v>
      </c>
      <c r="F197" s="81">
        <v>6</v>
      </c>
      <c r="G197" s="80">
        <v>2.4</v>
      </c>
      <c r="H197" s="80">
        <v>2.61</v>
      </c>
      <c r="I197" s="82">
        <v>132</v>
      </c>
      <c r="J197" s="82" t="s">
        <v>100</v>
      </c>
      <c r="K197" s="83" t="s">
        <v>99</v>
      </c>
      <c r="L197" s="83"/>
      <c r="M197" s="485">
        <v>30</v>
      </c>
      <c r="N197" s="485"/>
      <c r="O197" s="56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197" s="487"/>
      <c r="Q197" s="487"/>
      <c r="R197" s="487"/>
      <c r="S197" s="487"/>
      <c r="T197" s="84" t="s">
        <v>0</v>
      </c>
      <c r="U197" s="64">
        <v>0</v>
      </c>
      <c r="V197" s="65">
        <f>IFERROR(IF(U197="",0,CEILING((U197/$G197),1)*$G197),"")</f>
        <v>0</v>
      </c>
      <c r="W197" s="64">
        <v>0</v>
      </c>
      <c r="X197" s="65">
        <f>IFERROR(IF(W197="",0,CEILING((W197/$G197),1)*$G197),"")</f>
        <v>0</v>
      </c>
      <c r="Y197" s="64">
        <v>0</v>
      </c>
      <c r="Z197" s="65">
        <f>IFERROR(IF(Y197="",0,CEILING((Y197/$G197),1)*$G197),"")</f>
        <v>0</v>
      </c>
      <c r="AA197" s="64">
        <v>0</v>
      </c>
      <c r="AB197" s="65">
        <f>IFERROR(IF(AA197="",0,CEILING((AA197/$G197),1)*$G197),"")</f>
        <v>0</v>
      </c>
      <c r="AC197" s="66" t="str">
        <f>IF(IFERROR(ROUNDUP(V197/G197,0)*0.00902,0)+IFERROR(ROUNDUP(X197/G197,0)*0.00902,0)+IFERROR(ROUNDUP(Z197/G197,0)*0.00902,0)+IFERROR(ROUNDUP(AB197/G197,0)*0.00902,0)=0,"",IFERROR(ROUNDUP(V197/G197,0)*0.00902,0)+IFERROR(ROUNDUP(X197/G197,0)*0.00902,0)+IFERROR(ROUNDUP(Z197/G197,0)*0.00902,0)+IFERROR(ROUNDUP(AB197/G197,0)*0.00902,0))</f>
        <v/>
      </c>
      <c r="AD197" s="78" t="s">
        <v>57</v>
      </c>
      <c r="AE197" s="78" t="s">
        <v>57</v>
      </c>
      <c r="AF197" s="261" t="s">
        <v>333</v>
      </c>
      <c r="AG197" s="2"/>
      <c r="AH197" s="2"/>
      <c r="AI197" s="2"/>
      <c r="AJ197" s="2"/>
      <c r="AK197" s="2"/>
      <c r="AL197" s="60"/>
      <c r="AM197" s="60"/>
      <c r="AN197" s="60"/>
      <c r="AO197" s="2"/>
      <c r="AP197" s="2"/>
      <c r="AQ197" s="2"/>
      <c r="AR197" s="2"/>
      <c r="AS197" s="2"/>
      <c r="AT197" s="2"/>
      <c r="AU197" s="20"/>
      <c r="AV197" s="20"/>
      <c r="AW197" s="21"/>
      <c r="BB197" s="260" t="s">
        <v>65</v>
      </c>
      <c r="BO197" s="76">
        <f>IFERROR(U197*H197/G197,0)</f>
        <v>0</v>
      </c>
      <c r="BP197" s="76">
        <f>IFERROR(V197*H197/G197,0)</f>
        <v>0</v>
      </c>
      <c r="BQ197" s="76">
        <f>IFERROR(1/I197*(U197/G197),0)</f>
        <v>0</v>
      </c>
      <c r="BR197" s="76">
        <f>IFERROR(1/I197*(V197/G197),0)</f>
        <v>0</v>
      </c>
      <c r="BS197" s="76">
        <f>IFERROR(W197*H197/G197,0)</f>
        <v>0</v>
      </c>
      <c r="BT197" s="76">
        <f>IFERROR(X197*H197/G197,0)</f>
        <v>0</v>
      </c>
      <c r="BU197" s="76">
        <f>IFERROR(1/I197*(W197/G197),0)</f>
        <v>0</v>
      </c>
      <c r="BV197" s="76">
        <f>IFERROR(1/I197*(X197/G197),0)</f>
        <v>0</v>
      </c>
      <c r="BW197" s="76">
        <f>IFERROR(Y197*H197/G197,0)</f>
        <v>0</v>
      </c>
      <c r="BX197" s="76">
        <f>IFERROR(Z197*H197/G197,0)</f>
        <v>0</v>
      </c>
      <c r="BY197" s="76">
        <f>IFERROR(1/I197*(Y197/G197),0)</f>
        <v>0</v>
      </c>
      <c r="BZ197" s="76">
        <f>IFERROR(1/I197*(Z197/G197),0)</f>
        <v>0</v>
      </c>
      <c r="CA197" s="76">
        <f>IFERROR(AA197*H197/G197,0)</f>
        <v>0</v>
      </c>
      <c r="CB197" s="76">
        <f>IFERROR(AB197*H197/G197,0)</f>
        <v>0</v>
      </c>
      <c r="CC197" s="76">
        <f>IFERROR(1/I197*(AA197/G197),0)</f>
        <v>0</v>
      </c>
      <c r="CD197" s="76">
        <f>IFERROR(1/I197*(AB197/G197),0)</f>
        <v>0</v>
      </c>
    </row>
    <row r="198" spans="1:82" hidden="1" x14ac:dyDescent="0.2">
      <c r="A198" s="490"/>
      <c r="B198" s="490"/>
      <c r="C198" s="490"/>
      <c r="D198" s="490"/>
      <c r="E198" s="490"/>
      <c r="F198" s="490"/>
      <c r="G198" s="490"/>
      <c r="H198" s="490"/>
      <c r="I198" s="490"/>
      <c r="J198" s="490"/>
      <c r="K198" s="490"/>
      <c r="L198" s="490"/>
      <c r="M198" s="490"/>
      <c r="N198" s="490"/>
      <c r="O198" s="488" t="s">
        <v>43</v>
      </c>
      <c r="P198" s="489"/>
      <c r="Q198" s="489"/>
      <c r="R198" s="489"/>
      <c r="S198" s="489"/>
      <c r="T198" s="39" t="s">
        <v>42</v>
      </c>
      <c r="U198" s="101">
        <f>IFERROR(U196/G196,0)+IFERROR(U197/G197,0)</f>
        <v>0</v>
      </c>
      <c r="V198" s="101">
        <f>IFERROR(V196/G196,0)+IFERROR(V197/G197,0)</f>
        <v>0</v>
      </c>
      <c r="W198" s="101">
        <f>IFERROR(W196/G196,0)+IFERROR(W197/G197,0)</f>
        <v>0</v>
      </c>
      <c r="X198" s="101">
        <f>IFERROR(X196/G196,0)+IFERROR(X197/G197,0)</f>
        <v>0</v>
      </c>
      <c r="Y198" s="101">
        <f>IFERROR(Y196/G196,0)+IFERROR(Y197/G197,0)</f>
        <v>0</v>
      </c>
      <c r="Z198" s="101">
        <f>IFERROR(Z196/G196,0)+IFERROR(Z197/G197,0)</f>
        <v>0</v>
      </c>
      <c r="AA198" s="101">
        <f>IFERROR(AA196/G196,0)+IFERROR(AA197/G197,0)</f>
        <v>0</v>
      </c>
      <c r="AB198" s="101">
        <f>IFERROR(AB196/G196,0)+IFERROR(AB197/G197,0)</f>
        <v>0</v>
      </c>
      <c r="AC198" s="101">
        <f>IFERROR(IF(AC196="",0,AC196),0)+IFERROR(IF(AC197="",0,AC197),0)</f>
        <v>0</v>
      </c>
      <c r="AD198" s="3"/>
      <c r="AE198" s="71"/>
      <c r="AF198" s="3"/>
      <c r="AG198" s="3"/>
      <c r="AH198" s="3"/>
      <c r="AI198" s="3"/>
      <c r="AJ198" s="3"/>
      <c r="AK198" s="3"/>
      <c r="AL198" s="61"/>
      <c r="AM198" s="61"/>
      <c r="AN198" s="61"/>
      <c r="AO198" s="3"/>
      <c r="AP198" s="3"/>
      <c r="AQ198" s="2"/>
      <c r="AR198" s="2"/>
      <c r="AS198" s="2"/>
      <c r="AT198" s="2"/>
      <c r="AU198" s="20"/>
      <c r="AV198" s="20"/>
      <c r="AW198" s="21"/>
    </row>
    <row r="199" spans="1:82" hidden="1" x14ac:dyDescent="0.2">
      <c r="A199" s="490"/>
      <c r="B199" s="490"/>
      <c r="C199" s="490"/>
      <c r="D199" s="490"/>
      <c r="E199" s="490"/>
      <c r="F199" s="490"/>
      <c r="G199" s="490"/>
      <c r="H199" s="490"/>
      <c r="I199" s="490"/>
      <c r="J199" s="490"/>
      <c r="K199" s="490"/>
      <c r="L199" s="490"/>
      <c r="M199" s="490"/>
      <c r="N199" s="490"/>
      <c r="O199" s="488" t="s">
        <v>43</v>
      </c>
      <c r="P199" s="489"/>
      <c r="Q199" s="489"/>
      <c r="R199" s="489"/>
      <c r="S199" s="489"/>
      <c r="T199" s="39" t="s">
        <v>0</v>
      </c>
      <c r="U199" s="103">
        <f t="shared" ref="U199:AB199" si="49">IFERROR(SUM(U196:U197),0)</f>
        <v>0</v>
      </c>
      <c r="V199" s="103">
        <f t="shared" si="49"/>
        <v>0</v>
      </c>
      <c r="W199" s="103">
        <f t="shared" si="49"/>
        <v>0</v>
      </c>
      <c r="X199" s="103">
        <f t="shared" si="49"/>
        <v>0</v>
      </c>
      <c r="Y199" s="103">
        <f t="shared" si="49"/>
        <v>0</v>
      </c>
      <c r="Z199" s="103">
        <f t="shared" si="49"/>
        <v>0</v>
      </c>
      <c r="AA199" s="103">
        <f t="shared" si="49"/>
        <v>0</v>
      </c>
      <c r="AB199" s="103">
        <f t="shared" si="49"/>
        <v>0</v>
      </c>
      <c r="AC199" s="101" t="s">
        <v>57</v>
      </c>
      <c r="AD199" s="3"/>
      <c r="AE199" s="71"/>
      <c r="AF199" s="3"/>
      <c r="AG199" s="3"/>
      <c r="AH199" s="3"/>
      <c r="AI199" s="3"/>
      <c r="AJ199" s="3"/>
      <c r="AK199" s="3"/>
      <c r="AL199" s="61"/>
      <c r="AM199" s="61"/>
      <c r="AN199" s="61"/>
      <c r="AO199" s="3"/>
      <c r="AP199" s="3"/>
      <c r="AQ199" s="2"/>
      <c r="AR199" s="2"/>
      <c r="AS199" s="2"/>
      <c r="AT199" s="2"/>
      <c r="AU199" s="20"/>
      <c r="AV199" s="20"/>
      <c r="AW199" s="21"/>
    </row>
    <row r="200" spans="1:82" ht="15" hidden="1" x14ac:dyDescent="0.25">
      <c r="A200" s="479" t="s">
        <v>334</v>
      </c>
      <c r="B200" s="480"/>
      <c r="C200" s="480"/>
      <c r="D200" s="480"/>
      <c r="E200" s="480"/>
      <c r="F200" s="480"/>
      <c r="G200" s="480"/>
      <c r="H200" s="480"/>
      <c r="I200" s="480"/>
      <c r="J200" s="480"/>
      <c r="K200" s="480"/>
      <c r="L200" s="480"/>
      <c r="M200" s="480"/>
      <c r="N200" s="480"/>
      <c r="O200" s="480"/>
      <c r="P200" s="480"/>
      <c r="Q200" s="480"/>
      <c r="R200" s="480"/>
      <c r="S200" s="480"/>
      <c r="T200" s="480"/>
      <c r="U200" s="480"/>
      <c r="V200" s="480"/>
      <c r="W200" s="480"/>
      <c r="X200" s="480"/>
      <c r="Y200" s="480"/>
      <c r="Z200" s="480"/>
      <c r="AA200" s="476"/>
      <c r="AB200" s="476"/>
      <c r="AC200" s="476"/>
      <c r="AD200" s="476"/>
      <c r="AE200" s="477"/>
      <c r="AF200" s="481"/>
      <c r="AG200" s="2"/>
      <c r="AH200" s="2"/>
      <c r="AI200" s="2"/>
      <c r="AJ200" s="2"/>
      <c r="AK200" s="60"/>
      <c r="AL200" s="60"/>
      <c r="AM200" s="60"/>
      <c r="AN200" s="2"/>
      <c r="AO200" s="2"/>
      <c r="AP200" s="2"/>
      <c r="AQ200" s="2"/>
      <c r="AR200" s="2"/>
    </row>
    <row r="201" spans="1:82" ht="15" hidden="1" x14ac:dyDescent="0.25">
      <c r="A201" s="482" t="s">
        <v>83</v>
      </c>
      <c r="B201" s="483"/>
      <c r="C201" s="483"/>
      <c r="D201" s="483"/>
      <c r="E201" s="483"/>
      <c r="F201" s="483"/>
      <c r="G201" s="483"/>
      <c r="H201" s="483"/>
      <c r="I201" s="483"/>
      <c r="J201" s="483"/>
      <c r="K201" s="483"/>
      <c r="L201" s="483"/>
      <c r="M201" s="483"/>
      <c r="N201" s="483"/>
      <c r="O201" s="483"/>
      <c r="P201" s="483"/>
      <c r="Q201" s="483"/>
      <c r="R201" s="483"/>
      <c r="S201" s="483"/>
      <c r="T201" s="483"/>
      <c r="U201" s="483"/>
      <c r="V201" s="483"/>
      <c r="W201" s="483"/>
      <c r="X201" s="480"/>
      <c r="Y201" s="480"/>
      <c r="Z201" s="480"/>
      <c r="AA201" s="476"/>
      <c r="AB201" s="476"/>
      <c r="AC201" s="476"/>
      <c r="AD201" s="476"/>
      <c r="AE201" s="477"/>
      <c r="AF201" s="484"/>
      <c r="AG201" s="2"/>
      <c r="AH201" s="2"/>
      <c r="AI201" s="2"/>
      <c r="AJ201" s="2"/>
      <c r="AK201" s="60"/>
      <c r="AL201" s="60"/>
      <c r="AM201" s="60"/>
      <c r="AN201" s="2"/>
      <c r="AO201" s="2"/>
      <c r="AP201" s="2"/>
      <c r="AQ201" s="2"/>
      <c r="AR201" s="2"/>
    </row>
    <row r="202" spans="1:82" hidden="1" x14ac:dyDescent="0.2">
      <c r="A202" s="78" t="s">
        <v>335</v>
      </c>
      <c r="B202" s="79" t="s">
        <v>336</v>
      </c>
      <c r="C202" s="79">
        <v>4301051717</v>
      </c>
      <c r="D202" s="79">
        <v>4607091385731</v>
      </c>
      <c r="E202" s="80">
        <v>0.45</v>
      </c>
      <c r="F202" s="81">
        <v>6</v>
      </c>
      <c r="G202" s="80">
        <v>2.7</v>
      </c>
      <c r="H202" s="80">
        <v>2.952</v>
      </c>
      <c r="I202" s="82">
        <v>182</v>
      </c>
      <c r="J202" s="82" t="s">
        <v>112</v>
      </c>
      <c r="K202" s="83" t="s">
        <v>99</v>
      </c>
      <c r="L202" s="83"/>
      <c r="M202" s="485">
        <v>45</v>
      </c>
      <c r="N202" s="485"/>
      <c r="O202" s="562" t="s">
        <v>337</v>
      </c>
      <c r="P202" s="487"/>
      <c r="Q202" s="487"/>
      <c r="R202" s="487"/>
      <c r="S202" s="487"/>
      <c r="T202" s="84" t="s">
        <v>0</v>
      </c>
      <c r="U202" s="64">
        <v>0</v>
      </c>
      <c r="V202" s="65">
        <f>IFERROR(IF(U202="",0,CEILING((U202/$G202),1)*$G202),"")</f>
        <v>0</v>
      </c>
      <c r="W202" s="64">
        <v>0</v>
      </c>
      <c r="X202" s="65">
        <f>IFERROR(IF(W202="",0,CEILING((W202/$G202),1)*$G202),"")</f>
        <v>0</v>
      </c>
      <c r="Y202" s="64">
        <v>0</v>
      </c>
      <c r="Z202" s="65">
        <f>IFERROR(IF(Y202="",0,CEILING((Y202/$G202),1)*$G202),"")</f>
        <v>0</v>
      </c>
      <c r="AA202" s="64">
        <v>0</v>
      </c>
      <c r="AB202" s="65">
        <f>IFERROR(IF(AA202="",0,CEILING((AA202/$G202),1)*$G202),"")</f>
        <v>0</v>
      </c>
      <c r="AC202" s="66" t="str">
        <f>IF(IFERROR(ROUNDUP(V202/G202,0)*0.00651,0)+IFERROR(ROUNDUP(X202/G202,0)*0.00651,0)+IFERROR(ROUNDUP(Z202/G202,0)*0.00651,0)+IFERROR(ROUNDUP(AB202/G202,0)*0.00651,0)=0,"",IFERROR(ROUNDUP(V202/G202,0)*0.00651,0)+IFERROR(ROUNDUP(X202/G202,0)*0.00651,0)+IFERROR(ROUNDUP(Z202/G202,0)*0.00651,0)+IFERROR(ROUNDUP(AB202/G202,0)*0.00651,0))</f>
        <v/>
      </c>
      <c r="AD202" s="78" t="s">
        <v>57</v>
      </c>
      <c r="AE202" s="78" t="s">
        <v>57</v>
      </c>
      <c r="AF202" s="263" t="s">
        <v>338</v>
      </c>
      <c r="AG202" s="2"/>
      <c r="AH202" s="2"/>
      <c r="AI202" s="2"/>
      <c r="AJ202" s="2"/>
      <c r="AK202" s="2"/>
      <c r="AL202" s="60"/>
      <c r="AM202" s="60"/>
      <c r="AN202" s="60"/>
      <c r="AO202" s="2"/>
      <c r="AP202" s="2"/>
      <c r="AQ202" s="2"/>
      <c r="AR202" s="2"/>
      <c r="AS202" s="2"/>
      <c r="AT202" s="2"/>
      <c r="AU202" s="20"/>
      <c r="AV202" s="20"/>
      <c r="AW202" s="21"/>
      <c r="BB202" s="262" t="s">
        <v>65</v>
      </c>
      <c r="BO202" s="76">
        <f>IFERROR(U202*H202/G202,0)</f>
        <v>0</v>
      </c>
      <c r="BP202" s="76">
        <f>IFERROR(V202*H202/G202,0)</f>
        <v>0</v>
      </c>
      <c r="BQ202" s="76">
        <f>IFERROR(1/I202*(U202/G202),0)</f>
        <v>0</v>
      </c>
      <c r="BR202" s="76">
        <f>IFERROR(1/I202*(V202/G202),0)</f>
        <v>0</v>
      </c>
      <c r="BS202" s="76">
        <f>IFERROR(W202*H202/G202,0)</f>
        <v>0</v>
      </c>
      <c r="BT202" s="76">
        <f>IFERROR(X202*H202/G202,0)</f>
        <v>0</v>
      </c>
      <c r="BU202" s="76">
        <f>IFERROR(1/I202*(W202/G202),0)</f>
        <v>0</v>
      </c>
      <c r="BV202" s="76">
        <f>IFERROR(1/I202*(X202/G202),0)</f>
        <v>0</v>
      </c>
      <c r="BW202" s="76">
        <f>IFERROR(Y202*H202/G202,0)</f>
        <v>0</v>
      </c>
      <c r="BX202" s="76">
        <f>IFERROR(Z202*H202/G202,0)</f>
        <v>0</v>
      </c>
      <c r="BY202" s="76">
        <f>IFERROR(1/I202*(Y202/G202),0)</f>
        <v>0</v>
      </c>
      <c r="BZ202" s="76">
        <f>IFERROR(1/I202*(Z202/G202),0)</f>
        <v>0</v>
      </c>
      <c r="CA202" s="76">
        <f>IFERROR(AA202*H202/G202,0)</f>
        <v>0</v>
      </c>
      <c r="CB202" s="76">
        <f>IFERROR(AB202*H202/G202,0)</f>
        <v>0</v>
      </c>
      <c r="CC202" s="76">
        <f>IFERROR(1/I202*(AA202/G202),0)</f>
        <v>0</v>
      </c>
      <c r="CD202" s="76">
        <f>IFERROR(1/I202*(AB202/G202),0)</f>
        <v>0</v>
      </c>
    </row>
    <row r="203" spans="1:82" hidden="1" x14ac:dyDescent="0.2">
      <c r="A203" s="78" t="s">
        <v>339</v>
      </c>
      <c r="B203" s="79" t="s">
        <v>340</v>
      </c>
      <c r="C203" s="79">
        <v>4301051438</v>
      </c>
      <c r="D203" s="79">
        <v>4680115880894</v>
      </c>
      <c r="E203" s="80">
        <v>0.33</v>
      </c>
      <c r="F203" s="81">
        <v>6</v>
      </c>
      <c r="G203" s="80">
        <v>1.98</v>
      </c>
      <c r="H203" s="80">
        <v>2.238</v>
      </c>
      <c r="I203" s="82">
        <v>182</v>
      </c>
      <c r="J203" s="82" t="s">
        <v>112</v>
      </c>
      <c r="K203" s="83" t="s">
        <v>99</v>
      </c>
      <c r="L203" s="83"/>
      <c r="M203" s="485">
        <v>45</v>
      </c>
      <c r="N203" s="485"/>
      <c r="O203" s="56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203" s="487"/>
      <c r="Q203" s="487"/>
      <c r="R203" s="487"/>
      <c r="S203" s="487"/>
      <c r="T203" s="84" t="s">
        <v>0</v>
      </c>
      <c r="U203" s="64">
        <v>0</v>
      </c>
      <c r="V203" s="65">
        <f>IFERROR(IF(U203="",0,CEILING((U203/$G203),1)*$G203),"")</f>
        <v>0</v>
      </c>
      <c r="W203" s="64">
        <v>0</v>
      </c>
      <c r="X203" s="65">
        <f>IFERROR(IF(W203="",0,CEILING((W203/$G203),1)*$G203),"")</f>
        <v>0</v>
      </c>
      <c r="Y203" s="64">
        <v>0</v>
      </c>
      <c r="Z203" s="65">
        <f>IFERROR(IF(Y203="",0,CEILING((Y203/$G203),1)*$G203),"")</f>
        <v>0</v>
      </c>
      <c r="AA203" s="64">
        <v>0</v>
      </c>
      <c r="AB203" s="65">
        <f>IFERROR(IF(AA203="",0,CEILING((AA203/$G203),1)*$G203),"")</f>
        <v>0</v>
      </c>
      <c r="AC203" s="66" t="str">
        <f>IF(IFERROR(ROUNDUP(V203/G203,0)*0.00651,0)+IFERROR(ROUNDUP(X203/G203,0)*0.00651,0)+IFERROR(ROUNDUP(Z203/G203,0)*0.00651,0)+IFERROR(ROUNDUP(AB203/G203,0)*0.00651,0)=0,"",IFERROR(ROUNDUP(V203/G203,0)*0.00651,0)+IFERROR(ROUNDUP(X203/G203,0)*0.00651,0)+IFERROR(ROUNDUP(Z203/G203,0)*0.00651,0)+IFERROR(ROUNDUP(AB203/G203,0)*0.00651,0))</f>
        <v/>
      </c>
      <c r="AD203" s="78" t="s">
        <v>57</v>
      </c>
      <c r="AE203" s="78" t="s">
        <v>57</v>
      </c>
      <c r="AF203" s="265" t="s">
        <v>341</v>
      </c>
      <c r="AG203" s="2"/>
      <c r="AH203" s="2"/>
      <c r="AI203" s="2"/>
      <c r="AJ203" s="2"/>
      <c r="AK203" s="2"/>
      <c r="AL203" s="60"/>
      <c r="AM203" s="60"/>
      <c r="AN203" s="60"/>
      <c r="AO203" s="2"/>
      <c r="AP203" s="2"/>
      <c r="AQ203" s="2"/>
      <c r="AR203" s="2"/>
      <c r="AS203" s="2"/>
      <c r="AT203" s="2"/>
      <c r="AU203" s="20"/>
      <c r="AV203" s="20"/>
      <c r="AW203" s="21"/>
      <c r="BB203" s="264" t="s">
        <v>65</v>
      </c>
      <c r="BO203" s="76">
        <f>IFERROR(U203*H203/G203,0)</f>
        <v>0</v>
      </c>
      <c r="BP203" s="76">
        <f>IFERROR(V203*H203/G203,0)</f>
        <v>0</v>
      </c>
      <c r="BQ203" s="76">
        <f>IFERROR(1/I203*(U203/G203),0)</f>
        <v>0</v>
      </c>
      <c r="BR203" s="76">
        <f>IFERROR(1/I203*(V203/G203),0)</f>
        <v>0</v>
      </c>
      <c r="BS203" s="76">
        <f>IFERROR(W203*H203/G203,0)</f>
        <v>0</v>
      </c>
      <c r="BT203" s="76">
        <f>IFERROR(X203*H203/G203,0)</f>
        <v>0</v>
      </c>
      <c r="BU203" s="76">
        <f>IFERROR(1/I203*(W203/G203),0)</f>
        <v>0</v>
      </c>
      <c r="BV203" s="76">
        <f>IFERROR(1/I203*(X203/G203),0)</f>
        <v>0</v>
      </c>
      <c r="BW203" s="76">
        <f>IFERROR(Y203*H203/G203,0)</f>
        <v>0</v>
      </c>
      <c r="BX203" s="76">
        <f>IFERROR(Z203*H203/G203,0)</f>
        <v>0</v>
      </c>
      <c r="BY203" s="76">
        <f>IFERROR(1/I203*(Y203/G203),0)</f>
        <v>0</v>
      </c>
      <c r="BZ203" s="76">
        <f>IFERROR(1/I203*(Z203/G203),0)</f>
        <v>0</v>
      </c>
      <c r="CA203" s="76">
        <f>IFERROR(AA203*H203/G203,0)</f>
        <v>0</v>
      </c>
      <c r="CB203" s="76">
        <f>IFERROR(AB203*H203/G203,0)</f>
        <v>0</v>
      </c>
      <c r="CC203" s="76">
        <f>IFERROR(1/I203*(AA203/G203),0)</f>
        <v>0</v>
      </c>
      <c r="CD203" s="76">
        <f>IFERROR(1/I203*(AB203/G203),0)</f>
        <v>0</v>
      </c>
    </row>
    <row r="204" spans="1:82" hidden="1" x14ac:dyDescent="0.2">
      <c r="A204" s="78" t="s">
        <v>342</v>
      </c>
      <c r="B204" s="79" t="s">
        <v>343</v>
      </c>
      <c r="C204" s="79">
        <v>4301051687</v>
      </c>
      <c r="D204" s="79">
        <v>4680115880214</v>
      </c>
      <c r="E204" s="80">
        <v>0.45</v>
      </c>
      <c r="F204" s="81">
        <v>4</v>
      </c>
      <c r="G204" s="80">
        <v>1.8</v>
      </c>
      <c r="H204" s="80">
        <v>2.032</v>
      </c>
      <c r="I204" s="82">
        <v>182</v>
      </c>
      <c r="J204" s="82" t="s">
        <v>112</v>
      </c>
      <c r="K204" s="83" t="s">
        <v>99</v>
      </c>
      <c r="L204" s="83"/>
      <c r="M204" s="485">
        <v>45</v>
      </c>
      <c r="N204" s="485"/>
      <c r="O204" s="56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P204" s="487"/>
      <c r="Q204" s="487"/>
      <c r="R204" s="487"/>
      <c r="S204" s="487"/>
      <c r="T204" s="84" t="s">
        <v>0</v>
      </c>
      <c r="U204" s="64">
        <v>0</v>
      </c>
      <c r="V204" s="65">
        <f>IFERROR(IF(U204="",0,CEILING((U204/$G204),1)*$G204),"")</f>
        <v>0</v>
      </c>
      <c r="W204" s="64">
        <v>0</v>
      </c>
      <c r="X204" s="65">
        <f>IFERROR(IF(W204="",0,CEILING((W204/$G204),1)*$G204),"")</f>
        <v>0</v>
      </c>
      <c r="Y204" s="64">
        <v>0</v>
      </c>
      <c r="Z204" s="65">
        <f>IFERROR(IF(Y204="",0,CEILING((Y204/$G204),1)*$G204),"")</f>
        <v>0</v>
      </c>
      <c r="AA204" s="64">
        <v>0</v>
      </c>
      <c r="AB204" s="65">
        <f>IFERROR(IF(AA204="",0,CEILING((AA204/$G204),1)*$G204),"")</f>
        <v>0</v>
      </c>
      <c r="AC204" s="66" t="str">
        <f>IF(IFERROR(ROUNDUP(V204/G204,0)*0.00651,0)+IFERROR(ROUNDUP(X204/G204,0)*0.00651,0)+IFERROR(ROUNDUP(Z204/G204,0)*0.00651,0)+IFERROR(ROUNDUP(AB204/G204,0)*0.00651,0)=0,"",IFERROR(ROUNDUP(V204/G204,0)*0.00651,0)+IFERROR(ROUNDUP(X204/G204,0)*0.00651,0)+IFERROR(ROUNDUP(Z204/G204,0)*0.00651,0)+IFERROR(ROUNDUP(AB204/G204,0)*0.00651,0))</f>
        <v/>
      </c>
      <c r="AD204" s="78" t="s">
        <v>57</v>
      </c>
      <c r="AE204" s="78" t="s">
        <v>57</v>
      </c>
      <c r="AF204" s="267" t="s">
        <v>341</v>
      </c>
      <c r="AG204" s="2"/>
      <c r="AH204" s="2"/>
      <c r="AI204" s="2"/>
      <c r="AJ204" s="2"/>
      <c r="AK204" s="2"/>
      <c r="AL204" s="60"/>
      <c r="AM204" s="60"/>
      <c r="AN204" s="60"/>
      <c r="AO204" s="2"/>
      <c r="AP204" s="2"/>
      <c r="AQ204" s="2"/>
      <c r="AR204" s="2"/>
      <c r="AS204" s="2"/>
      <c r="AT204" s="2"/>
      <c r="AU204" s="20"/>
      <c r="AV204" s="20"/>
      <c r="AW204" s="21"/>
      <c r="BB204" s="266" t="s">
        <v>65</v>
      </c>
      <c r="BO204" s="76">
        <f>IFERROR(U204*H204/G204,0)</f>
        <v>0</v>
      </c>
      <c r="BP204" s="76">
        <f>IFERROR(V204*H204/G204,0)</f>
        <v>0</v>
      </c>
      <c r="BQ204" s="76">
        <f>IFERROR(1/I204*(U204/G204),0)</f>
        <v>0</v>
      </c>
      <c r="BR204" s="76">
        <f>IFERROR(1/I204*(V204/G204),0)</f>
        <v>0</v>
      </c>
      <c r="BS204" s="76">
        <f>IFERROR(W204*H204/G204,0)</f>
        <v>0</v>
      </c>
      <c r="BT204" s="76">
        <f>IFERROR(X204*H204/G204,0)</f>
        <v>0</v>
      </c>
      <c r="BU204" s="76">
        <f>IFERROR(1/I204*(W204/G204),0)</f>
        <v>0</v>
      </c>
      <c r="BV204" s="76">
        <f>IFERROR(1/I204*(X204/G204),0)</f>
        <v>0</v>
      </c>
      <c r="BW204" s="76">
        <f>IFERROR(Y204*H204/G204,0)</f>
        <v>0</v>
      </c>
      <c r="BX204" s="76">
        <f>IFERROR(Z204*H204/G204,0)</f>
        <v>0</v>
      </c>
      <c r="BY204" s="76">
        <f>IFERROR(1/I204*(Y204/G204),0)</f>
        <v>0</v>
      </c>
      <c r="BZ204" s="76">
        <f>IFERROR(1/I204*(Z204/G204),0)</f>
        <v>0</v>
      </c>
      <c r="CA204" s="76">
        <f>IFERROR(AA204*H204/G204,0)</f>
        <v>0</v>
      </c>
      <c r="CB204" s="76">
        <f>IFERROR(AB204*H204/G204,0)</f>
        <v>0</v>
      </c>
      <c r="CC204" s="76">
        <f>IFERROR(1/I204*(AA204/G204),0)</f>
        <v>0</v>
      </c>
      <c r="CD204" s="76">
        <f>IFERROR(1/I204*(AB204/G204),0)</f>
        <v>0</v>
      </c>
    </row>
    <row r="205" spans="1:82" hidden="1" x14ac:dyDescent="0.2">
      <c r="A205" s="490"/>
      <c r="B205" s="490"/>
      <c r="C205" s="490"/>
      <c r="D205" s="490"/>
      <c r="E205" s="490"/>
      <c r="F205" s="490"/>
      <c r="G205" s="490"/>
      <c r="H205" s="490"/>
      <c r="I205" s="490"/>
      <c r="J205" s="490"/>
      <c r="K205" s="490"/>
      <c r="L205" s="490"/>
      <c r="M205" s="490"/>
      <c r="N205" s="490"/>
      <c r="O205" s="488" t="s">
        <v>43</v>
      </c>
      <c r="P205" s="489"/>
      <c r="Q205" s="489"/>
      <c r="R205" s="489"/>
      <c r="S205" s="489"/>
      <c r="T205" s="39" t="s">
        <v>42</v>
      </c>
      <c r="U205" s="101">
        <f>IFERROR(U202/G202,0)+IFERROR(U203/G203,0)+IFERROR(U204/G204,0)</f>
        <v>0</v>
      </c>
      <c r="V205" s="101">
        <f>IFERROR(V202/G202,0)+IFERROR(V203/G203,0)+IFERROR(V204/G204,0)</f>
        <v>0</v>
      </c>
      <c r="W205" s="101">
        <f>IFERROR(W202/G202,0)+IFERROR(W203/G203,0)+IFERROR(W204/G204,0)</f>
        <v>0</v>
      </c>
      <c r="X205" s="101">
        <f>IFERROR(X202/G202,0)+IFERROR(X203/G203,0)+IFERROR(X204/G204,0)</f>
        <v>0</v>
      </c>
      <c r="Y205" s="101">
        <f>IFERROR(Y202/G202,0)+IFERROR(Y203/G203,0)+IFERROR(Y204/G204,0)</f>
        <v>0</v>
      </c>
      <c r="Z205" s="101">
        <f>IFERROR(Z202/G202,0)+IFERROR(Z203/G203,0)+IFERROR(Z204/G204,0)</f>
        <v>0</v>
      </c>
      <c r="AA205" s="101">
        <f>IFERROR(AA202/G202,0)+IFERROR(AA203/G203,0)+IFERROR(AA204/G204,0)</f>
        <v>0</v>
      </c>
      <c r="AB205" s="101">
        <f>IFERROR(AB202/G202,0)+IFERROR(AB203/G203,0)+IFERROR(AB204/G204,0)</f>
        <v>0</v>
      </c>
      <c r="AC205" s="101">
        <f>IFERROR(IF(AC202="",0,AC202),0)+IFERROR(IF(AC203="",0,AC203),0)+IFERROR(IF(AC204="",0,AC204),0)</f>
        <v>0</v>
      </c>
      <c r="AD205" s="3"/>
      <c r="AE205" s="71"/>
      <c r="AF205" s="3"/>
      <c r="AG205" s="3"/>
      <c r="AH205" s="3"/>
      <c r="AI205" s="3"/>
      <c r="AJ205" s="3"/>
      <c r="AK205" s="3"/>
      <c r="AL205" s="61"/>
      <c r="AM205" s="61"/>
      <c r="AN205" s="61"/>
      <c r="AO205" s="3"/>
      <c r="AP205" s="3"/>
      <c r="AQ205" s="2"/>
      <c r="AR205" s="2"/>
      <c r="AS205" s="2"/>
      <c r="AT205" s="2"/>
      <c r="AU205" s="20"/>
      <c r="AV205" s="20"/>
      <c r="AW205" s="21"/>
    </row>
    <row r="206" spans="1:82" hidden="1" x14ac:dyDescent="0.2">
      <c r="A206" s="490"/>
      <c r="B206" s="490"/>
      <c r="C206" s="490"/>
      <c r="D206" s="490"/>
      <c r="E206" s="490"/>
      <c r="F206" s="490"/>
      <c r="G206" s="490"/>
      <c r="H206" s="490"/>
      <c r="I206" s="490"/>
      <c r="J206" s="490"/>
      <c r="K206" s="490"/>
      <c r="L206" s="490"/>
      <c r="M206" s="490"/>
      <c r="N206" s="490"/>
      <c r="O206" s="488" t="s">
        <v>43</v>
      </c>
      <c r="P206" s="489"/>
      <c r="Q206" s="489"/>
      <c r="R206" s="489"/>
      <c r="S206" s="489"/>
      <c r="T206" s="39" t="s">
        <v>0</v>
      </c>
      <c r="U206" s="103">
        <f t="shared" ref="U206:AB206" si="50">IFERROR(SUM(U202:U204),0)</f>
        <v>0</v>
      </c>
      <c r="V206" s="103">
        <f t="shared" si="50"/>
        <v>0</v>
      </c>
      <c r="W206" s="103">
        <f t="shared" si="50"/>
        <v>0</v>
      </c>
      <c r="X206" s="103">
        <f t="shared" si="50"/>
        <v>0</v>
      </c>
      <c r="Y206" s="103">
        <f t="shared" si="50"/>
        <v>0</v>
      </c>
      <c r="Z206" s="103">
        <f t="shared" si="50"/>
        <v>0</v>
      </c>
      <c r="AA206" s="103">
        <f t="shared" si="50"/>
        <v>0</v>
      </c>
      <c r="AB206" s="103">
        <f t="shared" si="50"/>
        <v>0</v>
      </c>
      <c r="AC206" s="101" t="s">
        <v>57</v>
      </c>
      <c r="AD206" s="3"/>
      <c r="AE206" s="71"/>
      <c r="AF206" s="3"/>
      <c r="AG206" s="3"/>
      <c r="AH206" s="3"/>
      <c r="AI206" s="3"/>
      <c r="AJ206" s="3"/>
      <c r="AK206" s="3"/>
      <c r="AL206" s="61"/>
      <c r="AM206" s="61"/>
      <c r="AN206" s="61"/>
      <c r="AO206" s="3"/>
      <c r="AP206" s="3"/>
      <c r="AQ206" s="2"/>
      <c r="AR206" s="2"/>
      <c r="AS206" s="2"/>
      <c r="AT206" s="2"/>
      <c r="AU206" s="20"/>
      <c r="AV206" s="20"/>
      <c r="AW206" s="21"/>
    </row>
    <row r="207" spans="1:82" ht="27.75" hidden="1" customHeight="1" x14ac:dyDescent="0.2">
      <c r="A207" s="473" t="s">
        <v>211</v>
      </c>
      <c r="B207" s="474"/>
      <c r="C207" s="474"/>
      <c r="D207" s="474"/>
      <c r="E207" s="474"/>
      <c r="F207" s="474"/>
      <c r="G207" s="474"/>
      <c r="H207" s="474"/>
      <c r="I207" s="474"/>
      <c r="J207" s="474"/>
      <c r="K207" s="474"/>
      <c r="L207" s="474"/>
      <c r="M207" s="474"/>
      <c r="N207" s="474"/>
      <c r="O207" s="474"/>
      <c r="P207" s="474"/>
      <c r="Q207" s="474"/>
      <c r="R207" s="474"/>
      <c r="S207" s="474"/>
      <c r="T207" s="474"/>
      <c r="U207" s="474"/>
      <c r="V207" s="474"/>
      <c r="W207" s="475"/>
      <c r="X207" s="475"/>
      <c r="Y207" s="475"/>
      <c r="Z207" s="475"/>
      <c r="AA207" s="476"/>
      <c r="AB207" s="476"/>
      <c r="AC207" s="476"/>
      <c r="AD207" s="476"/>
      <c r="AE207" s="477"/>
      <c r="AF207" s="478"/>
      <c r="AG207" s="2"/>
      <c r="AH207" s="2"/>
      <c r="AI207" s="2"/>
      <c r="AJ207" s="2"/>
      <c r="AK207" s="60"/>
      <c r="AL207" s="60"/>
      <c r="AM207" s="60"/>
      <c r="AN207" s="2"/>
      <c r="AO207" s="2"/>
      <c r="AP207" s="2"/>
      <c r="AQ207" s="2"/>
      <c r="AR207" s="2"/>
    </row>
    <row r="208" spans="1:82" ht="15" hidden="1" x14ac:dyDescent="0.25">
      <c r="A208" s="479" t="s">
        <v>344</v>
      </c>
      <c r="B208" s="480"/>
      <c r="C208" s="480"/>
      <c r="D208" s="480"/>
      <c r="E208" s="480"/>
      <c r="F208" s="480"/>
      <c r="G208" s="480"/>
      <c r="H208" s="480"/>
      <c r="I208" s="480"/>
      <c r="J208" s="480"/>
      <c r="K208" s="480"/>
      <c r="L208" s="480"/>
      <c r="M208" s="480"/>
      <c r="N208" s="480"/>
      <c r="O208" s="480"/>
      <c r="P208" s="480"/>
      <c r="Q208" s="480"/>
      <c r="R208" s="480"/>
      <c r="S208" s="480"/>
      <c r="T208" s="480"/>
      <c r="U208" s="480"/>
      <c r="V208" s="480"/>
      <c r="W208" s="480"/>
      <c r="X208" s="480"/>
      <c r="Y208" s="480"/>
      <c r="Z208" s="480"/>
      <c r="AA208" s="476"/>
      <c r="AB208" s="476"/>
      <c r="AC208" s="476"/>
      <c r="AD208" s="476"/>
      <c r="AE208" s="477"/>
      <c r="AF208" s="481"/>
      <c r="AG208" s="2"/>
      <c r="AH208" s="2"/>
      <c r="AI208" s="2"/>
      <c r="AJ208" s="2"/>
      <c r="AK208" s="60"/>
      <c r="AL208" s="60"/>
      <c r="AM208" s="60"/>
      <c r="AN208" s="2"/>
      <c r="AO208" s="2"/>
      <c r="AP208" s="2"/>
      <c r="AQ208" s="2"/>
      <c r="AR208" s="2"/>
    </row>
    <row r="209" spans="1:82" ht="15" hidden="1" x14ac:dyDescent="0.25">
      <c r="A209" s="482" t="s">
        <v>92</v>
      </c>
      <c r="B209" s="483"/>
      <c r="C209" s="483"/>
      <c r="D209" s="483"/>
      <c r="E209" s="483"/>
      <c r="F209" s="483"/>
      <c r="G209" s="483"/>
      <c r="H209" s="483"/>
      <c r="I209" s="483"/>
      <c r="J209" s="483"/>
      <c r="K209" s="483"/>
      <c r="L209" s="483"/>
      <c r="M209" s="483"/>
      <c r="N209" s="483"/>
      <c r="O209" s="483"/>
      <c r="P209" s="483"/>
      <c r="Q209" s="483"/>
      <c r="R209" s="483"/>
      <c r="S209" s="483"/>
      <c r="T209" s="483"/>
      <c r="U209" s="483"/>
      <c r="V209" s="483"/>
      <c r="W209" s="483"/>
      <c r="X209" s="480"/>
      <c r="Y209" s="480"/>
      <c r="Z209" s="480"/>
      <c r="AA209" s="476"/>
      <c r="AB209" s="476"/>
      <c r="AC209" s="476"/>
      <c r="AD209" s="476"/>
      <c r="AE209" s="477"/>
      <c r="AF209" s="484"/>
      <c r="AG209" s="2"/>
      <c r="AH209" s="2"/>
      <c r="AI209" s="2"/>
      <c r="AJ209" s="2"/>
      <c r="AK209" s="60"/>
      <c r="AL209" s="60"/>
      <c r="AM209" s="60"/>
      <c r="AN209" s="2"/>
      <c r="AO209" s="2"/>
      <c r="AP209" s="2"/>
      <c r="AQ209" s="2"/>
      <c r="AR209" s="2"/>
    </row>
    <row r="210" spans="1:82" hidden="1" x14ac:dyDescent="0.2">
      <c r="A210" s="78" t="s">
        <v>345</v>
      </c>
      <c r="B210" s="79" t="s">
        <v>346</v>
      </c>
      <c r="C210" s="79">
        <v>4301011876</v>
      </c>
      <c r="D210" s="79">
        <v>4680115885707</v>
      </c>
      <c r="E210" s="80">
        <v>0.9</v>
      </c>
      <c r="F210" s="81">
        <v>10</v>
      </c>
      <c r="G210" s="80">
        <v>9</v>
      </c>
      <c r="H210" s="80">
        <v>9.4350000000000005</v>
      </c>
      <c r="I210" s="82">
        <v>64</v>
      </c>
      <c r="J210" s="82" t="s">
        <v>88</v>
      </c>
      <c r="K210" s="83" t="s">
        <v>95</v>
      </c>
      <c r="L210" s="83"/>
      <c r="M210" s="485">
        <v>31</v>
      </c>
      <c r="N210" s="485"/>
      <c r="O210" s="56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P210" s="487"/>
      <c r="Q210" s="487"/>
      <c r="R210" s="487"/>
      <c r="S210" s="487"/>
      <c r="T210" s="84" t="s">
        <v>0</v>
      </c>
      <c r="U210" s="64">
        <v>0</v>
      </c>
      <c r="V210" s="65">
        <f>IFERROR(IF(U210="",0,CEILING((U210/$G210),1)*$G210),"")</f>
        <v>0</v>
      </c>
      <c r="W210" s="64">
        <v>0</v>
      </c>
      <c r="X210" s="65">
        <f>IFERROR(IF(W210="",0,CEILING((W210/$G210),1)*$G210),"")</f>
        <v>0</v>
      </c>
      <c r="Y210" s="64">
        <v>0</v>
      </c>
      <c r="Z210" s="65">
        <f>IFERROR(IF(Y210="",0,CEILING((Y210/$G210),1)*$G210),"")</f>
        <v>0</v>
      </c>
      <c r="AA210" s="64">
        <v>0</v>
      </c>
      <c r="AB210" s="65">
        <f>IFERROR(IF(AA210="",0,CEILING((AA210/$G210),1)*$G210),"")</f>
        <v>0</v>
      </c>
      <c r="AC210" s="66" t="str">
        <f>IF(IFERROR(ROUNDUP(V210/G210,0)*0.01898,0)+IFERROR(ROUNDUP(X210/G210,0)*0.01898,0)+IFERROR(ROUNDUP(Z210/G210,0)*0.01898,0)+IFERROR(ROUNDUP(AB210/G210,0)*0.01898,0)=0,"",IFERROR(ROUNDUP(V210/G210,0)*0.01898,0)+IFERROR(ROUNDUP(X210/G210,0)*0.01898,0)+IFERROR(ROUNDUP(Z210/G210,0)*0.01898,0)+IFERROR(ROUNDUP(AB210/G210,0)*0.01898,0))</f>
        <v/>
      </c>
      <c r="AD210" s="78" t="s">
        <v>57</v>
      </c>
      <c r="AE210" s="78" t="s">
        <v>57</v>
      </c>
      <c r="AF210" s="269" t="s">
        <v>260</v>
      </c>
      <c r="AG210" s="2"/>
      <c r="AH210" s="2"/>
      <c r="AI210" s="2"/>
      <c r="AJ210" s="2"/>
      <c r="AK210" s="2"/>
      <c r="AL210" s="60"/>
      <c r="AM210" s="60"/>
      <c r="AN210" s="60"/>
      <c r="AO210" s="2"/>
      <c r="AP210" s="2"/>
      <c r="AQ210" s="2"/>
      <c r="AR210" s="2"/>
      <c r="AS210" s="2"/>
      <c r="AT210" s="2"/>
      <c r="AU210" s="20"/>
      <c r="AV210" s="20"/>
      <c r="AW210" s="21"/>
      <c r="BB210" s="268" t="s">
        <v>65</v>
      </c>
      <c r="BO210" s="76">
        <f>IFERROR(U210*H210/G210,0)</f>
        <v>0</v>
      </c>
      <c r="BP210" s="76">
        <f>IFERROR(V210*H210/G210,0)</f>
        <v>0</v>
      </c>
      <c r="BQ210" s="76">
        <f>IFERROR(1/I210*(U210/G210),0)</f>
        <v>0</v>
      </c>
      <c r="BR210" s="76">
        <f>IFERROR(1/I210*(V210/G210),0)</f>
        <v>0</v>
      </c>
      <c r="BS210" s="76">
        <f>IFERROR(W210*H210/G210,0)</f>
        <v>0</v>
      </c>
      <c r="BT210" s="76">
        <f>IFERROR(X210*H210/G210,0)</f>
        <v>0</v>
      </c>
      <c r="BU210" s="76">
        <f>IFERROR(1/I210*(W210/G210),0)</f>
        <v>0</v>
      </c>
      <c r="BV210" s="76">
        <f>IFERROR(1/I210*(X210/G210),0)</f>
        <v>0</v>
      </c>
      <c r="BW210" s="76">
        <f>IFERROR(Y210*H210/G210,0)</f>
        <v>0</v>
      </c>
      <c r="BX210" s="76">
        <f>IFERROR(Z210*H210/G210,0)</f>
        <v>0</v>
      </c>
      <c r="BY210" s="76">
        <f>IFERROR(1/I210*(Y210/G210),0)</f>
        <v>0</v>
      </c>
      <c r="BZ210" s="76">
        <f>IFERROR(1/I210*(Z210/G210),0)</f>
        <v>0</v>
      </c>
      <c r="CA210" s="76">
        <f>IFERROR(AA210*H210/G210,0)</f>
        <v>0</v>
      </c>
      <c r="CB210" s="76">
        <f>IFERROR(AB210*H210/G210,0)</f>
        <v>0</v>
      </c>
      <c r="CC210" s="76">
        <f>IFERROR(1/I210*(AA210/G210),0)</f>
        <v>0</v>
      </c>
      <c r="CD210" s="76">
        <f>IFERROR(1/I210*(AB210/G210),0)</f>
        <v>0</v>
      </c>
    </row>
    <row r="211" spans="1:82" hidden="1" x14ac:dyDescent="0.2">
      <c r="A211" s="490"/>
      <c r="B211" s="490"/>
      <c r="C211" s="490"/>
      <c r="D211" s="490"/>
      <c r="E211" s="490"/>
      <c r="F211" s="490"/>
      <c r="G211" s="490"/>
      <c r="H211" s="490"/>
      <c r="I211" s="490"/>
      <c r="J211" s="490"/>
      <c r="K211" s="490"/>
      <c r="L211" s="490"/>
      <c r="M211" s="490"/>
      <c r="N211" s="490"/>
      <c r="O211" s="488" t="s">
        <v>43</v>
      </c>
      <c r="P211" s="489"/>
      <c r="Q211" s="489"/>
      <c r="R211" s="489"/>
      <c r="S211" s="489"/>
      <c r="T211" s="39" t="s">
        <v>42</v>
      </c>
      <c r="U211" s="101">
        <f>IFERROR(U210/G210,0)</f>
        <v>0</v>
      </c>
      <c r="V211" s="101">
        <f>IFERROR(V210/G210,0)</f>
        <v>0</v>
      </c>
      <c r="W211" s="101">
        <f>IFERROR(W210/G210,0)</f>
        <v>0</v>
      </c>
      <c r="X211" s="101">
        <f>IFERROR(X210/G210,0)</f>
        <v>0</v>
      </c>
      <c r="Y211" s="101">
        <f>IFERROR(Y210/G210,0)</f>
        <v>0</v>
      </c>
      <c r="Z211" s="101">
        <f>IFERROR(Z210/G210,0)</f>
        <v>0</v>
      </c>
      <c r="AA211" s="101">
        <f>IFERROR(AA210/G210,0)</f>
        <v>0</v>
      </c>
      <c r="AB211" s="101">
        <f>IFERROR(AB210/G210,0)</f>
        <v>0</v>
      </c>
      <c r="AC211" s="101">
        <f>IFERROR(IF(AC210="",0,AC210),0)</f>
        <v>0</v>
      </c>
      <c r="AD211" s="3"/>
      <c r="AE211" s="71"/>
      <c r="AF211" s="3"/>
      <c r="AG211" s="3"/>
      <c r="AH211" s="3"/>
      <c r="AI211" s="3"/>
      <c r="AJ211" s="3"/>
      <c r="AK211" s="3"/>
      <c r="AL211" s="61"/>
      <c r="AM211" s="61"/>
      <c r="AN211" s="61"/>
      <c r="AO211" s="3"/>
      <c r="AP211" s="3"/>
      <c r="AQ211" s="2"/>
      <c r="AR211" s="2"/>
      <c r="AS211" s="2"/>
      <c r="AT211" s="2"/>
      <c r="AU211" s="20"/>
      <c r="AV211" s="20"/>
      <c r="AW211" s="21"/>
    </row>
    <row r="212" spans="1:82" hidden="1" x14ac:dyDescent="0.2">
      <c r="A212" s="490"/>
      <c r="B212" s="490"/>
      <c r="C212" s="490"/>
      <c r="D212" s="490"/>
      <c r="E212" s="490"/>
      <c r="F212" s="490"/>
      <c r="G212" s="490"/>
      <c r="H212" s="490"/>
      <c r="I212" s="490"/>
      <c r="J212" s="490"/>
      <c r="K212" s="490"/>
      <c r="L212" s="490"/>
      <c r="M212" s="490"/>
      <c r="N212" s="490"/>
      <c r="O212" s="488" t="s">
        <v>43</v>
      </c>
      <c r="P212" s="489"/>
      <c r="Q212" s="489"/>
      <c r="R212" s="489"/>
      <c r="S212" s="489"/>
      <c r="T212" s="39" t="s">
        <v>0</v>
      </c>
      <c r="U212" s="103">
        <f t="shared" ref="U212:AB212" si="51">IFERROR(SUM(U210:U210),0)</f>
        <v>0</v>
      </c>
      <c r="V212" s="103">
        <f t="shared" si="51"/>
        <v>0</v>
      </c>
      <c r="W212" s="103">
        <f t="shared" si="51"/>
        <v>0</v>
      </c>
      <c r="X212" s="103">
        <f t="shared" si="51"/>
        <v>0</v>
      </c>
      <c r="Y212" s="103">
        <f t="shared" si="51"/>
        <v>0</v>
      </c>
      <c r="Z212" s="103">
        <f t="shared" si="51"/>
        <v>0</v>
      </c>
      <c r="AA212" s="103">
        <f t="shared" si="51"/>
        <v>0</v>
      </c>
      <c r="AB212" s="103">
        <f t="shared" si="51"/>
        <v>0</v>
      </c>
      <c r="AC212" s="101" t="s">
        <v>57</v>
      </c>
      <c r="AD212" s="3"/>
      <c r="AE212" s="71"/>
      <c r="AF212" s="3"/>
      <c r="AG212" s="3"/>
      <c r="AH212" s="3"/>
      <c r="AI212" s="3"/>
      <c r="AJ212" s="3"/>
      <c r="AK212" s="3"/>
      <c r="AL212" s="61"/>
      <c r="AM212" s="61"/>
      <c r="AN212" s="61"/>
      <c r="AO212" s="3"/>
      <c r="AP212" s="3"/>
      <c r="AQ212" s="2"/>
      <c r="AR212" s="2"/>
      <c r="AS212" s="2"/>
      <c r="AT212" s="2"/>
      <c r="AU212" s="20"/>
      <c r="AV212" s="20"/>
      <c r="AW212" s="21"/>
    </row>
    <row r="213" spans="1:82" ht="27.75" hidden="1" customHeight="1" x14ac:dyDescent="0.2">
      <c r="A213" s="473" t="s">
        <v>90</v>
      </c>
      <c r="B213" s="474"/>
      <c r="C213" s="474"/>
      <c r="D213" s="474"/>
      <c r="E213" s="474"/>
      <c r="F213" s="474"/>
      <c r="G213" s="474"/>
      <c r="H213" s="474"/>
      <c r="I213" s="474"/>
      <c r="J213" s="474"/>
      <c r="K213" s="474"/>
      <c r="L213" s="474"/>
      <c r="M213" s="474"/>
      <c r="N213" s="474"/>
      <c r="O213" s="474"/>
      <c r="P213" s="474"/>
      <c r="Q213" s="474"/>
      <c r="R213" s="474"/>
      <c r="S213" s="474"/>
      <c r="T213" s="474"/>
      <c r="U213" s="474"/>
      <c r="V213" s="474"/>
      <c r="W213" s="475"/>
      <c r="X213" s="475"/>
      <c r="Y213" s="475"/>
      <c r="Z213" s="475"/>
      <c r="AA213" s="476"/>
      <c r="AB213" s="476"/>
      <c r="AC213" s="476"/>
      <c r="AD213" s="476"/>
      <c r="AE213" s="477"/>
      <c r="AF213" s="478"/>
      <c r="AG213" s="2"/>
      <c r="AH213" s="2"/>
      <c r="AI213" s="2"/>
      <c r="AJ213" s="2"/>
      <c r="AK213" s="60"/>
      <c r="AL213" s="60"/>
      <c r="AM213" s="60"/>
      <c r="AN213" s="2"/>
      <c r="AO213" s="2"/>
      <c r="AP213" s="2"/>
      <c r="AQ213" s="2"/>
      <c r="AR213" s="2"/>
    </row>
    <row r="214" spans="1:82" ht="15" hidden="1" x14ac:dyDescent="0.25">
      <c r="A214" s="479" t="s">
        <v>347</v>
      </c>
      <c r="B214" s="480"/>
      <c r="C214" s="480"/>
      <c r="D214" s="480"/>
      <c r="E214" s="480"/>
      <c r="F214" s="480"/>
      <c r="G214" s="480"/>
      <c r="H214" s="480"/>
      <c r="I214" s="480"/>
      <c r="J214" s="480"/>
      <c r="K214" s="480"/>
      <c r="L214" s="480"/>
      <c r="M214" s="480"/>
      <c r="N214" s="480"/>
      <c r="O214" s="480"/>
      <c r="P214" s="480"/>
      <c r="Q214" s="480"/>
      <c r="R214" s="480"/>
      <c r="S214" s="480"/>
      <c r="T214" s="480"/>
      <c r="U214" s="480"/>
      <c r="V214" s="480"/>
      <c r="W214" s="480"/>
      <c r="X214" s="480"/>
      <c r="Y214" s="480"/>
      <c r="Z214" s="480"/>
      <c r="AA214" s="476"/>
      <c r="AB214" s="476"/>
      <c r="AC214" s="476"/>
      <c r="AD214" s="476"/>
      <c r="AE214" s="477"/>
      <c r="AF214" s="481"/>
      <c r="AG214" s="2"/>
      <c r="AH214" s="2"/>
      <c r="AI214" s="2"/>
      <c r="AJ214" s="2"/>
      <c r="AK214" s="60"/>
      <c r="AL214" s="60"/>
      <c r="AM214" s="60"/>
      <c r="AN214" s="2"/>
      <c r="AO214" s="2"/>
      <c r="AP214" s="2"/>
      <c r="AQ214" s="2"/>
      <c r="AR214" s="2"/>
    </row>
    <row r="215" spans="1:82" ht="15" hidden="1" x14ac:dyDescent="0.25">
      <c r="A215" s="482" t="s">
        <v>92</v>
      </c>
      <c r="B215" s="483"/>
      <c r="C215" s="483"/>
      <c r="D215" s="483"/>
      <c r="E215" s="483"/>
      <c r="F215" s="483"/>
      <c r="G215" s="483"/>
      <c r="H215" s="483"/>
      <c r="I215" s="483"/>
      <c r="J215" s="483"/>
      <c r="K215" s="483"/>
      <c r="L215" s="483"/>
      <c r="M215" s="483"/>
      <c r="N215" s="483"/>
      <c r="O215" s="483"/>
      <c r="P215" s="483"/>
      <c r="Q215" s="483"/>
      <c r="R215" s="483"/>
      <c r="S215" s="483"/>
      <c r="T215" s="483"/>
      <c r="U215" s="483"/>
      <c r="V215" s="483"/>
      <c r="W215" s="483"/>
      <c r="X215" s="480"/>
      <c r="Y215" s="480"/>
      <c r="Z215" s="480"/>
      <c r="AA215" s="476"/>
      <c r="AB215" s="476"/>
      <c r="AC215" s="476"/>
      <c r="AD215" s="476"/>
      <c r="AE215" s="477"/>
      <c r="AF215" s="484"/>
      <c r="AG215" s="2"/>
      <c r="AH215" s="2"/>
      <c r="AI215" s="2"/>
      <c r="AJ215" s="2"/>
      <c r="AK215" s="60"/>
      <c r="AL215" s="60"/>
      <c r="AM215" s="60"/>
      <c r="AN215" s="2"/>
      <c r="AO215" s="2"/>
      <c r="AP215" s="2"/>
      <c r="AQ215" s="2"/>
      <c r="AR215" s="2"/>
    </row>
    <row r="216" spans="1:82" hidden="1" x14ac:dyDescent="0.2">
      <c r="A216" s="78" t="s">
        <v>348</v>
      </c>
      <c r="B216" s="79" t="s">
        <v>349</v>
      </c>
      <c r="C216" s="79">
        <v>4301011485</v>
      </c>
      <c r="D216" s="79">
        <v>4680115880269</v>
      </c>
      <c r="E216" s="80">
        <v>0.375</v>
      </c>
      <c r="F216" s="81">
        <v>10</v>
      </c>
      <c r="G216" s="80">
        <v>3.75</v>
      </c>
      <c r="H216" s="80">
        <v>3.96</v>
      </c>
      <c r="I216" s="82">
        <v>132</v>
      </c>
      <c r="J216" s="82" t="s">
        <v>100</v>
      </c>
      <c r="K216" s="83" t="s">
        <v>87</v>
      </c>
      <c r="L216" s="83"/>
      <c r="M216" s="485">
        <v>50</v>
      </c>
      <c r="N216" s="485"/>
      <c r="O216" s="56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216" s="487"/>
      <c r="Q216" s="487"/>
      <c r="R216" s="487"/>
      <c r="S216" s="487"/>
      <c r="T216" s="84" t="s">
        <v>0</v>
      </c>
      <c r="U216" s="64">
        <v>0</v>
      </c>
      <c r="V216" s="65">
        <f>IFERROR(IF(U216="",0,CEILING((U216/$G216),1)*$G216),"")</f>
        <v>0</v>
      </c>
      <c r="W216" s="64">
        <v>0</v>
      </c>
      <c r="X216" s="65">
        <f>IFERROR(IF(W216="",0,CEILING((W216/$G216),1)*$G216),"")</f>
        <v>0</v>
      </c>
      <c r="Y216" s="64">
        <v>0</v>
      </c>
      <c r="Z216" s="65">
        <f>IFERROR(IF(Y216="",0,CEILING((Y216/$G216),1)*$G216),"")</f>
        <v>0</v>
      </c>
      <c r="AA216" s="64">
        <v>0</v>
      </c>
      <c r="AB216" s="65">
        <f>IFERROR(IF(AA216="",0,CEILING((AA216/$G216),1)*$G216),"")</f>
        <v>0</v>
      </c>
      <c r="AC216" s="66" t="str">
        <f>IF(IFERROR(ROUNDUP(V216/G216,0)*0.00902,0)+IFERROR(ROUNDUP(X216/G216,0)*0.00902,0)+IFERROR(ROUNDUP(Z216/G216,0)*0.00902,0)+IFERROR(ROUNDUP(AB216/G216,0)*0.00902,0)=0,"",IFERROR(ROUNDUP(V216/G216,0)*0.00902,0)+IFERROR(ROUNDUP(X216/G216,0)*0.00902,0)+IFERROR(ROUNDUP(Z216/G216,0)*0.00902,0)+IFERROR(ROUNDUP(AB216/G216,0)*0.00902,0))</f>
        <v/>
      </c>
      <c r="AD216" s="78" t="s">
        <v>57</v>
      </c>
      <c r="AE216" s="78" t="s">
        <v>57</v>
      </c>
      <c r="AF216" s="271" t="s">
        <v>350</v>
      </c>
      <c r="AG216" s="2"/>
      <c r="AH216" s="2"/>
      <c r="AI216" s="2"/>
      <c r="AJ216" s="2"/>
      <c r="AK216" s="2"/>
      <c r="AL216" s="60"/>
      <c r="AM216" s="60"/>
      <c r="AN216" s="60"/>
      <c r="AO216" s="2"/>
      <c r="AP216" s="2"/>
      <c r="AQ216" s="2"/>
      <c r="AR216" s="2"/>
      <c r="AS216" s="2"/>
      <c r="AT216" s="2"/>
      <c r="AU216" s="20"/>
      <c r="AV216" s="20"/>
      <c r="AW216" s="21"/>
      <c r="BB216" s="270" t="s">
        <v>65</v>
      </c>
      <c r="BO216" s="76">
        <f>IFERROR(U216*H216/G216,0)</f>
        <v>0</v>
      </c>
      <c r="BP216" s="76">
        <f>IFERROR(V216*H216/G216,0)</f>
        <v>0</v>
      </c>
      <c r="BQ216" s="76">
        <f>IFERROR(1/I216*(U216/G216),0)</f>
        <v>0</v>
      </c>
      <c r="BR216" s="76">
        <f>IFERROR(1/I216*(V216/G216),0)</f>
        <v>0</v>
      </c>
      <c r="BS216" s="76">
        <f>IFERROR(W216*H216/G216,0)</f>
        <v>0</v>
      </c>
      <c r="BT216" s="76">
        <f>IFERROR(X216*H216/G216,0)</f>
        <v>0</v>
      </c>
      <c r="BU216" s="76">
        <f>IFERROR(1/I216*(W216/G216),0)</f>
        <v>0</v>
      </c>
      <c r="BV216" s="76">
        <f>IFERROR(1/I216*(X216/G216),0)</f>
        <v>0</v>
      </c>
      <c r="BW216" s="76">
        <f>IFERROR(Y216*H216/G216,0)</f>
        <v>0</v>
      </c>
      <c r="BX216" s="76">
        <f>IFERROR(Z216*H216/G216,0)</f>
        <v>0</v>
      </c>
      <c r="BY216" s="76">
        <f>IFERROR(1/I216*(Y216/G216),0)</f>
        <v>0</v>
      </c>
      <c r="BZ216" s="76">
        <f>IFERROR(1/I216*(Z216/G216),0)</f>
        <v>0</v>
      </c>
      <c r="CA216" s="76">
        <f>IFERROR(AA216*H216/G216,0)</f>
        <v>0</v>
      </c>
      <c r="CB216" s="76">
        <f>IFERROR(AB216*H216/G216,0)</f>
        <v>0</v>
      </c>
      <c r="CC216" s="76">
        <f>IFERROR(1/I216*(AA216/G216),0)</f>
        <v>0</v>
      </c>
      <c r="CD216" s="76">
        <f>IFERROR(1/I216*(AB216/G216),0)</f>
        <v>0</v>
      </c>
    </row>
    <row r="217" spans="1:82" hidden="1" x14ac:dyDescent="0.2">
      <c r="A217" s="490"/>
      <c r="B217" s="490"/>
      <c r="C217" s="490"/>
      <c r="D217" s="490"/>
      <c r="E217" s="490"/>
      <c r="F217" s="490"/>
      <c r="G217" s="490"/>
      <c r="H217" s="490"/>
      <c r="I217" s="490"/>
      <c r="J217" s="490"/>
      <c r="K217" s="490"/>
      <c r="L217" s="490"/>
      <c r="M217" s="490"/>
      <c r="N217" s="490"/>
      <c r="O217" s="488" t="s">
        <v>43</v>
      </c>
      <c r="P217" s="489"/>
      <c r="Q217" s="489"/>
      <c r="R217" s="489"/>
      <c r="S217" s="489"/>
      <c r="T217" s="39" t="s">
        <v>42</v>
      </c>
      <c r="U217" s="101">
        <f>IFERROR(U216/G216,0)</f>
        <v>0</v>
      </c>
      <c r="V217" s="101">
        <f>IFERROR(V216/G216,0)</f>
        <v>0</v>
      </c>
      <c r="W217" s="101">
        <f>IFERROR(W216/G216,0)</f>
        <v>0</v>
      </c>
      <c r="X217" s="101">
        <f>IFERROR(X216/G216,0)</f>
        <v>0</v>
      </c>
      <c r="Y217" s="101">
        <f>IFERROR(Y216/G216,0)</f>
        <v>0</v>
      </c>
      <c r="Z217" s="101">
        <f>IFERROR(Z216/G216,0)</f>
        <v>0</v>
      </c>
      <c r="AA217" s="101">
        <f>IFERROR(AA216/G216,0)</f>
        <v>0</v>
      </c>
      <c r="AB217" s="101">
        <f>IFERROR(AB216/G216,0)</f>
        <v>0</v>
      </c>
      <c r="AC217" s="101">
        <f>IFERROR(IF(AC216="",0,AC216),0)</f>
        <v>0</v>
      </c>
      <c r="AD217" s="3"/>
      <c r="AE217" s="71"/>
      <c r="AF217" s="3"/>
      <c r="AG217" s="3"/>
      <c r="AH217" s="3"/>
      <c r="AI217" s="3"/>
      <c r="AJ217" s="3"/>
      <c r="AK217" s="3"/>
      <c r="AL217" s="61"/>
      <c r="AM217" s="61"/>
      <c r="AN217" s="61"/>
      <c r="AO217" s="3"/>
      <c r="AP217" s="3"/>
      <c r="AQ217" s="2"/>
      <c r="AR217" s="2"/>
      <c r="AS217" s="2"/>
      <c r="AT217" s="2"/>
      <c r="AU217" s="20"/>
      <c r="AV217" s="20"/>
      <c r="AW217" s="21"/>
    </row>
    <row r="218" spans="1:82" hidden="1" x14ac:dyDescent="0.2">
      <c r="A218" s="490"/>
      <c r="B218" s="490"/>
      <c r="C218" s="490"/>
      <c r="D218" s="490"/>
      <c r="E218" s="490"/>
      <c r="F218" s="490"/>
      <c r="G218" s="490"/>
      <c r="H218" s="490"/>
      <c r="I218" s="490"/>
      <c r="J218" s="490"/>
      <c r="K218" s="490"/>
      <c r="L218" s="490"/>
      <c r="M218" s="490"/>
      <c r="N218" s="490"/>
      <c r="O218" s="488" t="s">
        <v>43</v>
      </c>
      <c r="P218" s="489"/>
      <c r="Q218" s="489"/>
      <c r="R218" s="489"/>
      <c r="S218" s="489"/>
      <c r="T218" s="39" t="s">
        <v>0</v>
      </c>
      <c r="U218" s="103">
        <f t="shared" ref="U218:AB218" si="52">IFERROR(SUM(U216:U216),0)</f>
        <v>0</v>
      </c>
      <c r="V218" s="103">
        <f t="shared" si="52"/>
        <v>0</v>
      </c>
      <c r="W218" s="103">
        <f t="shared" si="52"/>
        <v>0</v>
      </c>
      <c r="X218" s="103">
        <f t="shared" si="52"/>
        <v>0</v>
      </c>
      <c r="Y218" s="103">
        <f t="shared" si="52"/>
        <v>0</v>
      </c>
      <c r="Z218" s="103">
        <f t="shared" si="52"/>
        <v>0</v>
      </c>
      <c r="AA218" s="103">
        <f t="shared" si="52"/>
        <v>0</v>
      </c>
      <c r="AB218" s="103">
        <f t="shared" si="52"/>
        <v>0</v>
      </c>
      <c r="AC218" s="101" t="s">
        <v>57</v>
      </c>
      <c r="AD218" s="3"/>
      <c r="AE218" s="71"/>
      <c r="AF218" s="3"/>
      <c r="AG218" s="3"/>
      <c r="AH218" s="3"/>
      <c r="AI218" s="3"/>
      <c r="AJ218" s="3"/>
      <c r="AK218" s="3"/>
      <c r="AL218" s="61"/>
      <c r="AM218" s="61"/>
      <c r="AN218" s="61"/>
      <c r="AO218" s="3"/>
      <c r="AP218" s="3"/>
      <c r="AQ218" s="2"/>
      <c r="AR218" s="2"/>
      <c r="AS218" s="2"/>
      <c r="AT218" s="2"/>
      <c r="AU218" s="20"/>
      <c r="AV218" s="20"/>
      <c r="AW218" s="21"/>
    </row>
    <row r="219" spans="1:82" ht="15" hidden="1" x14ac:dyDescent="0.25">
      <c r="A219" s="482" t="s">
        <v>153</v>
      </c>
      <c r="B219" s="483"/>
      <c r="C219" s="483"/>
      <c r="D219" s="483"/>
      <c r="E219" s="483"/>
      <c r="F219" s="483"/>
      <c r="G219" s="483"/>
      <c r="H219" s="483"/>
      <c r="I219" s="483"/>
      <c r="J219" s="483"/>
      <c r="K219" s="483"/>
      <c r="L219" s="483"/>
      <c r="M219" s="483"/>
      <c r="N219" s="483"/>
      <c r="O219" s="483"/>
      <c r="P219" s="483"/>
      <c r="Q219" s="483"/>
      <c r="R219" s="483"/>
      <c r="S219" s="483"/>
      <c r="T219" s="483"/>
      <c r="U219" s="483"/>
      <c r="V219" s="483"/>
      <c r="W219" s="483"/>
      <c r="X219" s="480"/>
      <c r="Y219" s="480"/>
      <c r="Z219" s="480"/>
      <c r="AA219" s="476"/>
      <c r="AB219" s="476"/>
      <c r="AC219" s="476"/>
      <c r="AD219" s="476"/>
      <c r="AE219" s="477"/>
      <c r="AF219" s="484"/>
      <c r="AG219" s="2"/>
      <c r="AH219" s="2"/>
      <c r="AI219" s="2"/>
      <c r="AJ219" s="2"/>
      <c r="AK219" s="60"/>
      <c r="AL219" s="60"/>
      <c r="AM219" s="60"/>
      <c r="AN219" s="2"/>
      <c r="AO219" s="2"/>
      <c r="AP219" s="2"/>
      <c r="AQ219" s="2"/>
      <c r="AR219" s="2"/>
    </row>
    <row r="220" spans="1:82" hidden="1" x14ac:dyDescent="0.2">
      <c r="A220" s="78" t="s">
        <v>351</v>
      </c>
      <c r="B220" s="79" t="s">
        <v>352</v>
      </c>
      <c r="C220" s="79">
        <v>4301020346</v>
      </c>
      <c r="D220" s="79">
        <v>4680115882775</v>
      </c>
      <c r="E220" s="80">
        <v>0.3</v>
      </c>
      <c r="F220" s="81">
        <v>8</v>
      </c>
      <c r="G220" s="80">
        <v>2.4</v>
      </c>
      <c r="H220" s="80">
        <v>2.5</v>
      </c>
      <c r="I220" s="82">
        <v>234</v>
      </c>
      <c r="J220" s="82" t="s">
        <v>108</v>
      </c>
      <c r="K220" s="83" t="s">
        <v>95</v>
      </c>
      <c r="L220" s="83"/>
      <c r="M220" s="485">
        <v>55</v>
      </c>
      <c r="N220" s="485"/>
      <c r="O220" s="5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P220" s="487"/>
      <c r="Q220" s="487"/>
      <c r="R220" s="487"/>
      <c r="S220" s="487"/>
      <c r="T220" s="84" t="s">
        <v>0</v>
      </c>
      <c r="U220" s="64">
        <v>0</v>
      </c>
      <c r="V220" s="65">
        <f>IFERROR(IF(U220="",0,CEILING((U220/$G220),1)*$G220),"")</f>
        <v>0</v>
      </c>
      <c r="W220" s="64">
        <v>0</v>
      </c>
      <c r="X220" s="65">
        <f>IFERROR(IF(W220="",0,CEILING((W220/$G220),1)*$G220),"")</f>
        <v>0</v>
      </c>
      <c r="Y220" s="64">
        <v>0</v>
      </c>
      <c r="Z220" s="65">
        <f>IFERROR(IF(Y220="",0,CEILING((Y220/$G220),1)*$G220),"")</f>
        <v>0</v>
      </c>
      <c r="AA220" s="64">
        <v>0</v>
      </c>
      <c r="AB220" s="65">
        <f>IFERROR(IF(AA220="",0,CEILING((AA220/$G220),1)*$G220),"")</f>
        <v>0</v>
      </c>
      <c r="AC220" s="66" t="str">
        <f>IF(IFERROR(ROUNDUP(V220/G220,0)*0.00502,0)+IFERROR(ROUNDUP(X220/G220,0)*0.00502,0)+IFERROR(ROUNDUP(Z220/G220,0)*0.00502,0)+IFERROR(ROUNDUP(AB220/G220,0)*0.00502,0)=0,"",IFERROR(ROUNDUP(V220/G220,0)*0.00502,0)+IFERROR(ROUNDUP(X220/G220,0)*0.00502,0)+IFERROR(ROUNDUP(Z220/G220,0)*0.00502,0)+IFERROR(ROUNDUP(AB220/G220,0)*0.00502,0))</f>
        <v/>
      </c>
      <c r="AD220" s="78" t="s">
        <v>57</v>
      </c>
      <c r="AE220" s="78" t="s">
        <v>57</v>
      </c>
      <c r="AF220" s="273" t="s">
        <v>353</v>
      </c>
      <c r="AG220" s="2"/>
      <c r="AH220" s="2"/>
      <c r="AI220" s="2"/>
      <c r="AJ220" s="2"/>
      <c r="AK220" s="2"/>
      <c r="AL220" s="60"/>
      <c r="AM220" s="60"/>
      <c r="AN220" s="60"/>
      <c r="AO220" s="2"/>
      <c r="AP220" s="2"/>
      <c r="AQ220" s="2"/>
      <c r="AR220" s="2"/>
      <c r="AS220" s="2"/>
      <c r="AT220" s="2"/>
      <c r="AU220" s="20"/>
      <c r="AV220" s="20"/>
      <c r="AW220" s="21"/>
      <c r="BB220" s="272" t="s">
        <v>65</v>
      </c>
      <c r="BO220" s="76">
        <f>IFERROR(U220*H220/G220,0)</f>
        <v>0</v>
      </c>
      <c r="BP220" s="76">
        <f>IFERROR(V220*H220/G220,0)</f>
        <v>0</v>
      </c>
      <c r="BQ220" s="76">
        <f>IFERROR(1/I220*(U220/G220),0)</f>
        <v>0</v>
      </c>
      <c r="BR220" s="76">
        <f>IFERROR(1/I220*(V220/G220),0)</f>
        <v>0</v>
      </c>
      <c r="BS220" s="76">
        <f>IFERROR(W220*H220/G220,0)</f>
        <v>0</v>
      </c>
      <c r="BT220" s="76">
        <f>IFERROR(X220*H220/G220,0)</f>
        <v>0</v>
      </c>
      <c r="BU220" s="76">
        <f>IFERROR(1/I220*(W220/G220),0)</f>
        <v>0</v>
      </c>
      <c r="BV220" s="76">
        <f>IFERROR(1/I220*(X220/G220),0)</f>
        <v>0</v>
      </c>
      <c r="BW220" s="76">
        <f>IFERROR(Y220*H220/G220,0)</f>
        <v>0</v>
      </c>
      <c r="BX220" s="76">
        <f>IFERROR(Z220*H220/G220,0)</f>
        <v>0</v>
      </c>
      <c r="BY220" s="76">
        <f>IFERROR(1/I220*(Y220/G220),0)</f>
        <v>0</v>
      </c>
      <c r="BZ220" s="76">
        <f>IFERROR(1/I220*(Z220/G220),0)</f>
        <v>0</v>
      </c>
      <c r="CA220" s="76">
        <f>IFERROR(AA220*H220/G220,0)</f>
        <v>0</v>
      </c>
      <c r="CB220" s="76">
        <f>IFERROR(AB220*H220/G220,0)</f>
        <v>0</v>
      </c>
      <c r="CC220" s="76">
        <f>IFERROR(1/I220*(AA220/G220),0)</f>
        <v>0</v>
      </c>
      <c r="CD220" s="76">
        <f>IFERROR(1/I220*(AB220/G220),0)</f>
        <v>0</v>
      </c>
    </row>
    <row r="221" spans="1:82" hidden="1" x14ac:dyDescent="0.2">
      <c r="A221" s="490"/>
      <c r="B221" s="490"/>
      <c r="C221" s="490"/>
      <c r="D221" s="490"/>
      <c r="E221" s="490"/>
      <c r="F221" s="490"/>
      <c r="G221" s="490"/>
      <c r="H221" s="490"/>
      <c r="I221" s="490"/>
      <c r="J221" s="490"/>
      <c r="K221" s="490"/>
      <c r="L221" s="490"/>
      <c r="M221" s="490"/>
      <c r="N221" s="490"/>
      <c r="O221" s="488" t="s">
        <v>43</v>
      </c>
      <c r="P221" s="489"/>
      <c r="Q221" s="489"/>
      <c r="R221" s="489"/>
      <c r="S221" s="489"/>
      <c r="T221" s="39" t="s">
        <v>42</v>
      </c>
      <c r="U221" s="101">
        <f>IFERROR(U220/G220,0)</f>
        <v>0</v>
      </c>
      <c r="V221" s="101">
        <f>IFERROR(V220/G220,0)</f>
        <v>0</v>
      </c>
      <c r="W221" s="101">
        <f>IFERROR(W220/G220,0)</f>
        <v>0</v>
      </c>
      <c r="X221" s="101">
        <f>IFERROR(X220/G220,0)</f>
        <v>0</v>
      </c>
      <c r="Y221" s="101">
        <f>IFERROR(Y220/G220,0)</f>
        <v>0</v>
      </c>
      <c r="Z221" s="101">
        <f>IFERROR(Z220/G220,0)</f>
        <v>0</v>
      </c>
      <c r="AA221" s="101">
        <f>IFERROR(AA220/G220,0)</f>
        <v>0</v>
      </c>
      <c r="AB221" s="101">
        <f>IFERROR(AB220/G220,0)</f>
        <v>0</v>
      </c>
      <c r="AC221" s="101">
        <f>IFERROR(IF(AC220="",0,AC220),0)</f>
        <v>0</v>
      </c>
      <c r="AD221" s="3"/>
      <c r="AE221" s="71"/>
      <c r="AF221" s="3"/>
      <c r="AG221" s="3"/>
      <c r="AH221" s="3"/>
      <c r="AI221" s="3"/>
      <c r="AJ221" s="3"/>
      <c r="AK221" s="3"/>
      <c r="AL221" s="61"/>
      <c r="AM221" s="61"/>
      <c r="AN221" s="61"/>
      <c r="AO221" s="3"/>
      <c r="AP221" s="3"/>
      <c r="AQ221" s="2"/>
      <c r="AR221" s="2"/>
      <c r="AS221" s="2"/>
      <c r="AT221" s="2"/>
      <c r="AU221" s="20"/>
      <c r="AV221" s="20"/>
      <c r="AW221" s="21"/>
    </row>
    <row r="222" spans="1:82" hidden="1" x14ac:dyDescent="0.2">
      <c r="A222" s="490"/>
      <c r="B222" s="490"/>
      <c r="C222" s="490"/>
      <c r="D222" s="490"/>
      <c r="E222" s="490"/>
      <c r="F222" s="490"/>
      <c r="G222" s="490"/>
      <c r="H222" s="490"/>
      <c r="I222" s="490"/>
      <c r="J222" s="490"/>
      <c r="K222" s="490"/>
      <c r="L222" s="490"/>
      <c r="M222" s="490"/>
      <c r="N222" s="490"/>
      <c r="O222" s="488" t="s">
        <v>43</v>
      </c>
      <c r="P222" s="489"/>
      <c r="Q222" s="489"/>
      <c r="R222" s="489"/>
      <c r="S222" s="489"/>
      <c r="T222" s="39" t="s">
        <v>0</v>
      </c>
      <c r="U222" s="103">
        <f t="shared" ref="U222:AB222" si="53">IFERROR(SUM(U220:U220),0)</f>
        <v>0</v>
      </c>
      <c r="V222" s="103">
        <f t="shared" si="53"/>
        <v>0</v>
      </c>
      <c r="W222" s="103">
        <f t="shared" si="53"/>
        <v>0</v>
      </c>
      <c r="X222" s="103">
        <f t="shared" si="53"/>
        <v>0</v>
      </c>
      <c r="Y222" s="103">
        <f t="shared" si="53"/>
        <v>0</v>
      </c>
      <c r="Z222" s="103">
        <f t="shared" si="53"/>
        <v>0</v>
      </c>
      <c r="AA222" s="103">
        <f t="shared" si="53"/>
        <v>0</v>
      </c>
      <c r="AB222" s="103">
        <f t="shared" si="53"/>
        <v>0</v>
      </c>
      <c r="AC222" s="101" t="s">
        <v>57</v>
      </c>
      <c r="AD222" s="3"/>
      <c r="AE222" s="71"/>
      <c r="AF222" s="3"/>
      <c r="AG222" s="3"/>
      <c r="AH222" s="3"/>
      <c r="AI222" s="3"/>
      <c r="AJ222" s="3"/>
      <c r="AK222" s="3"/>
      <c r="AL222" s="61"/>
      <c r="AM222" s="61"/>
      <c r="AN222" s="61"/>
      <c r="AO222" s="3"/>
      <c r="AP222" s="3"/>
      <c r="AQ222" s="2"/>
      <c r="AR222" s="2"/>
      <c r="AS222" s="2"/>
      <c r="AT222" s="2"/>
      <c r="AU222" s="20"/>
      <c r="AV222" s="20"/>
      <c r="AW222" s="21"/>
    </row>
    <row r="223" spans="1:82" ht="15" hidden="1" x14ac:dyDescent="0.25">
      <c r="A223" s="482" t="s">
        <v>83</v>
      </c>
      <c r="B223" s="483"/>
      <c r="C223" s="483"/>
      <c r="D223" s="483"/>
      <c r="E223" s="483"/>
      <c r="F223" s="483"/>
      <c r="G223" s="483"/>
      <c r="H223" s="483"/>
      <c r="I223" s="483"/>
      <c r="J223" s="483"/>
      <c r="K223" s="483"/>
      <c r="L223" s="483"/>
      <c r="M223" s="483"/>
      <c r="N223" s="483"/>
      <c r="O223" s="483"/>
      <c r="P223" s="483"/>
      <c r="Q223" s="483"/>
      <c r="R223" s="483"/>
      <c r="S223" s="483"/>
      <c r="T223" s="483"/>
      <c r="U223" s="483"/>
      <c r="V223" s="483"/>
      <c r="W223" s="483"/>
      <c r="X223" s="480"/>
      <c r="Y223" s="480"/>
      <c r="Z223" s="480"/>
      <c r="AA223" s="476"/>
      <c r="AB223" s="476"/>
      <c r="AC223" s="476"/>
      <c r="AD223" s="476"/>
      <c r="AE223" s="477"/>
      <c r="AF223" s="484"/>
      <c r="AG223" s="2"/>
      <c r="AH223" s="2"/>
      <c r="AI223" s="2"/>
      <c r="AJ223" s="2"/>
      <c r="AK223" s="60"/>
      <c r="AL223" s="60"/>
      <c r="AM223" s="60"/>
      <c r="AN223" s="2"/>
      <c r="AO223" s="2"/>
      <c r="AP223" s="2"/>
      <c r="AQ223" s="2"/>
      <c r="AR223" s="2"/>
    </row>
    <row r="224" spans="1:82" hidden="1" x14ac:dyDescent="0.2">
      <c r="A224" s="78" t="s">
        <v>354</v>
      </c>
      <c r="B224" s="79" t="s">
        <v>355</v>
      </c>
      <c r="C224" s="79">
        <v>4301051720</v>
      </c>
      <c r="D224" s="79">
        <v>4607091385748</v>
      </c>
      <c r="E224" s="80">
        <v>0.45</v>
      </c>
      <c r="F224" s="81">
        <v>6</v>
      </c>
      <c r="G224" s="80">
        <v>2.7</v>
      </c>
      <c r="H224" s="80">
        <v>2.952</v>
      </c>
      <c r="I224" s="82">
        <v>182</v>
      </c>
      <c r="J224" s="82" t="s">
        <v>112</v>
      </c>
      <c r="K224" s="83" t="s">
        <v>99</v>
      </c>
      <c r="L224" s="83"/>
      <c r="M224" s="485">
        <v>45</v>
      </c>
      <c r="N224" s="485"/>
      <c r="O224" s="568" t="s">
        <v>356</v>
      </c>
      <c r="P224" s="487"/>
      <c r="Q224" s="487"/>
      <c r="R224" s="487"/>
      <c r="S224" s="487"/>
      <c r="T224" s="84" t="s">
        <v>0</v>
      </c>
      <c r="U224" s="64">
        <v>0</v>
      </c>
      <c r="V224" s="65">
        <f>IFERROR(IF(U224="",0,CEILING((U224/$G224),1)*$G224),"")</f>
        <v>0</v>
      </c>
      <c r="W224" s="64">
        <v>0</v>
      </c>
      <c r="X224" s="65">
        <f>IFERROR(IF(W224="",0,CEILING((W224/$G224),1)*$G224),"")</f>
        <v>0</v>
      </c>
      <c r="Y224" s="64">
        <v>0</v>
      </c>
      <c r="Z224" s="65">
        <f>IFERROR(IF(Y224="",0,CEILING((Y224/$G224),1)*$G224),"")</f>
        <v>0</v>
      </c>
      <c r="AA224" s="64">
        <v>0</v>
      </c>
      <c r="AB224" s="65">
        <f>IFERROR(IF(AA224="",0,CEILING((AA224/$G224),1)*$G224),"")</f>
        <v>0</v>
      </c>
      <c r="AC224" s="66" t="str">
        <f>IF(IFERROR(ROUNDUP(V224/G224,0)*0.00651,0)+IFERROR(ROUNDUP(X224/G224,0)*0.00651,0)+IFERROR(ROUNDUP(Z224/G224,0)*0.00651,0)+IFERROR(ROUNDUP(AB224/G224,0)*0.00651,0)=0,"",IFERROR(ROUNDUP(V224/G224,0)*0.00651,0)+IFERROR(ROUNDUP(X224/G224,0)*0.00651,0)+IFERROR(ROUNDUP(Z224/G224,0)*0.00651,0)+IFERROR(ROUNDUP(AB224/G224,0)*0.00651,0))</f>
        <v/>
      </c>
      <c r="AD224" s="78" t="s">
        <v>57</v>
      </c>
      <c r="AE224" s="78" t="s">
        <v>57</v>
      </c>
      <c r="AF224" s="275" t="s">
        <v>357</v>
      </c>
      <c r="AG224" s="2"/>
      <c r="AH224" s="2"/>
      <c r="AI224" s="2"/>
      <c r="AJ224" s="2"/>
      <c r="AK224" s="2"/>
      <c r="AL224" s="60"/>
      <c r="AM224" s="60"/>
      <c r="AN224" s="60"/>
      <c r="AO224" s="2"/>
      <c r="AP224" s="2"/>
      <c r="AQ224" s="2"/>
      <c r="AR224" s="2"/>
      <c r="AS224" s="2"/>
      <c r="AT224" s="2"/>
      <c r="AU224" s="20"/>
      <c r="AV224" s="20"/>
      <c r="AW224" s="21"/>
      <c r="BB224" s="274" t="s">
        <v>65</v>
      </c>
      <c r="BO224" s="76">
        <f>IFERROR(U224*H224/G224,0)</f>
        <v>0</v>
      </c>
      <c r="BP224" s="76">
        <f>IFERROR(V224*H224/G224,0)</f>
        <v>0</v>
      </c>
      <c r="BQ224" s="76">
        <f>IFERROR(1/I224*(U224/G224),0)</f>
        <v>0</v>
      </c>
      <c r="BR224" s="76">
        <f>IFERROR(1/I224*(V224/G224),0)</f>
        <v>0</v>
      </c>
      <c r="BS224" s="76">
        <f>IFERROR(W224*H224/G224,0)</f>
        <v>0</v>
      </c>
      <c r="BT224" s="76">
        <f>IFERROR(X224*H224/G224,0)</f>
        <v>0</v>
      </c>
      <c r="BU224" s="76">
        <f>IFERROR(1/I224*(W224/G224),0)</f>
        <v>0</v>
      </c>
      <c r="BV224" s="76">
        <f>IFERROR(1/I224*(X224/G224),0)</f>
        <v>0</v>
      </c>
      <c r="BW224" s="76">
        <f>IFERROR(Y224*H224/G224,0)</f>
        <v>0</v>
      </c>
      <c r="BX224" s="76">
        <f>IFERROR(Z224*H224/G224,0)</f>
        <v>0</v>
      </c>
      <c r="BY224" s="76">
        <f>IFERROR(1/I224*(Y224/G224),0)</f>
        <v>0</v>
      </c>
      <c r="BZ224" s="76">
        <f>IFERROR(1/I224*(Z224/G224),0)</f>
        <v>0</v>
      </c>
      <c r="CA224" s="76">
        <f>IFERROR(AA224*H224/G224,0)</f>
        <v>0</v>
      </c>
      <c r="CB224" s="76">
        <f>IFERROR(AB224*H224/G224,0)</f>
        <v>0</v>
      </c>
      <c r="CC224" s="76">
        <f>IFERROR(1/I224*(AA224/G224),0)</f>
        <v>0</v>
      </c>
      <c r="CD224" s="76">
        <f>IFERROR(1/I224*(AB224/G224),0)</f>
        <v>0</v>
      </c>
    </row>
    <row r="225" spans="1:82" ht="33.75" hidden="1" x14ac:dyDescent="0.2">
      <c r="A225" s="78" t="s">
        <v>358</v>
      </c>
      <c r="B225" s="79" t="s">
        <v>359</v>
      </c>
      <c r="C225" s="79">
        <v>4301051926</v>
      </c>
      <c r="D225" s="79">
        <v>4680115882645</v>
      </c>
      <c r="E225" s="80">
        <v>0.3</v>
      </c>
      <c r="F225" s="81">
        <v>6</v>
      </c>
      <c r="G225" s="80">
        <v>1.8</v>
      </c>
      <c r="H225" s="80">
        <v>2.64</v>
      </c>
      <c r="I225" s="82">
        <v>182</v>
      </c>
      <c r="J225" s="82" t="s">
        <v>112</v>
      </c>
      <c r="K225" s="83" t="s">
        <v>87</v>
      </c>
      <c r="L225" s="83"/>
      <c r="M225" s="485">
        <v>40</v>
      </c>
      <c r="N225" s="485"/>
      <c r="O225" s="56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225" s="487"/>
      <c r="Q225" s="487"/>
      <c r="R225" s="487"/>
      <c r="S225" s="487"/>
      <c r="T225" s="84" t="s">
        <v>0</v>
      </c>
      <c r="U225" s="64">
        <v>0</v>
      </c>
      <c r="V225" s="65">
        <f>IFERROR(IF(U225="",0,CEILING((U225/$G225),1)*$G225),"")</f>
        <v>0</v>
      </c>
      <c r="W225" s="64">
        <v>0</v>
      </c>
      <c r="X225" s="65">
        <f>IFERROR(IF(W225="",0,CEILING((W225/$G225),1)*$G225),"")</f>
        <v>0</v>
      </c>
      <c r="Y225" s="64">
        <v>0</v>
      </c>
      <c r="Z225" s="65">
        <f>IFERROR(IF(Y225="",0,CEILING((Y225/$G225),1)*$G225),"")</f>
        <v>0</v>
      </c>
      <c r="AA225" s="64">
        <v>0</v>
      </c>
      <c r="AB225" s="65">
        <f>IFERROR(IF(AA225="",0,CEILING((AA225/$G225),1)*$G225),"")</f>
        <v>0</v>
      </c>
      <c r="AC225" s="66" t="str">
        <f>IF(IFERROR(ROUNDUP(V225/G225,0)*0.00651,0)+IFERROR(ROUNDUP(X225/G225,0)*0.00651,0)+IFERROR(ROUNDUP(Z225/G225,0)*0.00651,0)+IFERROR(ROUNDUP(AB225/G225,0)*0.00651,0)=0,"",IFERROR(ROUNDUP(V225/G225,0)*0.00651,0)+IFERROR(ROUNDUP(X225/G225,0)*0.00651,0)+IFERROR(ROUNDUP(Z225/G225,0)*0.00651,0)+IFERROR(ROUNDUP(AB225/G225,0)*0.00651,0))</f>
        <v/>
      </c>
      <c r="AD225" s="78" t="s">
        <v>57</v>
      </c>
      <c r="AE225" s="78" t="s">
        <v>57</v>
      </c>
      <c r="AF225" s="277" t="s">
        <v>360</v>
      </c>
      <c r="AG225" s="2"/>
      <c r="AH225" s="2"/>
      <c r="AI225" s="2"/>
      <c r="AJ225" s="2"/>
      <c r="AK225" s="2"/>
      <c r="AL225" s="60"/>
      <c r="AM225" s="60"/>
      <c r="AN225" s="60"/>
      <c r="AO225" s="2"/>
      <c r="AP225" s="2"/>
      <c r="AQ225" s="2"/>
      <c r="AR225" s="2"/>
      <c r="AS225" s="2"/>
      <c r="AT225" s="2"/>
      <c r="AU225" s="20"/>
      <c r="AV225" s="20"/>
      <c r="AW225" s="21"/>
      <c r="BB225" s="276" t="s">
        <v>65</v>
      </c>
      <c r="BO225" s="76">
        <f>IFERROR(U225*H225/G225,0)</f>
        <v>0</v>
      </c>
      <c r="BP225" s="76">
        <f>IFERROR(V225*H225/G225,0)</f>
        <v>0</v>
      </c>
      <c r="BQ225" s="76">
        <f>IFERROR(1/I225*(U225/G225),0)</f>
        <v>0</v>
      </c>
      <c r="BR225" s="76">
        <f>IFERROR(1/I225*(V225/G225),0)</f>
        <v>0</v>
      </c>
      <c r="BS225" s="76">
        <f>IFERROR(W225*H225/G225,0)</f>
        <v>0</v>
      </c>
      <c r="BT225" s="76">
        <f>IFERROR(X225*H225/G225,0)</f>
        <v>0</v>
      </c>
      <c r="BU225" s="76">
        <f>IFERROR(1/I225*(W225/G225),0)</f>
        <v>0</v>
      </c>
      <c r="BV225" s="76">
        <f>IFERROR(1/I225*(X225/G225),0)</f>
        <v>0</v>
      </c>
      <c r="BW225" s="76">
        <f>IFERROR(Y225*H225/G225,0)</f>
        <v>0</v>
      </c>
      <c r="BX225" s="76">
        <f>IFERROR(Z225*H225/G225,0)</f>
        <v>0</v>
      </c>
      <c r="BY225" s="76">
        <f>IFERROR(1/I225*(Y225/G225),0)</f>
        <v>0</v>
      </c>
      <c r="BZ225" s="76">
        <f>IFERROR(1/I225*(Z225/G225),0)</f>
        <v>0</v>
      </c>
      <c r="CA225" s="76">
        <f>IFERROR(AA225*H225/G225,0)</f>
        <v>0</v>
      </c>
      <c r="CB225" s="76">
        <f>IFERROR(AB225*H225/G225,0)</f>
        <v>0</v>
      </c>
      <c r="CC225" s="76">
        <f>IFERROR(1/I225*(AA225/G225),0)</f>
        <v>0</v>
      </c>
      <c r="CD225" s="76">
        <f>IFERROR(1/I225*(AB225/G225),0)</f>
        <v>0</v>
      </c>
    </row>
    <row r="226" spans="1:82" hidden="1" x14ac:dyDescent="0.2">
      <c r="A226" s="490"/>
      <c r="B226" s="490"/>
      <c r="C226" s="490"/>
      <c r="D226" s="490"/>
      <c r="E226" s="490"/>
      <c r="F226" s="490"/>
      <c r="G226" s="490"/>
      <c r="H226" s="490"/>
      <c r="I226" s="490"/>
      <c r="J226" s="490"/>
      <c r="K226" s="490"/>
      <c r="L226" s="490"/>
      <c r="M226" s="490"/>
      <c r="N226" s="490"/>
      <c r="O226" s="488" t="s">
        <v>43</v>
      </c>
      <c r="P226" s="489"/>
      <c r="Q226" s="489"/>
      <c r="R226" s="489"/>
      <c r="S226" s="489"/>
      <c r="T226" s="39" t="s">
        <v>42</v>
      </c>
      <c r="U226" s="101">
        <f>IFERROR(U224/G224,0)+IFERROR(U225/G225,0)</f>
        <v>0</v>
      </c>
      <c r="V226" s="101">
        <f>IFERROR(V224/G224,0)+IFERROR(V225/G225,0)</f>
        <v>0</v>
      </c>
      <c r="W226" s="101">
        <f>IFERROR(W224/G224,0)+IFERROR(W225/G225,0)</f>
        <v>0</v>
      </c>
      <c r="X226" s="101">
        <f>IFERROR(X224/G224,0)+IFERROR(X225/G225,0)</f>
        <v>0</v>
      </c>
      <c r="Y226" s="101">
        <f>IFERROR(Y224/G224,0)+IFERROR(Y225/G225,0)</f>
        <v>0</v>
      </c>
      <c r="Z226" s="101">
        <f>IFERROR(Z224/G224,0)+IFERROR(Z225/G225,0)</f>
        <v>0</v>
      </c>
      <c r="AA226" s="101">
        <f>IFERROR(AA224/G224,0)+IFERROR(AA225/G225,0)</f>
        <v>0</v>
      </c>
      <c r="AB226" s="101">
        <f>IFERROR(AB224/G224,0)+IFERROR(AB225/G225,0)</f>
        <v>0</v>
      </c>
      <c r="AC226" s="101">
        <f>IFERROR(IF(AC224="",0,AC224),0)+IFERROR(IF(AC225="",0,AC225),0)</f>
        <v>0</v>
      </c>
      <c r="AD226" s="3"/>
      <c r="AE226" s="71"/>
      <c r="AF226" s="3"/>
      <c r="AG226" s="3"/>
      <c r="AH226" s="3"/>
      <c r="AI226" s="3"/>
      <c r="AJ226" s="3"/>
      <c r="AK226" s="3"/>
      <c r="AL226" s="61"/>
      <c r="AM226" s="61"/>
      <c r="AN226" s="61"/>
      <c r="AO226" s="3"/>
      <c r="AP226" s="3"/>
      <c r="AQ226" s="2"/>
      <c r="AR226" s="2"/>
      <c r="AS226" s="2"/>
      <c r="AT226" s="2"/>
      <c r="AU226" s="20"/>
      <c r="AV226" s="20"/>
      <c r="AW226" s="21"/>
    </row>
    <row r="227" spans="1:82" hidden="1" x14ac:dyDescent="0.2">
      <c r="A227" s="490"/>
      <c r="B227" s="490"/>
      <c r="C227" s="490"/>
      <c r="D227" s="490"/>
      <c r="E227" s="490"/>
      <c r="F227" s="490"/>
      <c r="G227" s="490"/>
      <c r="H227" s="490"/>
      <c r="I227" s="490"/>
      <c r="J227" s="490"/>
      <c r="K227" s="490"/>
      <c r="L227" s="490"/>
      <c r="M227" s="490"/>
      <c r="N227" s="490"/>
      <c r="O227" s="488" t="s">
        <v>43</v>
      </c>
      <c r="P227" s="489"/>
      <c r="Q227" s="489"/>
      <c r="R227" s="489"/>
      <c r="S227" s="489"/>
      <c r="T227" s="39" t="s">
        <v>0</v>
      </c>
      <c r="U227" s="103">
        <f t="shared" ref="U227:AB227" si="54">IFERROR(SUM(U224:U225),0)</f>
        <v>0</v>
      </c>
      <c r="V227" s="103">
        <f t="shared" si="54"/>
        <v>0</v>
      </c>
      <c r="W227" s="103">
        <f t="shared" si="54"/>
        <v>0</v>
      </c>
      <c r="X227" s="103">
        <f t="shared" si="54"/>
        <v>0</v>
      </c>
      <c r="Y227" s="103">
        <f t="shared" si="54"/>
        <v>0</v>
      </c>
      <c r="Z227" s="103">
        <f t="shared" si="54"/>
        <v>0</v>
      </c>
      <c r="AA227" s="103">
        <f t="shared" si="54"/>
        <v>0</v>
      </c>
      <c r="AB227" s="103">
        <f t="shared" si="54"/>
        <v>0</v>
      </c>
      <c r="AC227" s="101" t="s">
        <v>57</v>
      </c>
      <c r="AD227" s="3"/>
      <c r="AE227" s="71"/>
      <c r="AF227" s="3"/>
      <c r="AG227" s="3"/>
      <c r="AH227" s="3"/>
      <c r="AI227" s="3"/>
      <c r="AJ227" s="3"/>
      <c r="AK227" s="3"/>
      <c r="AL227" s="61"/>
      <c r="AM227" s="61"/>
      <c r="AN227" s="61"/>
      <c r="AO227" s="3"/>
      <c r="AP227" s="3"/>
      <c r="AQ227" s="2"/>
      <c r="AR227" s="2"/>
      <c r="AS227" s="2"/>
      <c r="AT227" s="2"/>
      <c r="AU227" s="20"/>
      <c r="AV227" s="20"/>
      <c r="AW227" s="21"/>
    </row>
    <row r="228" spans="1:82" ht="15" hidden="1" x14ac:dyDescent="0.25">
      <c r="A228" s="482" t="s">
        <v>246</v>
      </c>
      <c r="B228" s="483"/>
      <c r="C228" s="483"/>
      <c r="D228" s="483"/>
      <c r="E228" s="483"/>
      <c r="F228" s="483"/>
      <c r="G228" s="483"/>
      <c r="H228" s="483"/>
      <c r="I228" s="483"/>
      <c r="J228" s="483"/>
      <c r="K228" s="483"/>
      <c r="L228" s="483"/>
      <c r="M228" s="483"/>
      <c r="N228" s="483"/>
      <c r="O228" s="483"/>
      <c r="P228" s="483"/>
      <c r="Q228" s="483"/>
      <c r="R228" s="483"/>
      <c r="S228" s="483"/>
      <c r="T228" s="483"/>
      <c r="U228" s="483"/>
      <c r="V228" s="483"/>
      <c r="W228" s="483"/>
      <c r="X228" s="480"/>
      <c r="Y228" s="480"/>
      <c r="Z228" s="480"/>
      <c r="AA228" s="476"/>
      <c r="AB228" s="476"/>
      <c r="AC228" s="476"/>
      <c r="AD228" s="476"/>
      <c r="AE228" s="477"/>
      <c r="AF228" s="484"/>
      <c r="AG228" s="2"/>
      <c r="AH228" s="2"/>
      <c r="AI228" s="2"/>
      <c r="AJ228" s="2"/>
      <c r="AK228" s="60"/>
      <c r="AL228" s="60"/>
      <c r="AM228" s="60"/>
      <c r="AN228" s="2"/>
      <c r="AO228" s="2"/>
      <c r="AP228" s="2"/>
      <c r="AQ228" s="2"/>
      <c r="AR228" s="2"/>
    </row>
    <row r="229" spans="1:82" ht="33.75" hidden="1" x14ac:dyDescent="0.2">
      <c r="A229" s="78" t="s">
        <v>361</v>
      </c>
      <c r="B229" s="79" t="s">
        <v>362</v>
      </c>
      <c r="C229" s="79">
        <v>4301060358</v>
      </c>
      <c r="D229" s="79">
        <v>4680115882652</v>
      </c>
      <c r="E229" s="80">
        <v>0.33</v>
      </c>
      <c r="F229" s="81">
        <v>6</v>
      </c>
      <c r="G229" s="80">
        <v>1.98</v>
      </c>
      <c r="H229" s="80">
        <v>2.82</v>
      </c>
      <c r="I229" s="82">
        <v>182</v>
      </c>
      <c r="J229" s="82" t="s">
        <v>112</v>
      </c>
      <c r="K229" s="83" t="s">
        <v>87</v>
      </c>
      <c r="L229" s="83"/>
      <c r="M229" s="485">
        <v>40</v>
      </c>
      <c r="N229" s="485"/>
      <c r="O229" s="57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229" s="487"/>
      <c r="Q229" s="487"/>
      <c r="R229" s="487"/>
      <c r="S229" s="487"/>
      <c r="T229" s="84" t="s">
        <v>0</v>
      </c>
      <c r="U229" s="64">
        <v>0</v>
      </c>
      <c r="V229" s="65">
        <f>IFERROR(IF(U229="",0,CEILING((U229/$G229),1)*$G229),"")</f>
        <v>0</v>
      </c>
      <c r="W229" s="64">
        <v>0</v>
      </c>
      <c r="X229" s="65">
        <f>IFERROR(IF(W229="",0,CEILING((W229/$G229),1)*$G229),"")</f>
        <v>0</v>
      </c>
      <c r="Y229" s="64">
        <v>0</v>
      </c>
      <c r="Z229" s="65">
        <f>IFERROR(IF(Y229="",0,CEILING((Y229/$G229),1)*$G229),"")</f>
        <v>0</v>
      </c>
      <c r="AA229" s="64">
        <v>0</v>
      </c>
      <c r="AB229" s="65">
        <f>IFERROR(IF(AA229="",0,CEILING((AA229/$G229),1)*$G229),"")</f>
        <v>0</v>
      </c>
      <c r="AC229" s="66" t="str">
        <f>IF(IFERROR(ROUNDUP(V229/G229,0)*0.00651,0)+IFERROR(ROUNDUP(X229/G229,0)*0.00651,0)+IFERROR(ROUNDUP(Z229/G229,0)*0.00651,0)+IFERROR(ROUNDUP(AB229/G229,0)*0.00651,0)=0,"",IFERROR(ROUNDUP(V229/G229,0)*0.00651,0)+IFERROR(ROUNDUP(X229/G229,0)*0.00651,0)+IFERROR(ROUNDUP(Z229/G229,0)*0.00651,0)+IFERROR(ROUNDUP(AB229/G229,0)*0.00651,0))</f>
        <v/>
      </c>
      <c r="AD229" s="78" t="s">
        <v>57</v>
      </c>
      <c r="AE229" s="78" t="s">
        <v>57</v>
      </c>
      <c r="AF229" s="279" t="s">
        <v>363</v>
      </c>
      <c r="AG229" s="2"/>
      <c r="AH229" s="2"/>
      <c r="AI229" s="2"/>
      <c r="AJ229" s="2"/>
      <c r="AK229" s="2"/>
      <c r="AL229" s="60"/>
      <c r="AM229" s="60"/>
      <c r="AN229" s="60"/>
      <c r="AO229" s="2"/>
      <c r="AP229" s="2"/>
      <c r="AQ229" s="2"/>
      <c r="AR229" s="2"/>
      <c r="AS229" s="2"/>
      <c r="AT229" s="2"/>
      <c r="AU229" s="20"/>
      <c r="AV229" s="20"/>
      <c r="AW229" s="21"/>
      <c r="BB229" s="278" t="s">
        <v>65</v>
      </c>
      <c r="BO229" s="76">
        <f>IFERROR(U229*H229/G229,0)</f>
        <v>0</v>
      </c>
      <c r="BP229" s="76">
        <f>IFERROR(V229*H229/G229,0)</f>
        <v>0</v>
      </c>
      <c r="BQ229" s="76">
        <f>IFERROR(1/I229*(U229/G229),0)</f>
        <v>0</v>
      </c>
      <c r="BR229" s="76">
        <f>IFERROR(1/I229*(V229/G229),0)</f>
        <v>0</v>
      </c>
      <c r="BS229" s="76">
        <f>IFERROR(W229*H229/G229,0)</f>
        <v>0</v>
      </c>
      <c r="BT229" s="76">
        <f>IFERROR(X229*H229/G229,0)</f>
        <v>0</v>
      </c>
      <c r="BU229" s="76">
        <f>IFERROR(1/I229*(W229/G229),0)</f>
        <v>0</v>
      </c>
      <c r="BV229" s="76">
        <f>IFERROR(1/I229*(X229/G229),0)</f>
        <v>0</v>
      </c>
      <c r="BW229" s="76">
        <f>IFERROR(Y229*H229/G229,0)</f>
        <v>0</v>
      </c>
      <c r="BX229" s="76">
        <f>IFERROR(Z229*H229/G229,0)</f>
        <v>0</v>
      </c>
      <c r="BY229" s="76">
        <f>IFERROR(1/I229*(Y229/G229),0)</f>
        <v>0</v>
      </c>
      <c r="BZ229" s="76">
        <f>IFERROR(1/I229*(Z229/G229),0)</f>
        <v>0</v>
      </c>
      <c r="CA229" s="76">
        <f>IFERROR(AA229*H229/G229,0)</f>
        <v>0</v>
      </c>
      <c r="CB229" s="76">
        <f>IFERROR(AB229*H229/G229,0)</f>
        <v>0</v>
      </c>
      <c r="CC229" s="76">
        <f>IFERROR(1/I229*(AA229/G229),0)</f>
        <v>0</v>
      </c>
      <c r="CD229" s="76">
        <f>IFERROR(1/I229*(AB229/G229),0)</f>
        <v>0</v>
      </c>
    </row>
    <row r="230" spans="1:82" hidden="1" x14ac:dyDescent="0.2">
      <c r="A230" s="490"/>
      <c r="B230" s="490"/>
      <c r="C230" s="490"/>
      <c r="D230" s="490"/>
      <c r="E230" s="490"/>
      <c r="F230" s="490"/>
      <c r="G230" s="490"/>
      <c r="H230" s="490"/>
      <c r="I230" s="490"/>
      <c r="J230" s="490"/>
      <c r="K230" s="490"/>
      <c r="L230" s="490"/>
      <c r="M230" s="490"/>
      <c r="N230" s="490"/>
      <c r="O230" s="488" t="s">
        <v>43</v>
      </c>
      <c r="P230" s="489"/>
      <c r="Q230" s="489"/>
      <c r="R230" s="489"/>
      <c r="S230" s="489"/>
      <c r="T230" s="39" t="s">
        <v>42</v>
      </c>
      <c r="U230" s="101">
        <f>IFERROR(U229/G229,0)</f>
        <v>0</v>
      </c>
      <c r="V230" s="101">
        <f>IFERROR(V229/G229,0)</f>
        <v>0</v>
      </c>
      <c r="W230" s="101">
        <f>IFERROR(W229/G229,0)</f>
        <v>0</v>
      </c>
      <c r="X230" s="101">
        <f>IFERROR(X229/G229,0)</f>
        <v>0</v>
      </c>
      <c r="Y230" s="101">
        <f>IFERROR(Y229/G229,0)</f>
        <v>0</v>
      </c>
      <c r="Z230" s="101">
        <f>IFERROR(Z229/G229,0)</f>
        <v>0</v>
      </c>
      <c r="AA230" s="101">
        <f>IFERROR(AA229/G229,0)</f>
        <v>0</v>
      </c>
      <c r="AB230" s="101">
        <f>IFERROR(AB229/G229,0)</f>
        <v>0</v>
      </c>
      <c r="AC230" s="101">
        <f>IFERROR(IF(AC229="",0,AC229),0)</f>
        <v>0</v>
      </c>
      <c r="AD230" s="3"/>
      <c r="AE230" s="71"/>
      <c r="AF230" s="3"/>
      <c r="AG230" s="3"/>
      <c r="AH230" s="3"/>
      <c r="AI230" s="3"/>
      <c r="AJ230" s="3"/>
      <c r="AK230" s="3"/>
      <c r="AL230" s="61"/>
      <c r="AM230" s="61"/>
      <c r="AN230" s="61"/>
      <c r="AO230" s="3"/>
      <c r="AP230" s="3"/>
      <c r="AQ230" s="2"/>
      <c r="AR230" s="2"/>
      <c r="AS230" s="2"/>
      <c r="AT230" s="2"/>
      <c r="AU230" s="20"/>
      <c r="AV230" s="20"/>
      <c r="AW230" s="21"/>
    </row>
    <row r="231" spans="1:82" hidden="1" x14ac:dyDescent="0.2">
      <c r="A231" s="490"/>
      <c r="B231" s="490"/>
      <c r="C231" s="490"/>
      <c r="D231" s="490"/>
      <c r="E231" s="490"/>
      <c r="F231" s="490"/>
      <c r="G231" s="490"/>
      <c r="H231" s="490"/>
      <c r="I231" s="490"/>
      <c r="J231" s="490"/>
      <c r="K231" s="490"/>
      <c r="L231" s="490"/>
      <c r="M231" s="490"/>
      <c r="N231" s="490"/>
      <c r="O231" s="488" t="s">
        <v>43</v>
      </c>
      <c r="P231" s="489"/>
      <c r="Q231" s="489"/>
      <c r="R231" s="489"/>
      <c r="S231" s="489"/>
      <c r="T231" s="39" t="s">
        <v>0</v>
      </c>
      <c r="U231" s="103">
        <f t="shared" ref="U231:AB231" si="55">IFERROR(SUM(U229:U229),0)</f>
        <v>0</v>
      </c>
      <c r="V231" s="103">
        <f t="shared" si="55"/>
        <v>0</v>
      </c>
      <c r="W231" s="103">
        <f t="shared" si="55"/>
        <v>0</v>
      </c>
      <c r="X231" s="103">
        <f t="shared" si="55"/>
        <v>0</v>
      </c>
      <c r="Y231" s="103">
        <f t="shared" si="55"/>
        <v>0</v>
      </c>
      <c r="Z231" s="103">
        <f t="shared" si="55"/>
        <v>0</v>
      </c>
      <c r="AA231" s="103">
        <f t="shared" si="55"/>
        <v>0</v>
      </c>
      <c r="AB231" s="103">
        <f t="shared" si="55"/>
        <v>0</v>
      </c>
      <c r="AC231" s="101" t="s">
        <v>57</v>
      </c>
      <c r="AD231" s="3"/>
      <c r="AE231" s="71"/>
      <c r="AF231" s="3"/>
      <c r="AG231" s="3"/>
      <c r="AH231" s="3"/>
      <c r="AI231" s="3"/>
      <c r="AJ231" s="3"/>
      <c r="AK231" s="3"/>
      <c r="AL231" s="61"/>
      <c r="AM231" s="61"/>
      <c r="AN231" s="61"/>
      <c r="AO231" s="3"/>
      <c r="AP231" s="3"/>
      <c r="AQ231" s="2"/>
      <c r="AR231" s="2"/>
      <c r="AS231" s="2"/>
      <c r="AT231" s="2"/>
      <c r="AU231" s="20"/>
      <c r="AV231" s="20"/>
      <c r="AW231" s="21"/>
    </row>
    <row r="232" spans="1:82" ht="27.75" hidden="1" customHeight="1" x14ac:dyDescent="0.2">
      <c r="A232" s="473" t="s">
        <v>211</v>
      </c>
      <c r="B232" s="474"/>
      <c r="C232" s="474"/>
      <c r="D232" s="474"/>
      <c r="E232" s="474"/>
      <c r="F232" s="474"/>
      <c r="G232" s="474"/>
      <c r="H232" s="474"/>
      <c r="I232" s="474"/>
      <c r="J232" s="474"/>
      <c r="K232" s="474"/>
      <c r="L232" s="474"/>
      <c r="M232" s="474"/>
      <c r="N232" s="474"/>
      <c r="O232" s="474"/>
      <c r="P232" s="474"/>
      <c r="Q232" s="474"/>
      <c r="R232" s="474"/>
      <c r="S232" s="474"/>
      <c r="T232" s="474"/>
      <c r="U232" s="474"/>
      <c r="V232" s="474"/>
      <c r="W232" s="475"/>
      <c r="X232" s="475"/>
      <c r="Y232" s="475"/>
      <c r="Z232" s="475"/>
      <c r="AA232" s="476"/>
      <c r="AB232" s="476"/>
      <c r="AC232" s="476"/>
      <c r="AD232" s="476"/>
      <c r="AE232" s="477"/>
      <c r="AF232" s="478"/>
      <c r="AG232" s="2"/>
      <c r="AH232" s="2"/>
      <c r="AI232" s="2"/>
      <c r="AJ232" s="2"/>
      <c r="AK232" s="60"/>
      <c r="AL232" s="60"/>
      <c r="AM232" s="60"/>
      <c r="AN232" s="2"/>
      <c r="AO232" s="2"/>
      <c r="AP232" s="2"/>
      <c r="AQ232" s="2"/>
      <c r="AR232" s="2"/>
    </row>
    <row r="233" spans="1:82" ht="15" hidden="1" x14ac:dyDescent="0.25">
      <c r="A233" s="479" t="s">
        <v>364</v>
      </c>
      <c r="B233" s="480"/>
      <c r="C233" s="480"/>
      <c r="D233" s="480"/>
      <c r="E233" s="480"/>
      <c r="F233" s="480"/>
      <c r="G233" s="480"/>
      <c r="H233" s="480"/>
      <c r="I233" s="480"/>
      <c r="J233" s="480"/>
      <c r="K233" s="480"/>
      <c r="L233" s="480"/>
      <c r="M233" s="480"/>
      <c r="N233" s="480"/>
      <c r="O233" s="480"/>
      <c r="P233" s="480"/>
      <c r="Q233" s="480"/>
      <c r="R233" s="480"/>
      <c r="S233" s="480"/>
      <c r="T233" s="480"/>
      <c r="U233" s="480"/>
      <c r="V233" s="480"/>
      <c r="W233" s="480"/>
      <c r="X233" s="480"/>
      <c r="Y233" s="480"/>
      <c r="Z233" s="480"/>
      <c r="AA233" s="476"/>
      <c r="AB233" s="476"/>
      <c r="AC233" s="476"/>
      <c r="AD233" s="476"/>
      <c r="AE233" s="477"/>
      <c r="AF233" s="481"/>
      <c r="AG233" s="2"/>
      <c r="AH233" s="2"/>
      <c r="AI233" s="2"/>
      <c r="AJ233" s="2"/>
      <c r="AK233" s="60"/>
      <c r="AL233" s="60"/>
      <c r="AM233" s="60"/>
      <c r="AN233" s="2"/>
      <c r="AO233" s="2"/>
      <c r="AP233" s="2"/>
      <c r="AQ233" s="2"/>
      <c r="AR233" s="2"/>
    </row>
    <row r="234" spans="1:82" ht="15" hidden="1" x14ac:dyDescent="0.25">
      <c r="A234" s="482" t="s">
        <v>83</v>
      </c>
      <c r="B234" s="483"/>
      <c r="C234" s="483"/>
      <c r="D234" s="483"/>
      <c r="E234" s="483"/>
      <c r="F234" s="483"/>
      <c r="G234" s="483"/>
      <c r="H234" s="483"/>
      <c r="I234" s="483"/>
      <c r="J234" s="483"/>
      <c r="K234" s="483"/>
      <c r="L234" s="483"/>
      <c r="M234" s="483"/>
      <c r="N234" s="483"/>
      <c r="O234" s="483"/>
      <c r="P234" s="483"/>
      <c r="Q234" s="483"/>
      <c r="R234" s="483"/>
      <c r="S234" s="483"/>
      <c r="T234" s="483"/>
      <c r="U234" s="483"/>
      <c r="V234" s="483"/>
      <c r="W234" s="483"/>
      <c r="X234" s="480"/>
      <c r="Y234" s="480"/>
      <c r="Z234" s="480"/>
      <c r="AA234" s="476"/>
      <c r="AB234" s="476"/>
      <c r="AC234" s="476"/>
      <c r="AD234" s="476"/>
      <c r="AE234" s="477"/>
      <c r="AF234" s="484"/>
      <c r="AG234" s="2"/>
      <c r="AH234" s="2"/>
      <c r="AI234" s="2"/>
      <c r="AJ234" s="2"/>
      <c r="AK234" s="60"/>
      <c r="AL234" s="60"/>
      <c r="AM234" s="60"/>
      <c r="AN234" s="2"/>
      <c r="AO234" s="2"/>
      <c r="AP234" s="2"/>
      <c r="AQ234" s="2"/>
      <c r="AR234" s="2"/>
    </row>
    <row r="235" spans="1:82" hidden="1" x14ac:dyDescent="0.2">
      <c r="A235" s="78" t="s">
        <v>365</v>
      </c>
      <c r="B235" s="79" t="s">
        <v>366</v>
      </c>
      <c r="C235" s="79">
        <v>4301051940</v>
      </c>
      <c r="D235" s="79">
        <v>4680115881037</v>
      </c>
      <c r="E235" s="80">
        <v>0.84</v>
      </c>
      <c r="F235" s="81">
        <v>4</v>
      </c>
      <c r="G235" s="80">
        <v>3.36</v>
      </c>
      <c r="H235" s="80">
        <v>3.6179999999999999</v>
      </c>
      <c r="I235" s="82">
        <v>132</v>
      </c>
      <c r="J235" s="82" t="s">
        <v>100</v>
      </c>
      <c r="K235" s="83" t="s">
        <v>87</v>
      </c>
      <c r="L235" s="83"/>
      <c r="M235" s="485">
        <v>40</v>
      </c>
      <c r="N235" s="485"/>
      <c r="O235" s="57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235" s="487"/>
      <c r="Q235" s="487"/>
      <c r="R235" s="487"/>
      <c r="S235" s="487"/>
      <c r="T235" s="84" t="s">
        <v>0</v>
      </c>
      <c r="U235" s="64">
        <v>0</v>
      </c>
      <c r="V235" s="65">
        <f>IFERROR(IF(U235="",0,CEILING((U235/$G235),1)*$G235),"")</f>
        <v>0</v>
      </c>
      <c r="W235" s="64">
        <v>0</v>
      </c>
      <c r="X235" s="65">
        <f>IFERROR(IF(W235="",0,CEILING((W235/$G235),1)*$G235),"")</f>
        <v>0</v>
      </c>
      <c r="Y235" s="64">
        <v>0</v>
      </c>
      <c r="Z235" s="65">
        <f>IFERROR(IF(Y235="",0,CEILING((Y235/$G235),1)*$G235),"")</f>
        <v>0</v>
      </c>
      <c r="AA235" s="64">
        <v>0</v>
      </c>
      <c r="AB235" s="65">
        <f>IFERROR(IF(AA235="",0,CEILING((AA235/$G235),1)*$G235),"")</f>
        <v>0</v>
      </c>
      <c r="AC235" s="66" t="str">
        <f>IF(IFERROR(ROUNDUP(V235/G235,0)*0.00902,0)+IFERROR(ROUNDUP(X235/G235,0)*0.00902,0)+IFERROR(ROUNDUP(Z235/G235,0)*0.00902,0)+IFERROR(ROUNDUP(AB235/G235,0)*0.00902,0)=0,"",IFERROR(ROUNDUP(V235/G235,0)*0.00902,0)+IFERROR(ROUNDUP(X235/G235,0)*0.00902,0)+IFERROR(ROUNDUP(Z235/G235,0)*0.00902,0)+IFERROR(ROUNDUP(AB235/G235,0)*0.00902,0))</f>
        <v/>
      </c>
      <c r="AD235" s="78" t="s">
        <v>57</v>
      </c>
      <c r="AE235" s="78" t="s">
        <v>57</v>
      </c>
      <c r="AF235" s="281" t="s">
        <v>367</v>
      </c>
      <c r="AG235" s="2"/>
      <c r="AH235" s="2"/>
      <c r="AI235" s="2"/>
      <c r="AJ235" s="2"/>
      <c r="AK235" s="2"/>
      <c r="AL235" s="60"/>
      <c r="AM235" s="60"/>
      <c r="AN235" s="60"/>
      <c r="AO235" s="2"/>
      <c r="AP235" s="2"/>
      <c r="AQ235" s="2"/>
      <c r="AR235" s="2"/>
      <c r="AS235" s="2"/>
      <c r="AT235" s="2"/>
      <c r="AU235" s="20"/>
      <c r="AV235" s="20"/>
      <c r="AW235" s="21"/>
      <c r="BB235" s="280" t="s">
        <v>65</v>
      </c>
      <c r="BO235" s="76">
        <f>IFERROR(U235*H235/G235,0)</f>
        <v>0</v>
      </c>
      <c r="BP235" s="76">
        <f>IFERROR(V235*H235/G235,0)</f>
        <v>0</v>
      </c>
      <c r="BQ235" s="76">
        <f>IFERROR(1/I235*(U235/G235),0)</f>
        <v>0</v>
      </c>
      <c r="BR235" s="76">
        <f>IFERROR(1/I235*(V235/G235),0)</f>
        <v>0</v>
      </c>
      <c r="BS235" s="76">
        <f>IFERROR(W235*H235/G235,0)</f>
        <v>0</v>
      </c>
      <c r="BT235" s="76">
        <f>IFERROR(X235*H235/G235,0)</f>
        <v>0</v>
      </c>
      <c r="BU235" s="76">
        <f>IFERROR(1/I235*(W235/G235),0)</f>
        <v>0</v>
      </c>
      <c r="BV235" s="76">
        <f>IFERROR(1/I235*(X235/G235),0)</f>
        <v>0</v>
      </c>
      <c r="BW235" s="76">
        <f>IFERROR(Y235*H235/G235,0)</f>
        <v>0</v>
      </c>
      <c r="BX235" s="76">
        <f>IFERROR(Z235*H235/G235,0)</f>
        <v>0</v>
      </c>
      <c r="BY235" s="76">
        <f>IFERROR(1/I235*(Y235/G235),0)</f>
        <v>0</v>
      </c>
      <c r="BZ235" s="76">
        <f>IFERROR(1/I235*(Z235/G235),0)</f>
        <v>0</v>
      </c>
      <c r="CA235" s="76">
        <f>IFERROR(AA235*H235/G235,0)</f>
        <v>0</v>
      </c>
      <c r="CB235" s="76">
        <f>IFERROR(AB235*H235/G235,0)</f>
        <v>0</v>
      </c>
      <c r="CC235" s="76">
        <f>IFERROR(1/I235*(AA235/G235),0)</f>
        <v>0</v>
      </c>
      <c r="CD235" s="76">
        <f>IFERROR(1/I235*(AB235/G235),0)</f>
        <v>0</v>
      </c>
    </row>
    <row r="236" spans="1:82" hidden="1" x14ac:dyDescent="0.2">
      <c r="A236" s="78" t="s">
        <v>368</v>
      </c>
      <c r="B236" s="79" t="s">
        <v>369</v>
      </c>
      <c r="C236" s="79">
        <v>4301051795</v>
      </c>
      <c r="D236" s="79">
        <v>4680115881228</v>
      </c>
      <c r="E236" s="80">
        <v>0.4</v>
      </c>
      <c r="F236" s="81">
        <v>6</v>
      </c>
      <c r="G236" s="80">
        <v>2.4</v>
      </c>
      <c r="H236" s="80">
        <v>2.6520000000000001</v>
      </c>
      <c r="I236" s="82">
        <v>182</v>
      </c>
      <c r="J236" s="82" t="s">
        <v>112</v>
      </c>
      <c r="K236" s="83" t="s">
        <v>87</v>
      </c>
      <c r="L236" s="83"/>
      <c r="M236" s="485">
        <v>40</v>
      </c>
      <c r="N236" s="485"/>
      <c r="O236" s="5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236" s="487"/>
      <c r="Q236" s="487"/>
      <c r="R236" s="487"/>
      <c r="S236" s="487"/>
      <c r="T236" s="84" t="s">
        <v>0</v>
      </c>
      <c r="U236" s="64">
        <v>0</v>
      </c>
      <c r="V236" s="65">
        <f>IFERROR(IF(U236="",0,CEILING((U236/$G236),1)*$G236),"")</f>
        <v>0</v>
      </c>
      <c r="W236" s="64">
        <v>0</v>
      </c>
      <c r="X236" s="65">
        <f>IFERROR(IF(W236="",0,CEILING((W236/$G236),1)*$G236),"")</f>
        <v>0</v>
      </c>
      <c r="Y236" s="64">
        <v>0</v>
      </c>
      <c r="Z236" s="65">
        <f>IFERROR(IF(Y236="",0,CEILING((Y236/$G236),1)*$G236),"")</f>
        <v>0</v>
      </c>
      <c r="AA236" s="64">
        <v>0</v>
      </c>
      <c r="AB236" s="65">
        <f>IFERROR(IF(AA236="",0,CEILING((AA236/$G236),1)*$G236),"")</f>
        <v>0</v>
      </c>
      <c r="AC236" s="66" t="str">
        <f>IF(IFERROR(ROUNDUP(V236/G236,0)*0.00651,0)+IFERROR(ROUNDUP(X236/G236,0)*0.00651,0)+IFERROR(ROUNDUP(Z236/G236,0)*0.00651,0)+IFERROR(ROUNDUP(AB236/G236,0)*0.00651,0)=0,"",IFERROR(ROUNDUP(V236/G236,0)*0.00651,0)+IFERROR(ROUNDUP(X236/G236,0)*0.00651,0)+IFERROR(ROUNDUP(Z236/G236,0)*0.00651,0)+IFERROR(ROUNDUP(AB236/G236,0)*0.00651,0))</f>
        <v/>
      </c>
      <c r="AD236" s="78" t="s">
        <v>57</v>
      </c>
      <c r="AE236" s="78" t="s">
        <v>57</v>
      </c>
      <c r="AF236" s="283" t="s">
        <v>367</v>
      </c>
      <c r="AG236" s="2"/>
      <c r="AH236" s="2"/>
      <c r="AI236" s="2"/>
      <c r="AJ236" s="2"/>
      <c r="AK236" s="2"/>
      <c r="AL236" s="60"/>
      <c r="AM236" s="60"/>
      <c r="AN236" s="60"/>
      <c r="AO236" s="2"/>
      <c r="AP236" s="2"/>
      <c r="AQ236" s="2"/>
      <c r="AR236" s="2"/>
      <c r="AS236" s="2"/>
      <c r="AT236" s="2"/>
      <c r="AU236" s="20"/>
      <c r="AV236" s="20"/>
      <c r="AW236" s="21"/>
      <c r="BB236" s="282" t="s">
        <v>65</v>
      </c>
      <c r="BO236" s="76">
        <f>IFERROR(U236*H236/G236,0)</f>
        <v>0</v>
      </c>
      <c r="BP236" s="76">
        <f>IFERROR(V236*H236/G236,0)</f>
        <v>0</v>
      </c>
      <c r="BQ236" s="76">
        <f>IFERROR(1/I236*(U236/G236),0)</f>
        <v>0</v>
      </c>
      <c r="BR236" s="76">
        <f>IFERROR(1/I236*(V236/G236),0)</f>
        <v>0</v>
      </c>
      <c r="BS236" s="76">
        <f>IFERROR(W236*H236/G236,0)</f>
        <v>0</v>
      </c>
      <c r="BT236" s="76">
        <f>IFERROR(X236*H236/G236,0)</f>
        <v>0</v>
      </c>
      <c r="BU236" s="76">
        <f>IFERROR(1/I236*(W236/G236),0)</f>
        <v>0</v>
      </c>
      <c r="BV236" s="76">
        <f>IFERROR(1/I236*(X236/G236),0)</f>
        <v>0</v>
      </c>
      <c r="BW236" s="76">
        <f>IFERROR(Y236*H236/G236,0)</f>
        <v>0</v>
      </c>
      <c r="BX236" s="76">
        <f>IFERROR(Z236*H236/G236,0)</f>
        <v>0</v>
      </c>
      <c r="BY236" s="76">
        <f>IFERROR(1/I236*(Y236/G236),0)</f>
        <v>0</v>
      </c>
      <c r="BZ236" s="76">
        <f>IFERROR(1/I236*(Z236/G236),0)</f>
        <v>0</v>
      </c>
      <c r="CA236" s="76">
        <f>IFERROR(AA236*H236/G236,0)</f>
        <v>0</v>
      </c>
      <c r="CB236" s="76">
        <f>IFERROR(AB236*H236/G236,0)</f>
        <v>0</v>
      </c>
      <c r="CC236" s="76">
        <f>IFERROR(1/I236*(AA236/G236),0)</f>
        <v>0</v>
      </c>
      <c r="CD236" s="76">
        <f>IFERROR(1/I236*(AB236/G236),0)</f>
        <v>0</v>
      </c>
    </row>
    <row r="237" spans="1:82" ht="33.75" hidden="1" x14ac:dyDescent="0.2">
      <c r="A237" s="78" t="s">
        <v>370</v>
      </c>
      <c r="B237" s="79" t="s">
        <v>371</v>
      </c>
      <c r="C237" s="79">
        <v>4301051388</v>
      </c>
      <c r="D237" s="79">
        <v>4680115881211</v>
      </c>
      <c r="E237" s="80">
        <v>0.4</v>
      </c>
      <c r="F237" s="81">
        <v>6</v>
      </c>
      <c r="G237" s="80">
        <v>2.4</v>
      </c>
      <c r="H237" s="80">
        <v>2.58</v>
      </c>
      <c r="I237" s="82">
        <v>182</v>
      </c>
      <c r="J237" s="82" t="s">
        <v>112</v>
      </c>
      <c r="K237" s="83" t="s">
        <v>99</v>
      </c>
      <c r="L237" s="83"/>
      <c r="M237" s="485">
        <v>45</v>
      </c>
      <c r="N237" s="485"/>
      <c r="O237" s="5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237" s="487"/>
      <c r="Q237" s="487"/>
      <c r="R237" s="487"/>
      <c r="S237" s="487"/>
      <c r="T237" s="84" t="s">
        <v>0</v>
      </c>
      <c r="U237" s="64">
        <v>0</v>
      </c>
      <c r="V237" s="65">
        <f>IFERROR(IF(U237="",0,CEILING((U237/$G237),1)*$G237),"")</f>
        <v>0</v>
      </c>
      <c r="W237" s="64">
        <v>0</v>
      </c>
      <c r="X237" s="65">
        <f>IFERROR(IF(W237="",0,CEILING((W237/$G237),1)*$G237),"")</f>
        <v>0</v>
      </c>
      <c r="Y237" s="64">
        <v>0</v>
      </c>
      <c r="Z237" s="65">
        <f>IFERROR(IF(Y237="",0,CEILING((Y237/$G237),1)*$G237),"")</f>
        <v>0</v>
      </c>
      <c r="AA237" s="64">
        <v>0</v>
      </c>
      <c r="AB237" s="65">
        <f>IFERROR(IF(AA237="",0,CEILING((AA237/$G237),1)*$G237),"")</f>
        <v>0</v>
      </c>
      <c r="AC237" s="66" t="str">
        <f>IF(IFERROR(ROUNDUP(V237/G237,0)*0.00651,0)+IFERROR(ROUNDUP(X237/G237,0)*0.00651,0)+IFERROR(ROUNDUP(Z237/G237,0)*0.00651,0)+IFERROR(ROUNDUP(AB237/G237,0)*0.00651,0)=0,"",IFERROR(ROUNDUP(V237/G237,0)*0.00651,0)+IFERROR(ROUNDUP(X237/G237,0)*0.00651,0)+IFERROR(ROUNDUP(Z237/G237,0)*0.00651,0)+IFERROR(ROUNDUP(AB237/G237,0)*0.00651,0))</f>
        <v/>
      </c>
      <c r="AD237" s="78" t="s">
        <v>57</v>
      </c>
      <c r="AE237" s="78" t="s">
        <v>57</v>
      </c>
      <c r="AF237" s="285" t="s">
        <v>372</v>
      </c>
      <c r="AG237" s="2"/>
      <c r="AH237" s="2"/>
      <c r="AI237" s="2"/>
      <c r="AJ237" s="2"/>
      <c r="AK237" s="2"/>
      <c r="AL237" s="60"/>
      <c r="AM237" s="60"/>
      <c r="AN237" s="60"/>
      <c r="AO237" s="2"/>
      <c r="AP237" s="2"/>
      <c r="AQ237" s="2"/>
      <c r="AR237" s="2"/>
      <c r="AS237" s="2"/>
      <c r="AT237" s="2"/>
      <c r="AU237" s="20"/>
      <c r="AV237" s="20"/>
      <c r="AW237" s="21"/>
      <c r="BB237" s="284" t="s">
        <v>65</v>
      </c>
      <c r="BO237" s="76">
        <f>IFERROR(U237*H237/G237,0)</f>
        <v>0</v>
      </c>
      <c r="BP237" s="76">
        <f>IFERROR(V237*H237/G237,0)</f>
        <v>0</v>
      </c>
      <c r="BQ237" s="76">
        <f>IFERROR(1/I237*(U237/G237),0)</f>
        <v>0</v>
      </c>
      <c r="BR237" s="76">
        <f>IFERROR(1/I237*(V237/G237),0)</f>
        <v>0</v>
      </c>
      <c r="BS237" s="76">
        <f>IFERROR(W237*H237/G237,0)</f>
        <v>0</v>
      </c>
      <c r="BT237" s="76">
        <f>IFERROR(X237*H237/G237,0)</f>
        <v>0</v>
      </c>
      <c r="BU237" s="76">
        <f>IFERROR(1/I237*(W237/G237),0)</f>
        <v>0</v>
      </c>
      <c r="BV237" s="76">
        <f>IFERROR(1/I237*(X237/G237),0)</f>
        <v>0</v>
      </c>
      <c r="BW237" s="76">
        <f>IFERROR(Y237*H237/G237,0)</f>
        <v>0</v>
      </c>
      <c r="BX237" s="76">
        <f>IFERROR(Z237*H237/G237,0)</f>
        <v>0</v>
      </c>
      <c r="BY237" s="76">
        <f>IFERROR(1/I237*(Y237/G237),0)</f>
        <v>0</v>
      </c>
      <c r="BZ237" s="76">
        <f>IFERROR(1/I237*(Z237/G237),0)</f>
        <v>0</v>
      </c>
      <c r="CA237" s="76">
        <f>IFERROR(AA237*H237/G237,0)</f>
        <v>0</v>
      </c>
      <c r="CB237" s="76">
        <f>IFERROR(AB237*H237/G237,0)</f>
        <v>0</v>
      </c>
      <c r="CC237" s="76">
        <f>IFERROR(1/I237*(AA237/G237),0)</f>
        <v>0</v>
      </c>
      <c r="CD237" s="76">
        <f>IFERROR(1/I237*(AB237/G237),0)</f>
        <v>0</v>
      </c>
    </row>
    <row r="238" spans="1:82" ht="22.5" hidden="1" x14ac:dyDescent="0.2">
      <c r="A238" s="78" t="s">
        <v>373</v>
      </c>
      <c r="B238" s="79" t="s">
        <v>374</v>
      </c>
      <c r="C238" s="79">
        <v>4301051939</v>
      </c>
      <c r="D238" s="79">
        <v>4680115881020</v>
      </c>
      <c r="E238" s="80">
        <v>0.84</v>
      </c>
      <c r="F238" s="81">
        <v>4</v>
      </c>
      <c r="G238" s="80">
        <v>3.36</v>
      </c>
      <c r="H238" s="80">
        <v>3.57</v>
      </c>
      <c r="I238" s="82">
        <v>132</v>
      </c>
      <c r="J238" s="82" t="s">
        <v>100</v>
      </c>
      <c r="K238" s="83" t="s">
        <v>87</v>
      </c>
      <c r="L238" s="83"/>
      <c r="M238" s="485">
        <v>45</v>
      </c>
      <c r="N238" s="485"/>
      <c r="O238" s="57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238" s="487"/>
      <c r="Q238" s="487"/>
      <c r="R238" s="487"/>
      <c r="S238" s="487"/>
      <c r="T238" s="84" t="s">
        <v>0</v>
      </c>
      <c r="U238" s="64">
        <v>0</v>
      </c>
      <c r="V238" s="65">
        <f>IFERROR(IF(U238="",0,CEILING((U238/$G238),1)*$G238),"")</f>
        <v>0</v>
      </c>
      <c r="W238" s="64">
        <v>0</v>
      </c>
      <c r="X238" s="65">
        <f>IFERROR(IF(W238="",0,CEILING((W238/$G238),1)*$G238),"")</f>
        <v>0</v>
      </c>
      <c r="Y238" s="64">
        <v>0</v>
      </c>
      <c r="Z238" s="65">
        <f>IFERROR(IF(Y238="",0,CEILING((Y238/$G238),1)*$G238),"")</f>
        <v>0</v>
      </c>
      <c r="AA238" s="64">
        <v>0</v>
      </c>
      <c r="AB238" s="65">
        <f>IFERROR(IF(AA238="",0,CEILING((AA238/$G238),1)*$G238),"")</f>
        <v>0</v>
      </c>
      <c r="AC238" s="66" t="str">
        <f>IF(IFERROR(ROUNDUP(V238/G238,0)*0.00902,0)+IFERROR(ROUNDUP(X238/G238,0)*0.00902,0)+IFERROR(ROUNDUP(Z238/G238,0)*0.00902,0)+IFERROR(ROUNDUP(AB238/G238,0)*0.00902,0)=0,"",IFERROR(ROUNDUP(V238/G238,0)*0.00902,0)+IFERROR(ROUNDUP(X238/G238,0)*0.00902,0)+IFERROR(ROUNDUP(Z238/G238,0)*0.00902,0)+IFERROR(ROUNDUP(AB238/G238,0)*0.00902,0))</f>
        <v/>
      </c>
      <c r="AD238" s="78" t="s">
        <v>57</v>
      </c>
      <c r="AE238" s="78" t="s">
        <v>57</v>
      </c>
      <c r="AF238" s="287" t="s">
        <v>375</v>
      </c>
      <c r="AG238" s="2"/>
      <c r="AH238" s="2"/>
      <c r="AI238" s="2"/>
      <c r="AJ238" s="2"/>
      <c r="AK238" s="2"/>
      <c r="AL238" s="60"/>
      <c r="AM238" s="60"/>
      <c r="AN238" s="60"/>
      <c r="AO238" s="2"/>
      <c r="AP238" s="2"/>
      <c r="AQ238" s="2"/>
      <c r="AR238" s="2"/>
      <c r="AS238" s="2"/>
      <c r="AT238" s="2"/>
      <c r="AU238" s="20"/>
      <c r="AV238" s="20"/>
      <c r="AW238" s="21"/>
      <c r="BB238" s="286" t="s">
        <v>65</v>
      </c>
      <c r="BO238" s="76">
        <f>IFERROR(U238*H238/G238,0)</f>
        <v>0</v>
      </c>
      <c r="BP238" s="76">
        <f>IFERROR(V238*H238/G238,0)</f>
        <v>0</v>
      </c>
      <c r="BQ238" s="76">
        <f>IFERROR(1/I238*(U238/G238),0)</f>
        <v>0</v>
      </c>
      <c r="BR238" s="76">
        <f>IFERROR(1/I238*(V238/G238),0)</f>
        <v>0</v>
      </c>
      <c r="BS238" s="76">
        <f>IFERROR(W238*H238/G238,0)</f>
        <v>0</v>
      </c>
      <c r="BT238" s="76">
        <f>IFERROR(X238*H238/G238,0)</f>
        <v>0</v>
      </c>
      <c r="BU238" s="76">
        <f>IFERROR(1/I238*(W238/G238),0)</f>
        <v>0</v>
      </c>
      <c r="BV238" s="76">
        <f>IFERROR(1/I238*(X238/G238),0)</f>
        <v>0</v>
      </c>
      <c r="BW238" s="76">
        <f>IFERROR(Y238*H238/G238,0)</f>
        <v>0</v>
      </c>
      <c r="BX238" s="76">
        <f>IFERROR(Z238*H238/G238,0)</f>
        <v>0</v>
      </c>
      <c r="BY238" s="76">
        <f>IFERROR(1/I238*(Y238/G238),0)</f>
        <v>0</v>
      </c>
      <c r="BZ238" s="76">
        <f>IFERROR(1/I238*(Z238/G238),0)</f>
        <v>0</v>
      </c>
      <c r="CA238" s="76">
        <f>IFERROR(AA238*H238/G238,0)</f>
        <v>0</v>
      </c>
      <c r="CB238" s="76">
        <f>IFERROR(AB238*H238/G238,0)</f>
        <v>0</v>
      </c>
      <c r="CC238" s="76">
        <f>IFERROR(1/I238*(AA238/G238),0)</f>
        <v>0</v>
      </c>
      <c r="CD238" s="76">
        <f>IFERROR(1/I238*(AB238/G238),0)</f>
        <v>0</v>
      </c>
    </row>
    <row r="239" spans="1:82" hidden="1" x14ac:dyDescent="0.2">
      <c r="A239" s="490"/>
      <c r="B239" s="490"/>
      <c r="C239" s="490"/>
      <c r="D239" s="490"/>
      <c r="E239" s="490"/>
      <c r="F239" s="490"/>
      <c r="G239" s="490"/>
      <c r="H239" s="490"/>
      <c r="I239" s="490"/>
      <c r="J239" s="490"/>
      <c r="K239" s="490"/>
      <c r="L239" s="490"/>
      <c r="M239" s="490"/>
      <c r="N239" s="490"/>
      <c r="O239" s="488" t="s">
        <v>43</v>
      </c>
      <c r="P239" s="489"/>
      <c r="Q239" s="489"/>
      <c r="R239" s="489"/>
      <c r="S239" s="489"/>
      <c r="T239" s="39" t="s">
        <v>42</v>
      </c>
      <c r="U239" s="101">
        <f>IFERROR(U235/G235,0)+IFERROR(U236/G236,0)+IFERROR(U237/G237,0)+IFERROR(U238/G238,0)</f>
        <v>0</v>
      </c>
      <c r="V239" s="101">
        <f>IFERROR(V235/G235,0)+IFERROR(V236/G236,0)+IFERROR(V237/G237,0)+IFERROR(V238/G238,0)</f>
        <v>0</v>
      </c>
      <c r="W239" s="101">
        <f>IFERROR(W235/G235,0)+IFERROR(W236/G236,0)+IFERROR(W237/G237,0)+IFERROR(W238/G238,0)</f>
        <v>0</v>
      </c>
      <c r="X239" s="101">
        <f>IFERROR(X235/G235,0)+IFERROR(X236/G236,0)+IFERROR(X237/G237,0)+IFERROR(X238/G238,0)</f>
        <v>0</v>
      </c>
      <c r="Y239" s="101">
        <f>IFERROR(Y235/G235,0)+IFERROR(Y236/G236,0)+IFERROR(Y237/G237,0)+IFERROR(Y238/G238,0)</f>
        <v>0</v>
      </c>
      <c r="Z239" s="101">
        <f>IFERROR(Z235/G235,0)+IFERROR(Z236/G236,0)+IFERROR(Z237/G237,0)+IFERROR(Z238/G238,0)</f>
        <v>0</v>
      </c>
      <c r="AA239" s="101">
        <f>IFERROR(AA235/G235,0)+IFERROR(AA236/G236,0)+IFERROR(AA237/G237,0)+IFERROR(AA238/G238,0)</f>
        <v>0</v>
      </c>
      <c r="AB239" s="101">
        <f>IFERROR(AB235/G235,0)+IFERROR(AB236/G236,0)+IFERROR(AB237/G237,0)+IFERROR(AB238/G238,0)</f>
        <v>0</v>
      </c>
      <c r="AC239" s="101">
        <f>IFERROR(IF(AC235="",0,AC235),0)+IFERROR(IF(AC236="",0,AC236),0)+IFERROR(IF(AC237="",0,AC237),0)+IFERROR(IF(AC238="",0,AC238),0)</f>
        <v>0</v>
      </c>
      <c r="AD239" s="3"/>
      <c r="AE239" s="71"/>
      <c r="AF239" s="3"/>
      <c r="AG239" s="3"/>
      <c r="AH239" s="3"/>
      <c r="AI239" s="3"/>
      <c r="AJ239" s="3"/>
      <c r="AK239" s="3"/>
      <c r="AL239" s="61"/>
      <c r="AM239" s="61"/>
      <c r="AN239" s="61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hidden="1" x14ac:dyDescent="0.2">
      <c r="A240" s="490"/>
      <c r="B240" s="490"/>
      <c r="C240" s="490"/>
      <c r="D240" s="490"/>
      <c r="E240" s="490"/>
      <c r="F240" s="490"/>
      <c r="G240" s="490"/>
      <c r="H240" s="490"/>
      <c r="I240" s="490"/>
      <c r="J240" s="490"/>
      <c r="K240" s="490"/>
      <c r="L240" s="490"/>
      <c r="M240" s="490"/>
      <c r="N240" s="490"/>
      <c r="O240" s="488" t="s">
        <v>43</v>
      </c>
      <c r="P240" s="489"/>
      <c r="Q240" s="489"/>
      <c r="R240" s="489"/>
      <c r="S240" s="489"/>
      <c r="T240" s="39" t="s">
        <v>0</v>
      </c>
      <c r="U240" s="103">
        <f t="shared" ref="U240:AB240" si="56">IFERROR(SUM(U235:U238),0)</f>
        <v>0</v>
      </c>
      <c r="V240" s="103">
        <f t="shared" si="56"/>
        <v>0</v>
      </c>
      <c r="W240" s="103">
        <f t="shared" si="56"/>
        <v>0</v>
      </c>
      <c r="X240" s="103">
        <f t="shared" si="56"/>
        <v>0</v>
      </c>
      <c r="Y240" s="103">
        <f t="shared" si="56"/>
        <v>0</v>
      </c>
      <c r="Z240" s="103">
        <f t="shared" si="56"/>
        <v>0</v>
      </c>
      <c r="AA240" s="103">
        <f t="shared" si="56"/>
        <v>0</v>
      </c>
      <c r="AB240" s="103">
        <f t="shared" si="56"/>
        <v>0</v>
      </c>
      <c r="AC240" s="101" t="s">
        <v>57</v>
      </c>
      <c r="AD240" s="3"/>
      <c r="AE240" s="71"/>
      <c r="AF240" s="3"/>
      <c r="AG240" s="3"/>
      <c r="AH240" s="3"/>
      <c r="AI240" s="3"/>
      <c r="AJ240" s="3"/>
      <c r="AK240" s="3"/>
      <c r="AL240" s="61"/>
      <c r="AM240" s="61"/>
      <c r="AN240" s="61"/>
      <c r="AO240" s="3"/>
      <c r="AP240" s="3"/>
      <c r="AQ240" s="2"/>
      <c r="AR240" s="2"/>
      <c r="AS240" s="2"/>
      <c r="AT240" s="2"/>
      <c r="AU240" s="20"/>
      <c r="AV240" s="20"/>
      <c r="AW240" s="21"/>
    </row>
    <row r="241" spans="1:82" ht="15" hidden="1" x14ac:dyDescent="0.25">
      <c r="A241" s="479" t="s">
        <v>376</v>
      </c>
      <c r="B241" s="480"/>
      <c r="C241" s="480"/>
      <c r="D241" s="480"/>
      <c r="E241" s="480"/>
      <c r="F241" s="480"/>
      <c r="G241" s="480"/>
      <c r="H241" s="480"/>
      <c r="I241" s="480"/>
      <c r="J241" s="480"/>
      <c r="K241" s="480"/>
      <c r="L241" s="480"/>
      <c r="M241" s="480"/>
      <c r="N241" s="480"/>
      <c r="O241" s="480"/>
      <c r="P241" s="480"/>
      <c r="Q241" s="480"/>
      <c r="R241" s="480"/>
      <c r="S241" s="480"/>
      <c r="T241" s="480"/>
      <c r="U241" s="480"/>
      <c r="V241" s="480"/>
      <c r="W241" s="480"/>
      <c r="X241" s="480"/>
      <c r="Y241" s="480"/>
      <c r="Z241" s="480"/>
      <c r="AA241" s="476"/>
      <c r="AB241" s="476"/>
      <c r="AC241" s="476"/>
      <c r="AD241" s="476"/>
      <c r="AE241" s="477"/>
      <c r="AF241" s="481"/>
      <c r="AG241" s="2"/>
      <c r="AH241" s="2"/>
      <c r="AI241" s="2"/>
      <c r="AJ241" s="2"/>
      <c r="AK241" s="60"/>
      <c r="AL241" s="60"/>
      <c r="AM241" s="60"/>
      <c r="AN241" s="2"/>
      <c r="AO241" s="2"/>
      <c r="AP241" s="2"/>
      <c r="AQ241" s="2"/>
      <c r="AR241" s="2"/>
    </row>
    <row r="242" spans="1:82" ht="15" hidden="1" x14ac:dyDescent="0.25">
      <c r="A242" s="482" t="s">
        <v>92</v>
      </c>
      <c r="B242" s="483"/>
      <c r="C242" s="483"/>
      <c r="D242" s="483"/>
      <c r="E242" s="483"/>
      <c r="F242" s="483"/>
      <c r="G242" s="483"/>
      <c r="H242" s="483"/>
      <c r="I242" s="483"/>
      <c r="J242" s="483"/>
      <c r="K242" s="483"/>
      <c r="L242" s="483"/>
      <c r="M242" s="483"/>
      <c r="N242" s="483"/>
      <c r="O242" s="483"/>
      <c r="P242" s="483"/>
      <c r="Q242" s="483"/>
      <c r="R242" s="483"/>
      <c r="S242" s="483"/>
      <c r="T242" s="483"/>
      <c r="U242" s="483"/>
      <c r="V242" s="483"/>
      <c r="W242" s="483"/>
      <c r="X242" s="480"/>
      <c r="Y242" s="480"/>
      <c r="Z242" s="480"/>
      <c r="AA242" s="476"/>
      <c r="AB242" s="476"/>
      <c r="AC242" s="476"/>
      <c r="AD242" s="476"/>
      <c r="AE242" s="477"/>
      <c r="AF242" s="484"/>
      <c r="AG242" s="2"/>
      <c r="AH242" s="2"/>
      <c r="AI242" s="2"/>
      <c r="AJ242" s="2"/>
      <c r="AK242" s="60"/>
      <c r="AL242" s="60"/>
      <c r="AM242" s="60"/>
      <c r="AN242" s="2"/>
      <c r="AO242" s="2"/>
      <c r="AP242" s="2"/>
      <c r="AQ242" s="2"/>
      <c r="AR242" s="2"/>
    </row>
    <row r="243" spans="1:82" hidden="1" x14ac:dyDescent="0.2">
      <c r="A243" s="78" t="s">
        <v>377</v>
      </c>
      <c r="B243" s="79" t="s">
        <v>378</v>
      </c>
      <c r="C243" s="79">
        <v>4301011304</v>
      </c>
      <c r="D243" s="79">
        <v>4607091389296</v>
      </c>
      <c r="E243" s="80">
        <v>0.4</v>
      </c>
      <c r="F243" s="81">
        <v>10</v>
      </c>
      <c r="G243" s="80">
        <v>4</v>
      </c>
      <c r="H243" s="80">
        <v>4.21</v>
      </c>
      <c r="I243" s="82">
        <v>132</v>
      </c>
      <c r="J243" s="82" t="s">
        <v>100</v>
      </c>
      <c r="K243" s="83" t="s">
        <v>95</v>
      </c>
      <c r="L243" s="83"/>
      <c r="M243" s="485">
        <v>45</v>
      </c>
      <c r="N243" s="485"/>
      <c r="O243" s="57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243" s="487"/>
      <c r="Q243" s="487"/>
      <c r="R243" s="487"/>
      <c r="S243" s="487"/>
      <c r="T243" s="84" t="s">
        <v>0</v>
      </c>
      <c r="U243" s="64">
        <v>0</v>
      </c>
      <c r="V243" s="65">
        <f>IFERROR(IF(U243="",0,CEILING((U243/$G243),1)*$G243),"")</f>
        <v>0</v>
      </c>
      <c r="W243" s="64">
        <v>0</v>
      </c>
      <c r="X243" s="65">
        <f>IFERROR(IF(W243="",0,CEILING((W243/$G243),1)*$G243),"")</f>
        <v>0</v>
      </c>
      <c r="Y243" s="64">
        <v>0</v>
      </c>
      <c r="Z243" s="65">
        <f>IFERROR(IF(Y243="",0,CEILING((Y243/$G243),1)*$G243),"")</f>
        <v>0</v>
      </c>
      <c r="AA243" s="64">
        <v>0</v>
      </c>
      <c r="AB243" s="65">
        <f>IFERROR(IF(AA243="",0,CEILING((AA243/$G243),1)*$G243),"")</f>
        <v>0</v>
      </c>
      <c r="AC243" s="66" t="str">
        <f>IF(IFERROR(ROUNDUP(V243/G243,0)*0.00902,0)+IFERROR(ROUNDUP(X243/G243,0)*0.00902,0)+IFERROR(ROUNDUP(Z243/G243,0)*0.00902,0)+IFERROR(ROUNDUP(AB243/G243,0)*0.00902,0)=0,"",IFERROR(ROUNDUP(V243/G243,0)*0.00902,0)+IFERROR(ROUNDUP(X243/G243,0)*0.00902,0)+IFERROR(ROUNDUP(Z243/G243,0)*0.00902,0)+IFERROR(ROUNDUP(AB243/G243,0)*0.00902,0))</f>
        <v/>
      </c>
      <c r="AD243" s="78" t="s">
        <v>57</v>
      </c>
      <c r="AE243" s="78" t="s">
        <v>57</v>
      </c>
      <c r="AF243" s="289" t="s">
        <v>379</v>
      </c>
      <c r="AG243" s="2"/>
      <c r="AH243" s="2"/>
      <c r="AI243" s="2"/>
      <c r="AJ243" s="2"/>
      <c r="AK243" s="2"/>
      <c r="AL243" s="60"/>
      <c r="AM243" s="60"/>
      <c r="AN243" s="60"/>
      <c r="AO243" s="2"/>
      <c r="AP243" s="2"/>
      <c r="AQ243" s="2"/>
      <c r="AR243" s="2"/>
      <c r="AS243" s="2"/>
      <c r="AT243" s="2"/>
      <c r="AU243" s="20"/>
      <c r="AV243" s="20"/>
      <c r="AW243" s="21"/>
      <c r="BB243" s="288" t="s">
        <v>65</v>
      </c>
      <c r="BO243" s="76">
        <f>IFERROR(U243*H243/G243,0)</f>
        <v>0</v>
      </c>
      <c r="BP243" s="76">
        <f>IFERROR(V243*H243/G243,0)</f>
        <v>0</v>
      </c>
      <c r="BQ243" s="76">
        <f>IFERROR(1/I243*(U243/G243),0)</f>
        <v>0</v>
      </c>
      <c r="BR243" s="76">
        <f>IFERROR(1/I243*(V243/G243),0)</f>
        <v>0</v>
      </c>
      <c r="BS243" s="76">
        <f>IFERROR(W243*H243/G243,0)</f>
        <v>0</v>
      </c>
      <c r="BT243" s="76">
        <f>IFERROR(X243*H243/G243,0)</f>
        <v>0</v>
      </c>
      <c r="BU243" s="76">
        <f>IFERROR(1/I243*(W243/G243),0)</f>
        <v>0</v>
      </c>
      <c r="BV243" s="76">
        <f>IFERROR(1/I243*(X243/G243),0)</f>
        <v>0</v>
      </c>
      <c r="BW243" s="76">
        <f>IFERROR(Y243*H243/G243,0)</f>
        <v>0</v>
      </c>
      <c r="BX243" s="76">
        <f>IFERROR(Z243*H243/G243,0)</f>
        <v>0</v>
      </c>
      <c r="BY243" s="76">
        <f>IFERROR(1/I243*(Y243/G243),0)</f>
        <v>0</v>
      </c>
      <c r="BZ243" s="76">
        <f>IFERROR(1/I243*(Z243/G243),0)</f>
        <v>0</v>
      </c>
      <c r="CA243" s="76">
        <f>IFERROR(AA243*H243/G243,0)</f>
        <v>0</v>
      </c>
      <c r="CB243" s="76">
        <f>IFERROR(AB243*H243/G243,0)</f>
        <v>0</v>
      </c>
      <c r="CC243" s="76">
        <f>IFERROR(1/I243*(AA243/G243),0)</f>
        <v>0</v>
      </c>
      <c r="CD243" s="76">
        <f>IFERROR(1/I243*(AB243/G243),0)</f>
        <v>0</v>
      </c>
    </row>
    <row r="244" spans="1:82" hidden="1" x14ac:dyDescent="0.2">
      <c r="A244" s="490"/>
      <c r="B244" s="490"/>
      <c r="C244" s="490"/>
      <c r="D244" s="490"/>
      <c r="E244" s="490"/>
      <c r="F244" s="490"/>
      <c r="G244" s="490"/>
      <c r="H244" s="490"/>
      <c r="I244" s="490"/>
      <c r="J244" s="490"/>
      <c r="K244" s="490"/>
      <c r="L244" s="490"/>
      <c r="M244" s="490"/>
      <c r="N244" s="490"/>
      <c r="O244" s="488" t="s">
        <v>43</v>
      </c>
      <c r="P244" s="489"/>
      <c r="Q244" s="489"/>
      <c r="R244" s="489"/>
      <c r="S244" s="489"/>
      <c r="T244" s="39" t="s">
        <v>42</v>
      </c>
      <c r="U244" s="101">
        <f>IFERROR(U243/G243,0)</f>
        <v>0</v>
      </c>
      <c r="V244" s="101">
        <f>IFERROR(V243/G243,0)</f>
        <v>0</v>
      </c>
      <c r="W244" s="101">
        <f>IFERROR(W243/G243,0)</f>
        <v>0</v>
      </c>
      <c r="X244" s="101">
        <f>IFERROR(X243/G243,0)</f>
        <v>0</v>
      </c>
      <c r="Y244" s="101">
        <f>IFERROR(Y243/G243,0)</f>
        <v>0</v>
      </c>
      <c r="Z244" s="101">
        <f>IFERROR(Z243/G243,0)</f>
        <v>0</v>
      </c>
      <c r="AA244" s="101">
        <f>IFERROR(AA243/G243,0)</f>
        <v>0</v>
      </c>
      <c r="AB244" s="101">
        <f>IFERROR(AB243/G243,0)</f>
        <v>0</v>
      </c>
      <c r="AC244" s="101">
        <f>IFERROR(IF(AC243="",0,AC243),0)</f>
        <v>0</v>
      </c>
      <c r="AD244" s="3"/>
      <c r="AE244" s="71"/>
      <c r="AF244" s="3"/>
      <c r="AG244" s="3"/>
      <c r="AH244" s="3"/>
      <c r="AI244" s="3"/>
      <c r="AJ244" s="3"/>
      <c r="AK244" s="3"/>
      <c r="AL244" s="61"/>
      <c r="AM244" s="61"/>
      <c r="AN244" s="61"/>
      <c r="AO244" s="3"/>
      <c r="AP244" s="3"/>
      <c r="AQ244" s="2"/>
      <c r="AR244" s="2"/>
      <c r="AS244" s="2"/>
      <c r="AT244" s="2"/>
      <c r="AU244" s="20"/>
      <c r="AV244" s="20"/>
      <c r="AW244" s="21"/>
    </row>
    <row r="245" spans="1:82" hidden="1" x14ac:dyDescent="0.2">
      <c r="A245" s="490"/>
      <c r="B245" s="490"/>
      <c r="C245" s="490"/>
      <c r="D245" s="490"/>
      <c r="E245" s="490"/>
      <c r="F245" s="490"/>
      <c r="G245" s="490"/>
      <c r="H245" s="490"/>
      <c r="I245" s="490"/>
      <c r="J245" s="490"/>
      <c r="K245" s="490"/>
      <c r="L245" s="490"/>
      <c r="M245" s="490"/>
      <c r="N245" s="490"/>
      <c r="O245" s="488" t="s">
        <v>43</v>
      </c>
      <c r="P245" s="489"/>
      <c r="Q245" s="489"/>
      <c r="R245" s="489"/>
      <c r="S245" s="489"/>
      <c r="T245" s="39" t="s">
        <v>0</v>
      </c>
      <c r="U245" s="103">
        <f t="shared" ref="U245:AB245" si="57">IFERROR(SUM(U243:U243),0)</f>
        <v>0</v>
      </c>
      <c r="V245" s="103">
        <f t="shared" si="57"/>
        <v>0</v>
      </c>
      <c r="W245" s="103">
        <f t="shared" si="57"/>
        <v>0</v>
      </c>
      <c r="X245" s="103">
        <f t="shared" si="57"/>
        <v>0</v>
      </c>
      <c r="Y245" s="103">
        <f t="shared" si="57"/>
        <v>0</v>
      </c>
      <c r="Z245" s="103">
        <f t="shared" si="57"/>
        <v>0</v>
      </c>
      <c r="AA245" s="103">
        <f t="shared" si="57"/>
        <v>0</v>
      </c>
      <c r="AB245" s="103">
        <f t="shared" si="57"/>
        <v>0</v>
      </c>
      <c r="AC245" s="101" t="s">
        <v>57</v>
      </c>
      <c r="AD245" s="3"/>
      <c r="AE245" s="71"/>
      <c r="AF245" s="3"/>
      <c r="AG245" s="3"/>
      <c r="AH245" s="3"/>
      <c r="AI245" s="3"/>
      <c r="AJ245" s="3"/>
      <c r="AK245" s="3"/>
      <c r="AL245" s="61"/>
      <c r="AM245" s="61"/>
      <c r="AN245" s="61"/>
      <c r="AO245" s="3"/>
      <c r="AP245" s="3"/>
      <c r="AQ245" s="2"/>
      <c r="AR245" s="2"/>
      <c r="AS245" s="2"/>
      <c r="AT245" s="2"/>
      <c r="AU245" s="20"/>
      <c r="AV245" s="20"/>
      <c r="AW245" s="21"/>
    </row>
    <row r="246" spans="1:82" ht="15" hidden="1" x14ac:dyDescent="0.25">
      <c r="A246" s="482" t="s">
        <v>116</v>
      </c>
      <c r="B246" s="483"/>
      <c r="C246" s="483"/>
      <c r="D246" s="483"/>
      <c r="E246" s="483"/>
      <c r="F246" s="483"/>
      <c r="G246" s="483"/>
      <c r="H246" s="483"/>
      <c r="I246" s="483"/>
      <c r="J246" s="483"/>
      <c r="K246" s="483"/>
      <c r="L246" s="483"/>
      <c r="M246" s="483"/>
      <c r="N246" s="483"/>
      <c r="O246" s="483"/>
      <c r="P246" s="483"/>
      <c r="Q246" s="483"/>
      <c r="R246" s="483"/>
      <c r="S246" s="483"/>
      <c r="T246" s="483"/>
      <c r="U246" s="483"/>
      <c r="V246" s="483"/>
      <c r="W246" s="483"/>
      <c r="X246" s="480"/>
      <c r="Y246" s="480"/>
      <c r="Z246" s="480"/>
      <c r="AA246" s="476"/>
      <c r="AB246" s="476"/>
      <c r="AC246" s="476"/>
      <c r="AD246" s="476"/>
      <c r="AE246" s="477"/>
      <c r="AF246" s="484"/>
      <c r="AG246" s="2"/>
      <c r="AH246" s="2"/>
      <c r="AI246" s="2"/>
      <c r="AJ246" s="2"/>
      <c r="AK246" s="60"/>
      <c r="AL246" s="60"/>
      <c r="AM246" s="60"/>
      <c r="AN246" s="2"/>
      <c r="AO246" s="2"/>
      <c r="AP246" s="2"/>
      <c r="AQ246" s="2"/>
      <c r="AR246" s="2"/>
    </row>
    <row r="247" spans="1:82" hidden="1" x14ac:dyDescent="0.2">
      <c r="A247" s="78" t="s">
        <v>380</v>
      </c>
      <c r="B247" s="79" t="s">
        <v>381</v>
      </c>
      <c r="C247" s="79">
        <v>4301031307</v>
      </c>
      <c r="D247" s="79">
        <v>4680115880344</v>
      </c>
      <c r="E247" s="80">
        <v>0.28000000000000003</v>
      </c>
      <c r="F247" s="81">
        <v>6</v>
      </c>
      <c r="G247" s="80">
        <v>1.68</v>
      </c>
      <c r="H247" s="80">
        <v>1.78</v>
      </c>
      <c r="I247" s="82">
        <v>234</v>
      </c>
      <c r="J247" s="82" t="s">
        <v>108</v>
      </c>
      <c r="K247" s="83" t="s">
        <v>120</v>
      </c>
      <c r="L247" s="83"/>
      <c r="M247" s="485">
        <v>40</v>
      </c>
      <c r="N247" s="485"/>
      <c r="O247" s="5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P247" s="487"/>
      <c r="Q247" s="487"/>
      <c r="R247" s="487"/>
      <c r="S247" s="487"/>
      <c r="T247" s="84" t="s">
        <v>0</v>
      </c>
      <c r="U247" s="64">
        <v>0</v>
      </c>
      <c r="V247" s="65">
        <f>IFERROR(IF(U247="",0,CEILING((U247/$G247),1)*$G247),"")</f>
        <v>0</v>
      </c>
      <c r="W247" s="64">
        <v>0</v>
      </c>
      <c r="X247" s="65">
        <f>IFERROR(IF(W247="",0,CEILING((W247/$G247),1)*$G247),"")</f>
        <v>0</v>
      </c>
      <c r="Y247" s="64">
        <v>0</v>
      </c>
      <c r="Z247" s="65">
        <f>IFERROR(IF(Y247="",0,CEILING((Y247/$G247),1)*$G247),"")</f>
        <v>0</v>
      </c>
      <c r="AA247" s="64">
        <v>0</v>
      </c>
      <c r="AB247" s="65">
        <f>IFERROR(IF(AA247="",0,CEILING((AA247/$G247),1)*$G247),"")</f>
        <v>0</v>
      </c>
      <c r="AC247" s="66" t="str">
        <f>IF(IFERROR(ROUNDUP(V247/G247,0)*0.00502,0)+IFERROR(ROUNDUP(X247/G247,0)*0.00502,0)+IFERROR(ROUNDUP(Z247/G247,0)*0.00502,0)+IFERROR(ROUNDUP(AB247/G247,0)*0.00502,0)=0,"",IFERROR(ROUNDUP(V247/G247,0)*0.00502,0)+IFERROR(ROUNDUP(X247/G247,0)*0.00502,0)+IFERROR(ROUNDUP(Z247/G247,0)*0.00502,0)+IFERROR(ROUNDUP(AB247/G247,0)*0.00502,0))</f>
        <v/>
      </c>
      <c r="AD247" s="78" t="s">
        <v>57</v>
      </c>
      <c r="AE247" s="78" t="s">
        <v>57</v>
      </c>
      <c r="AF247" s="291" t="s">
        <v>382</v>
      </c>
      <c r="AG247" s="2"/>
      <c r="AH247" s="2"/>
      <c r="AI247" s="2"/>
      <c r="AJ247" s="2"/>
      <c r="AK247" s="2"/>
      <c r="AL247" s="60"/>
      <c r="AM247" s="60"/>
      <c r="AN247" s="60"/>
      <c r="AO247" s="2"/>
      <c r="AP247" s="2"/>
      <c r="AQ247" s="2"/>
      <c r="AR247" s="2"/>
      <c r="AS247" s="2"/>
      <c r="AT247" s="2"/>
      <c r="AU247" s="20"/>
      <c r="AV247" s="20"/>
      <c r="AW247" s="21"/>
      <c r="BB247" s="290" t="s">
        <v>65</v>
      </c>
      <c r="BO247" s="76">
        <f>IFERROR(U247*H247/G247,0)</f>
        <v>0</v>
      </c>
      <c r="BP247" s="76">
        <f>IFERROR(V247*H247/G247,0)</f>
        <v>0</v>
      </c>
      <c r="BQ247" s="76">
        <f>IFERROR(1/I247*(U247/G247),0)</f>
        <v>0</v>
      </c>
      <c r="BR247" s="76">
        <f>IFERROR(1/I247*(V247/G247),0)</f>
        <v>0</v>
      </c>
      <c r="BS247" s="76">
        <f>IFERROR(W247*H247/G247,0)</f>
        <v>0</v>
      </c>
      <c r="BT247" s="76">
        <f>IFERROR(X247*H247/G247,0)</f>
        <v>0</v>
      </c>
      <c r="BU247" s="76">
        <f>IFERROR(1/I247*(W247/G247),0)</f>
        <v>0</v>
      </c>
      <c r="BV247" s="76">
        <f>IFERROR(1/I247*(X247/G247),0)</f>
        <v>0</v>
      </c>
      <c r="BW247" s="76">
        <f>IFERROR(Y247*H247/G247,0)</f>
        <v>0</v>
      </c>
      <c r="BX247" s="76">
        <f>IFERROR(Z247*H247/G247,0)</f>
        <v>0</v>
      </c>
      <c r="BY247" s="76">
        <f>IFERROR(1/I247*(Y247/G247),0)</f>
        <v>0</v>
      </c>
      <c r="BZ247" s="76">
        <f>IFERROR(1/I247*(Z247/G247),0)</f>
        <v>0</v>
      </c>
      <c r="CA247" s="76">
        <f>IFERROR(AA247*H247/G247,0)</f>
        <v>0</v>
      </c>
      <c r="CB247" s="76">
        <f>IFERROR(AB247*H247/G247,0)</f>
        <v>0</v>
      </c>
      <c r="CC247" s="76">
        <f>IFERROR(1/I247*(AA247/G247),0)</f>
        <v>0</v>
      </c>
      <c r="CD247" s="76">
        <f>IFERROR(1/I247*(AB247/G247),0)</f>
        <v>0</v>
      </c>
    </row>
    <row r="248" spans="1:82" hidden="1" x14ac:dyDescent="0.2">
      <c r="A248" s="490"/>
      <c r="B248" s="490"/>
      <c r="C248" s="490"/>
      <c r="D248" s="490"/>
      <c r="E248" s="490"/>
      <c r="F248" s="490"/>
      <c r="G248" s="490"/>
      <c r="H248" s="490"/>
      <c r="I248" s="490"/>
      <c r="J248" s="490"/>
      <c r="K248" s="490"/>
      <c r="L248" s="490"/>
      <c r="M248" s="490"/>
      <c r="N248" s="490"/>
      <c r="O248" s="488" t="s">
        <v>43</v>
      </c>
      <c r="P248" s="489"/>
      <c r="Q248" s="489"/>
      <c r="R248" s="489"/>
      <c r="S248" s="489"/>
      <c r="T248" s="39" t="s">
        <v>42</v>
      </c>
      <c r="U248" s="101">
        <f>IFERROR(U247/G247,0)</f>
        <v>0</v>
      </c>
      <c r="V248" s="101">
        <f>IFERROR(V247/G247,0)</f>
        <v>0</v>
      </c>
      <c r="W248" s="101">
        <f>IFERROR(W247/G247,0)</f>
        <v>0</v>
      </c>
      <c r="X248" s="101">
        <f>IFERROR(X247/G247,0)</f>
        <v>0</v>
      </c>
      <c r="Y248" s="101">
        <f>IFERROR(Y247/G247,0)</f>
        <v>0</v>
      </c>
      <c r="Z248" s="101">
        <f>IFERROR(Z247/G247,0)</f>
        <v>0</v>
      </c>
      <c r="AA248" s="101">
        <f>IFERROR(AA247/G247,0)</f>
        <v>0</v>
      </c>
      <c r="AB248" s="101">
        <f>IFERROR(AB247/G247,0)</f>
        <v>0</v>
      </c>
      <c r="AC248" s="101">
        <f>IFERROR(IF(AC247="",0,AC247),0)</f>
        <v>0</v>
      </c>
      <c r="AD248" s="3"/>
      <c r="AE248" s="71"/>
      <c r="AF248" s="3"/>
      <c r="AG248" s="3"/>
      <c r="AH248" s="3"/>
      <c r="AI248" s="3"/>
      <c r="AJ248" s="3"/>
      <c r="AK248" s="3"/>
      <c r="AL248" s="61"/>
      <c r="AM248" s="61"/>
      <c r="AN248" s="61"/>
      <c r="AO248" s="3"/>
      <c r="AP248" s="3"/>
      <c r="AQ248" s="2"/>
      <c r="AR248" s="2"/>
      <c r="AS248" s="2"/>
      <c r="AT248" s="2"/>
      <c r="AU248" s="20"/>
      <c r="AV248" s="20"/>
      <c r="AW248" s="21"/>
    </row>
    <row r="249" spans="1:82" hidden="1" x14ac:dyDescent="0.2">
      <c r="A249" s="490"/>
      <c r="B249" s="490"/>
      <c r="C249" s="490"/>
      <c r="D249" s="490"/>
      <c r="E249" s="490"/>
      <c r="F249" s="490"/>
      <c r="G249" s="490"/>
      <c r="H249" s="490"/>
      <c r="I249" s="490"/>
      <c r="J249" s="490"/>
      <c r="K249" s="490"/>
      <c r="L249" s="490"/>
      <c r="M249" s="490"/>
      <c r="N249" s="490"/>
      <c r="O249" s="488" t="s">
        <v>43</v>
      </c>
      <c r="P249" s="489"/>
      <c r="Q249" s="489"/>
      <c r="R249" s="489"/>
      <c r="S249" s="489"/>
      <c r="T249" s="39" t="s">
        <v>0</v>
      </c>
      <c r="U249" s="103">
        <f t="shared" ref="U249:AB249" si="58">IFERROR(SUM(U247:U247),0)</f>
        <v>0</v>
      </c>
      <c r="V249" s="103">
        <f t="shared" si="58"/>
        <v>0</v>
      </c>
      <c r="W249" s="103">
        <f t="shared" si="58"/>
        <v>0</v>
      </c>
      <c r="X249" s="103">
        <f t="shared" si="58"/>
        <v>0</v>
      </c>
      <c r="Y249" s="103">
        <f t="shared" si="58"/>
        <v>0</v>
      </c>
      <c r="Z249" s="103">
        <f t="shared" si="58"/>
        <v>0</v>
      </c>
      <c r="AA249" s="103">
        <f t="shared" si="58"/>
        <v>0</v>
      </c>
      <c r="AB249" s="103">
        <f t="shared" si="58"/>
        <v>0</v>
      </c>
      <c r="AC249" s="101" t="s">
        <v>57</v>
      </c>
      <c r="AD249" s="3"/>
      <c r="AE249" s="71"/>
      <c r="AF249" s="3"/>
      <c r="AG249" s="3"/>
      <c r="AH249" s="3"/>
      <c r="AI249" s="3"/>
      <c r="AJ249" s="3"/>
      <c r="AK249" s="3"/>
      <c r="AL249" s="61"/>
      <c r="AM249" s="61"/>
      <c r="AN249" s="61"/>
      <c r="AO249" s="3"/>
      <c r="AP249" s="3"/>
      <c r="AQ249" s="2"/>
      <c r="AR249" s="2"/>
      <c r="AS249" s="2"/>
      <c r="AT249" s="2"/>
      <c r="AU249" s="20"/>
      <c r="AV249" s="20"/>
      <c r="AW249" s="21"/>
    </row>
    <row r="250" spans="1:82" ht="15" hidden="1" x14ac:dyDescent="0.25">
      <c r="A250" s="479" t="s">
        <v>383</v>
      </c>
      <c r="B250" s="480"/>
      <c r="C250" s="480"/>
      <c r="D250" s="480"/>
      <c r="E250" s="480"/>
      <c r="F250" s="480"/>
      <c r="G250" s="480"/>
      <c r="H250" s="480"/>
      <c r="I250" s="480"/>
      <c r="J250" s="480"/>
      <c r="K250" s="480"/>
      <c r="L250" s="480"/>
      <c r="M250" s="480"/>
      <c r="N250" s="480"/>
      <c r="O250" s="480"/>
      <c r="P250" s="480"/>
      <c r="Q250" s="480"/>
      <c r="R250" s="480"/>
      <c r="S250" s="480"/>
      <c r="T250" s="480"/>
      <c r="U250" s="480"/>
      <c r="V250" s="480"/>
      <c r="W250" s="480"/>
      <c r="X250" s="480"/>
      <c r="Y250" s="480"/>
      <c r="Z250" s="480"/>
      <c r="AA250" s="476"/>
      <c r="AB250" s="476"/>
      <c r="AC250" s="476"/>
      <c r="AD250" s="476"/>
      <c r="AE250" s="477"/>
      <c r="AF250" s="481"/>
      <c r="AG250" s="2"/>
      <c r="AH250" s="2"/>
      <c r="AI250" s="2"/>
      <c r="AJ250" s="2"/>
      <c r="AK250" s="60"/>
      <c r="AL250" s="60"/>
      <c r="AM250" s="60"/>
      <c r="AN250" s="2"/>
      <c r="AO250" s="2"/>
      <c r="AP250" s="2"/>
      <c r="AQ250" s="2"/>
      <c r="AR250" s="2"/>
    </row>
    <row r="251" spans="1:82" ht="15" hidden="1" x14ac:dyDescent="0.25">
      <c r="A251" s="482" t="s">
        <v>92</v>
      </c>
      <c r="B251" s="483"/>
      <c r="C251" s="483"/>
      <c r="D251" s="483"/>
      <c r="E251" s="483"/>
      <c r="F251" s="483"/>
      <c r="G251" s="483"/>
      <c r="H251" s="483"/>
      <c r="I251" s="483"/>
      <c r="J251" s="483"/>
      <c r="K251" s="483"/>
      <c r="L251" s="483"/>
      <c r="M251" s="483"/>
      <c r="N251" s="483"/>
      <c r="O251" s="483"/>
      <c r="P251" s="483"/>
      <c r="Q251" s="483"/>
      <c r="R251" s="483"/>
      <c r="S251" s="483"/>
      <c r="T251" s="483"/>
      <c r="U251" s="483"/>
      <c r="V251" s="483"/>
      <c r="W251" s="483"/>
      <c r="X251" s="480"/>
      <c r="Y251" s="480"/>
      <c r="Z251" s="480"/>
      <c r="AA251" s="476"/>
      <c r="AB251" s="476"/>
      <c r="AC251" s="476"/>
      <c r="AD251" s="476"/>
      <c r="AE251" s="477"/>
      <c r="AF251" s="484"/>
      <c r="AG251" s="2"/>
      <c r="AH251" s="2"/>
      <c r="AI251" s="2"/>
      <c r="AJ251" s="2"/>
      <c r="AK251" s="60"/>
      <c r="AL251" s="60"/>
      <c r="AM251" s="60"/>
      <c r="AN251" s="2"/>
      <c r="AO251" s="2"/>
      <c r="AP251" s="2"/>
      <c r="AQ251" s="2"/>
      <c r="AR251" s="2"/>
    </row>
    <row r="252" spans="1:82" hidden="1" x14ac:dyDescent="0.2">
      <c r="A252" s="78" t="s">
        <v>384</v>
      </c>
      <c r="B252" s="79" t="s">
        <v>385</v>
      </c>
      <c r="C252" s="79">
        <v>4301011861</v>
      </c>
      <c r="D252" s="79">
        <v>4680115883352</v>
      </c>
      <c r="E252" s="80">
        <v>0.9</v>
      </c>
      <c r="F252" s="81">
        <v>6</v>
      </c>
      <c r="G252" s="80">
        <v>5.4</v>
      </c>
      <c r="H252" s="80">
        <v>5.76</v>
      </c>
      <c r="I252" s="82">
        <v>104</v>
      </c>
      <c r="J252" s="82" t="s">
        <v>88</v>
      </c>
      <c r="K252" s="83" t="s">
        <v>95</v>
      </c>
      <c r="L252" s="83"/>
      <c r="M252" s="485">
        <v>55</v>
      </c>
      <c r="N252" s="485"/>
      <c r="O252" s="577" t="str">
        <f>HYPERLINK("https://abi.ru/products/Охлажденные/Стародворье/Филедворская EDLP/EDPP/Вареные колбасы/P004240/","Вареные колбасы «Филедворская» ф/в 0,9 п/а ТМ «Стародворье»")</f>
        <v>Вареные колбасы «Филедворская» ф/в 0,9 п/а ТМ «Стародворье»</v>
      </c>
      <c r="P252" s="487"/>
      <c r="Q252" s="487"/>
      <c r="R252" s="487"/>
      <c r="S252" s="487"/>
      <c r="T252" s="84" t="s">
        <v>0</v>
      </c>
      <c r="U252" s="64">
        <v>0</v>
      </c>
      <c r="V252" s="65">
        <f>IFERROR(IF(U252="",0,CEILING((U252/$G252),1)*$G252),"")</f>
        <v>0</v>
      </c>
      <c r="W252" s="64">
        <v>0</v>
      </c>
      <c r="X252" s="65">
        <f>IFERROR(IF(W252="",0,CEILING((W252/$G252),1)*$G252),"")</f>
        <v>0</v>
      </c>
      <c r="Y252" s="64">
        <v>0</v>
      </c>
      <c r="Z252" s="65">
        <f>IFERROR(IF(Y252="",0,CEILING((Y252/$G252),1)*$G252),"")</f>
        <v>0</v>
      </c>
      <c r="AA252" s="64">
        <v>0</v>
      </c>
      <c r="AB252" s="65">
        <f>IFERROR(IF(AA252="",0,CEILING((AA252/$G252),1)*$G252),"")</f>
        <v>0</v>
      </c>
      <c r="AC252" s="66" t="str">
        <f>IF(IFERROR(ROUNDUP(V252/G252,0)*0.01196,0)+IFERROR(ROUNDUP(X252/G252,0)*0.01196,0)+IFERROR(ROUNDUP(Z252/G252,0)*0.01196,0)+IFERROR(ROUNDUP(AB252/G252,0)*0.01196,0)=0,"",IFERROR(ROUNDUP(V252/G252,0)*0.01196,0)+IFERROR(ROUNDUP(X252/G252,0)*0.01196,0)+IFERROR(ROUNDUP(Z252/G252,0)*0.01196,0)+IFERROR(ROUNDUP(AB252/G252,0)*0.01196,0))</f>
        <v/>
      </c>
      <c r="AD252" s="78" t="s">
        <v>57</v>
      </c>
      <c r="AE252" s="78" t="s">
        <v>57</v>
      </c>
      <c r="AF252" s="293" t="s">
        <v>260</v>
      </c>
      <c r="AG252" s="2"/>
      <c r="AH252" s="2"/>
      <c r="AI252" s="2"/>
      <c r="AJ252" s="2"/>
      <c r="AK252" s="2"/>
      <c r="AL252" s="60"/>
      <c r="AM252" s="60"/>
      <c r="AN252" s="60"/>
      <c r="AO252" s="2"/>
      <c r="AP252" s="2"/>
      <c r="AQ252" s="2"/>
      <c r="AR252" s="2"/>
      <c r="AS252" s="2"/>
      <c r="AT252" s="2"/>
      <c r="AU252" s="20"/>
      <c r="AV252" s="20"/>
      <c r="AW252" s="21"/>
      <c r="BB252" s="292" t="s">
        <v>65</v>
      </c>
      <c r="BO252" s="76">
        <f>IFERROR(U252*H252/G252,0)</f>
        <v>0</v>
      </c>
      <c r="BP252" s="76">
        <f>IFERROR(V252*H252/G252,0)</f>
        <v>0</v>
      </c>
      <c r="BQ252" s="76">
        <f>IFERROR(1/I252*(U252/G252),0)</f>
        <v>0</v>
      </c>
      <c r="BR252" s="76">
        <f>IFERROR(1/I252*(V252/G252),0)</f>
        <v>0</v>
      </c>
      <c r="BS252" s="76">
        <f>IFERROR(W252*H252/G252,0)</f>
        <v>0</v>
      </c>
      <c r="BT252" s="76">
        <f>IFERROR(X252*H252/G252,0)</f>
        <v>0</v>
      </c>
      <c r="BU252" s="76">
        <f>IFERROR(1/I252*(W252/G252),0)</f>
        <v>0</v>
      </c>
      <c r="BV252" s="76">
        <f>IFERROR(1/I252*(X252/G252),0)</f>
        <v>0</v>
      </c>
      <c r="BW252" s="76">
        <f>IFERROR(Y252*H252/G252,0)</f>
        <v>0</v>
      </c>
      <c r="BX252" s="76">
        <f>IFERROR(Z252*H252/G252,0)</f>
        <v>0</v>
      </c>
      <c r="BY252" s="76">
        <f>IFERROR(1/I252*(Y252/G252),0)</f>
        <v>0</v>
      </c>
      <c r="BZ252" s="76">
        <f>IFERROR(1/I252*(Z252/G252),0)</f>
        <v>0</v>
      </c>
      <c r="CA252" s="76">
        <f>IFERROR(AA252*H252/G252,0)</f>
        <v>0</v>
      </c>
      <c r="CB252" s="76">
        <f>IFERROR(AB252*H252/G252,0)</f>
        <v>0</v>
      </c>
      <c r="CC252" s="76">
        <f>IFERROR(1/I252*(AA252/G252),0)</f>
        <v>0</v>
      </c>
      <c r="CD252" s="76">
        <f>IFERROR(1/I252*(AB252/G252),0)</f>
        <v>0</v>
      </c>
    </row>
    <row r="253" spans="1:82" hidden="1" x14ac:dyDescent="0.2">
      <c r="A253" s="78" t="s">
        <v>386</v>
      </c>
      <c r="B253" s="79" t="s">
        <v>387</v>
      </c>
      <c r="C253" s="79">
        <v>4301011594</v>
      </c>
      <c r="D253" s="79">
        <v>4680115883413</v>
      </c>
      <c r="E253" s="80">
        <v>0.37</v>
      </c>
      <c r="F253" s="81">
        <v>10</v>
      </c>
      <c r="G253" s="80">
        <v>3.7</v>
      </c>
      <c r="H253" s="80">
        <v>3.91</v>
      </c>
      <c r="I253" s="82">
        <v>132</v>
      </c>
      <c r="J253" s="82" t="s">
        <v>100</v>
      </c>
      <c r="K253" s="83" t="s">
        <v>95</v>
      </c>
      <c r="L253" s="83"/>
      <c r="M253" s="485">
        <v>55</v>
      </c>
      <c r="N253" s="485"/>
      <c r="O253" s="5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253" s="487"/>
      <c r="Q253" s="487"/>
      <c r="R253" s="487"/>
      <c r="S253" s="487"/>
      <c r="T253" s="84" t="s">
        <v>0</v>
      </c>
      <c r="U253" s="64">
        <v>0</v>
      </c>
      <c r="V253" s="65">
        <f>IFERROR(IF(U253="",0,CEILING((U253/$G253),1)*$G253),"")</f>
        <v>0</v>
      </c>
      <c r="W253" s="64">
        <v>0</v>
      </c>
      <c r="X253" s="65">
        <f>IFERROR(IF(W253="",0,CEILING((W253/$G253),1)*$G253),"")</f>
        <v>0</v>
      </c>
      <c r="Y253" s="64">
        <v>0</v>
      </c>
      <c r="Z253" s="65">
        <f>IFERROR(IF(Y253="",0,CEILING((Y253/$G253),1)*$G253),"")</f>
        <v>0</v>
      </c>
      <c r="AA253" s="64">
        <v>0</v>
      </c>
      <c r="AB253" s="65">
        <f>IFERROR(IF(AA253="",0,CEILING((AA253/$G253),1)*$G253),"")</f>
        <v>0</v>
      </c>
      <c r="AC253" s="66" t="str">
        <f>IF(IFERROR(ROUNDUP(V253/G253,0)*0.00902,0)+IFERROR(ROUNDUP(X253/G253,0)*0.00902,0)+IFERROR(ROUNDUP(Z253/G253,0)*0.00902,0)+IFERROR(ROUNDUP(AB253/G253,0)*0.00902,0)=0,"",IFERROR(ROUNDUP(V253/G253,0)*0.00902,0)+IFERROR(ROUNDUP(X253/G253,0)*0.00902,0)+IFERROR(ROUNDUP(Z253/G253,0)*0.00902,0)+IFERROR(ROUNDUP(AB253/G253,0)*0.00902,0))</f>
        <v/>
      </c>
      <c r="AD253" s="78" t="s">
        <v>57</v>
      </c>
      <c r="AE253" s="78" t="s">
        <v>57</v>
      </c>
      <c r="AF253" s="295" t="s">
        <v>260</v>
      </c>
      <c r="AG253" s="2"/>
      <c r="AH253" s="2"/>
      <c r="AI253" s="2"/>
      <c r="AJ253" s="2"/>
      <c r="AK253" s="2"/>
      <c r="AL253" s="60"/>
      <c r="AM253" s="60"/>
      <c r="AN253" s="60"/>
      <c r="AO253" s="2"/>
      <c r="AP253" s="2"/>
      <c r="AQ253" s="2"/>
      <c r="AR253" s="2"/>
      <c r="AS253" s="2"/>
      <c r="AT253" s="2"/>
      <c r="AU253" s="20"/>
      <c r="AV253" s="20"/>
      <c r="AW253" s="21"/>
      <c r="BB253" s="294" t="s">
        <v>65</v>
      </c>
      <c r="BO253" s="76">
        <f>IFERROR(U253*H253/G253,0)</f>
        <v>0</v>
      </c>
      <c r="BP253" s="76">
        <f>IFERROR(V253*H253/G253,0)</f>
        <v>0</v>
      </c>
      <c r="BQ253" s="76">
        <f>IFERROR(1/I253*(U253/G253),0)</f>
        <v>0</v>
      </c>
      <c r="BR253" s="76">
        <f>IFERROR(1/I253*(V253/G253),0)</f>
        <v>0</v>
      </c>
      <c r="BS253" s="76">
        <f>IFERROR(W253*H253/G253,0)</f>
        <v>0</v>
      </c>
      <c r="BT253" s="76">
        <f>IFERROR(X253*H253/G253,0)</f>
        <v>0</v>
      </c>
      <c r="BU253" s="76">
        <f>IFERROR(1/I253*(W253/G253),0)</f>
        <v>0</v>
      </c>
      <c r="BV253" s="76">
        <f>IFERROR(1/I253*(X253/G253),0)</f>
        <v>0</v>
      </c>
      <c r="BW253" s="76">
        <f>IFERROR(Y253*H253/G253,0)</f>
        <v>0</v>
      </c>
      <c r="BX253" s="76">
        <f>IFERROR(Z253*H253/G253,0)</f>
        <v>0</v>
      </c>
      <c r="BY253" s="76">
        <f>IFERROR(1/I253*(Y253/G253),0)</f>
        <v>0</v>
      </c>
      <c r="BZ253" s="76">
        <f>IFERROR(1/I253*(Z253/G253),0)</f>
        <v>0</v>
      </c>
      <c r="CA253" s="76">
        <f>IFERROR(AA253*H253/G253,0)</f>
        <v>0</v>
      </c>
      <c r="CB253" s="76">
        <f>IFERROR(AB253*H253/G253,0)</f>
        <v>0</v>
      </c>
      <c r="CC253" s="76">
        <f>IFERROR(1/I253*(AA253/G253),0)</f>
        <v>0</v>
      </c>
      <c r="CD253" s="76">
        <f>IFERROR(1/I253*(AB253/G253),0)</f>
        <v>0</v>
      </c>
    </row>
    <row r="254" spans="1:82" hidden="1" x14ac:dyDescent="0.2">
      <c r="A254" s="490"/>
      <c r="B254" s="490"/>
      <c r="C254" s="490"/>
      <c r="D254" s="490"/>
      <c r="E254" s="490"/>
      <c r="F254" s="490"/>
      <c r="G254" s="490"/>
      <c r="H254" s="490"/>
      <c r="I254" s="490"/>
      <c r="J254" s="490"/>
      <c r="K254" s="490"/>
      <c r="L254" s="490"/>
      <c r="M254" s="490"/>
      <c r="N254" s="490"/>
      <c r="O254" s="488" t="s">
        <v>43</v>
      </c>
      <c r="P254" s="489"/>
      <c r="Q254" s="489"/>
      <c r="R254" s="489"/>
      <c r="S254" s="489"/>
      <c r="T254" s="39" t="s">
        <v>42</v>
      </c>
      <c r="U254" s="101">
        <f>IFERROR(U252/G252,0)+IFERROR(U253/G253,0)</f>
        <v>0</v>
      </c>
      <c r="V254" s="101">
        <f>IFERROR(V252/G252,0)+IFERROR(V253/G253,0)</f>
        <v>0</v>
      </c>
      <c r="W254" s="101">
        <f>IFERROR(W252/G252,0)+IFERROR(W253/G253,0)</f>
        <v>0</v>
      </c>
      <c r="X254" s="101">
        <f>IFERROR(X252/G252,0)+IFERROR(X253/G253,0)</f>
        <v>0</v>
      </c>
      <c r="Y254" s="101">
        <f>IFERROR(Y252/G252,0)+IFERROR(Y253/G253,0)</f>
        <v>0</v>
      </c>
      <c r="Z254" s="101">
        <f>IFERROR(Z252/G252,0)+IFERROR(Z253/G253,0)</f>
        <v>0</v>
      </c>
      <c r="AA254" s="101">
        <f>IFERROR(AA252/G252,0)+IFERROR(AA253/G253,0)</f>
        <v>0</v>
      </c>
      <c r="AB254" s="101">
        <f>IFERROR(AB252/G252,0)+IFERROR(AB253/G253,0)</f>
        <v>0</v>
      </c>
      <c r="AC254" s="101">
        <f>IFERROR(IF(AC252="",0,AC252),0)+IFERROR(IF(AC253="",0,AC253),0)</f>
        <v>0</v>
      </c>
      <c r="AD254" s="3"/>
      <c r="AE254" s="71"/>
      <c r="AF254" s="3"/>
      <c r="AG254" s="3"/>
      <c r="AH254" s="3"/>
      <c r="AI254" s="3"/>
      <c r="AJ254" s="3"/>
      <c r="AK254" s="3"/>
      <c r="AL254" s="61"/>
      <c r="AM254" s="61"/>
      <c r="AN254" s="61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hidden="1" x14ac:dyDescent="0.2">
      <c r="A255" s="490"/>
      <c r="B255" s="490"/>
      <c r="C255" s="490"/>
      <c r="D255" s="490"/>
      <c r="E255" s="490"/>
      <c r="F255" s="490"/>
      <c r="G255" s="490"/>
      <c r="H255" s="490"/>
      <c r="I255" s="490"/>
      <c r="J255" s="490"/>
      <c r="K255" s="490"/>
      <c r="L255" s="490"/>
      <c r="M255" s="490"/>
      <c r="N255" s="490"/>
      <c r="O255" s="488" t="s">
        <v>43</v>
      </c>
      <c r="P255" s="489"/>
      <c r="Q255" s="489"/>
      <c r="R255" s="489"/>
      <c r="S255" s="489"/>
      <c r="T255" s="39" t="s">
        <v>0</v>
      </c>
      <c r="U255" s="103">
        <f t="shared" ref="U255:AB255" si="59">IFERROR(SUM(U252:U253),0)</f>
        <v>0</v>
      </c>
      <c r="V255" s="103">
        <f t="shared" si="59"/>
        <v>0</v>
      </c>
      <c r="W255" s="103">
        <f t="shared" si="59"/>
        <v>0</v>
      </c>
      <c r="X255" s="103">
        <f t="shared" si="59"/>
        <v>0</v>
      </c>
      <c r="Y255" s="103">
        <f t="shared" si="59"/>
        <v>0</v>
      </c>
      <c r="Z255" s="103">
        <f t="shared" si="59"/>
        <v>0</v>
      </c>
      <c r="AA255" s="103">
        <f t="shared" si="59"/>
        <v>0</v>
      </c>
      <c r="AB255" s="103">
        <f t="shared" si="59"/>
        <v>0</v>
      </c>
      <c r="AC255" s="101" t="s">
        <v>57</v>
      </c>
      <c r="AD255" s="3"/>
      <c r="AE255" s="71"/>
      <c r="AF255" s="3"/>
      <c r="AG255" s="3"/>
      <c r="AH255" s="3"/>
      <c r="AI255" s="3"/>
      <c r="AJ255" s="3"/>
      <c r="AK255" s="3"/>
      <c r="AL255" s="61"/>
      <c r="AM255" s="61"/>
      <c r="AN255" s="61"/>
      <c r="AO255" s="3"/>
      <c r="AP255" s="3"/>
      <c r="AQ255" s="2"/>
      <c r="AR255" s="2"/>
      <c r="AS255" s="2"/>
      <c r="AT255" s="2"/>
      <c r="AU255" s="20"/>
      <c r="AV255" s="20"/>
      <c r="AW255" s="21"/>
    </row>
    <row r="256" spans="1:82" ht="15" hidden="1" x14ac:dyDescent="0.25">
      <c r="A256" s="482" t="s">
        <v>116</v>
      </c>
      <c r="B256" s="483"/>
      <c r="C256" s="483"/>
      <c r="D256" s="483"/>
      <c r="E256" s="483"/>
      <c r="F256" s="483"/>
      <c r="G256" s="483"/>
      <c r="H256" s="483"/>
      <c r="I256" s="483"/>
      <c r="J256" s="483"/>
      <c r="K256" s="483"/>
      <c r="L256" s="483"/>
      <c r="M256" s="483"/>
      <c r="N256" s="483"/>
      <c r="O256" s="483"/>
      <c r="P256" s="483"/>
      <c r="Q256" s="483"/>
      <c r="R256" s="483"/>
      <c r="S256" s="483"/>
      <c r="T256" s="483"/>
      <c r="U256" s="483"/>
      <c r="V256" s="483"/>
      <c r="W256" s="483"/>
      <c r="X256" s="480"/>
      <c r="Y256" s="480"/>
      <c r="Z256" s="480"/>
      <c r="AA256" s="476"/>
      <c r="AB256" s="476"/>
      <c r="AC256" s="476"/>
      <c r="AD256" s="476"/>
      <c r="AE256" s="477"/>
      <c r="AF256" s="484"/>
      <c r="AG256" s="2"/>
      <c r="AH256" s="2"/>
      <c r="AI256" s="2"/>
      <c r="AJ256" s="2"/>
      <c r="AK256" s="60"/>
      <c r="AL256" s="60"/>
      <c r="AM256" s="60"/>
      <c r="AN256" s="2"/>
      <c r="AO256" s="2"/>
      <c r="AP256" s="2"/>
      <c r="AQ256" s="2"/>
      <c r="AR256" s="2"/>
    </row>
    <row r="257" spans="1:82" hidden="1" x14ac:dyDescent="0.2">
      <c r="A257" s="78" t="s">
        <v>388</v>
      </c>
      <c r="B257" s="79" t="s">
        <v>389</v>
      </c>
      <c r="C257" s="79">
        <v>4301031305</v>
      </c>
      <c r="D257" s="79">
        <v>4607091389845</v>
      </c>
      <c r="E257" s="80">
        <v>0.35</v>
      </c>
      <c r="F257" s="81">
        <v>6</v>
      </c>
      <c r="G257" s="80">
        <v>2.1</v>
      </c>
      <c r="H257" s="80">
        <v>2.2000000000000002</v>
      </c>
      <c r="I257" s="82">
        <v>234</v>
      </c>
      <c r="J257" s="82" t="s">
        <v>108</v>
      </c>
      <c r="K257" s="83" t="s">
        <v>120</v>
      </c>
      <c r="L257" s="83"/>
      <c r="M257" s="485">
        <v>40</v>
      </c>
      <c r="N257" s="485"/>
      <c r="O257" s="57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57" s="487"/>
      <c r="Q257" s="487"/>
      <c r="R257" s="487"/>
      <c r="S257" s="487"/>
      <c r="T257" s="84" t="s">
        <v>0</v>
      </c>
      <c r="U257" s="64">
        <v>0</v>
      </c>
      <c r="V257" s="65">
        <f>IFERROR(IF(U257="",0,CEILING((U257/$G257),1)*$G257),"")</f>
        <v>0</v>
      </c>
      <c r="W257" s="64">
        <v>0</v>
      </c>
      <c r="X257" s="65">
        <f>IFERROR(IF(W257="",0,CEILING((W257/$G257),1)*$G257),"")</f>
        <v>0</v>
      </c>
      <c r="Y257" s="64">
        <v>0</v>
      </c>
      <c r="Z257" s="65">
        <f>IFERROR(IF(Y257="",0,CEILING((Y257/$G257),1)*$G257),"")</f>
        <v>0</v>
      </c>
      <c r="AA257" s="64">
        <v>0</v>
      </c>
      <c r="AB257" s="65">
        <f>IFERROR(IF(AA257="",0,CEILING((AA257/$G257),1)*$G257),"")</f>
        <v>0</v>
      </c>
      <c r="AC257" s="66" t="str">
        <f>IF(IFERROR(ROUNDUP(V257/G257,0)*0.00502,0)+IFERROR(ROUNDUP(X257/G257,0)*0.00502,0)+IFERROR(ROUNDUP(Z257/G257,0)*0.00502,0)+IFERROR(ROUNDUP(AB257/G257,0)*0.00502,0)=0,"",IFERROR(ROUNDUP(V257/G257,0)*0.00502,0)+IFERROR(ROUNDUP(X257/G257,0)*0.00502,0)+IFERROR(ROUNDUP(Z257/G257,0)*0.00502,0)+IFERROR(ROUNDUP(AB257/G257,0)*0.00502,0))</f>
        <v/>
      </c>
      <c r="AD257" s="78" t="s">
        <v>57</v>
      </c>
      <c r="AE257" s="78" t="s">
        <v>57</v>
      </c>
      <c r="AF257" s="297" t="s">
        <v>390</v>
      </c>
      <c r="AG257" s="2"/>
      <c r="AH257" s="2"/>
      <c r="AI257" s="2"/>
      <c r="AJ257" s="2"/>
      <c r="AK257" s="2"/>
      <c r="AL257" s="60"/>
      <c r="AM257" s="60"/>
      <c r="AN257" s="60"/>
      <c r="AO257" s="2"/>
      <c r="AP257" s="2"/>
      <c r="AQ257" s="2"/>
      <c r="AR257" s="2"/>
      <c r="AS257" s="2"/>
      <c r="AT257" s="2"/>
      <c r="AU257" s="20"/>
      <c r="AV257" s="20"/>
      <c r="AW257" s="21"/>
      <c r="BB257" s="296" t="s">
        <v>65</v>
      </c>
      <c r="BO257" s="76">
        <f>IFERROR(U257*H257/G257,0)</f>
        <v>0</v>
      </c>
      <c r="BP257" s="76">
        <f>IFERROR(V257*H257/G257,0)</f>
        <v>0</v>
      </c>
      <c r="BQ257" s="76">
        <f>IFERROR(1/I257*(U257/G257),0)</f>
        <v>0</v>
      </c>
      <c r="BR257" s="76">
        <f>IFERROR(1/I257*(V257/G257),0)</f>
        <v>0</v>
      </c>
      <c r="BS257" s="76">
        <f>IFERROR(W257*H257/G257,0)</f>
        <v>0</v>
      </c>
      <c r="BT257" s="76">
        <f>IFERROR(X257*H257/G257,0)</f>
        <v>0</v>
      </c>
      <c r="BU257" s="76">
        <f>IFERROR(1/I257*(W257/G257),0)</f>
        <v>0</v>
      </c>
      <c r="BV257" s="76">
        <f>IFERROR(1/I257*(X257/G257),0)</f>
        <v>0</v>
      </c>
      <c r="BW257" s="76">
        <f>IFERROR(Y257*H257/G257,0)</f>
        <v>0</v>
      </c>
      <c r="BX257" s="76">
        <f>IFERROR(Z257*H257/G257,0)</f>
        <v>0</v>
      </c>
      <c r="BY257" s="76">
        <f>IFERROR(1/I257*(Y257/G257),0)</f>
        <v>0</v>
      </c>
      <c r="BZ257" s="76">
        <f>IFERROR(1/I257*(Z257/G257),0)</f>
        <v>0</v>
      </c>
      <c r="CA257" s="76">
        <f>IFERROR(AA257*H257/G257,0)</f>
        <v>0</v>
      </c>
      <c r="CB257" s="76">
        <f>IFERROR(AB257*H257/G257,0)</f>
        <v>0</v>
      </c>
      <c r="CC257" s="76">
        <f>IFERROR(1/I257*(AA257/G257),0)</f>
        <v>0</v>
      </c>
      <c r="CD257" s="76">
        <f>IFERROR(1/I257*(AB257/G257),0)</f>
        <v>0</v>
      </c>
    </row>
    <row r="258" spans="1:82" hidden="1" x14ac:dyDescent="0.2">
      <c r="A258" s="78" t="s">
        <v>391</v>
      </c>
      <c r="B258" s="79" t="s">
        <v>392</v>
      </c>
      <c r="C258" s="79">
        <v>4301031306</v>
      </c>
      <c r="D258" s="79">
        <v>4680115882881</v>
      </c>
      <c r="E258" s="80">
        <v>0.28000000000000003</v>
      </c>
      <c r="F258" s="81">
        <v>6</v>
      </c>
      <c r="G258" s="80">
        <v>1.68</v>
      </c>
      <c r="H258" s="80">
        <v>1.81</v>
      </c>
      <c r="I258" s="82">
        <v>234</v>
      </c>
      <c r="J258" s="82" t="s">
        <v>108</v>
      </c>
      <c r="K258" s="83" t="s">
        <v>120</v>
      </c>
      <c r="L258" s="83"/>
      <c r="M258" s="485">
        <v>40</v>
      </c>
      <c r="N258" s="485"/>
      <c r="O258" s="58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58" s="487"/>
      <c r="Q258" s="487"/>
      <c r="R258" s="487"/>
      <c r="S258" s="487"/>
      <c r="T258" s="84" t="s">
        <v>0</v>
      </c>
      <c r="U258" s="64">
        <v>0</v>
      </c>
      <c r="V258" s="65">
        <f>IFERROR(IF(U258="",0,CEILING((U258/$G258),1)*$G258),"")</f>
        <v>0</v>
      </c>
      <c r="W258" s="64">
        <v>0</v>
      </c>
      <c r="X258" s="65">
        <f>IFERROR(IF(W258="",0,CEILING((W258/$G258),1)*$G258),"")</f>
        <v>0</v>
      </c>
      <c r="Y258" s="64">
        <v>0</v>
      </c>
      <c r="Z258" s="65">
        <f>IFERROR(IF(Y258="",0,CEILING((Y258/$G258),1)*$G258),"")</f>
        <v>0</v>
      </c>
      <c r="AA258" s="64">
        <v>0</v>
      </c>
      <c r="AB258" s="65">
        <f>IFERROR(IF(AA258="",0,CEILING((AA258/$G258),1)*$G258),"")</f>
        <v>0</v>
      </c>
      <c r="AC258" s="66" t="str">
        <f>IF(IFERROR(ROUNDUP(V258/G258,0)*0.00502,0)+IFERROR(ROUNDUP(X258/G258,0)*0.00502,0)+IFERROR(ROUNDUP(Z258/G258,0)*0.00502,0)+IFERROR(ROUNDUP(AB258/G258,0)*0.00502,0)=0,"",IFERROR(ROUNDUP(V258/G258,0)*0.00502,0)+IFERROR(ROUNDUP(X258/G258,0)*0.00502,0)+IFERROR(ROUNDUP(Z258/G258,0)*0.00502,0)+IFERROR(ROUNDUP(AB258/G258,0)*0.00502,0))</f>
        <v/>
      </c>
      <c r="AD258" s="78" t="s">
        <v>57</v>
      </c>
      <c r="AE258" s="78" t="s">
        <v>57</v>
      </c>
      <c r="AF258" s="299" t="s">
        <v>390</v>
      </c>
      <c r="AG258" s="2"/>
      <c r="AH258" s="2"/>
      <c r="AI258" s="2"/>
      <c r="AJ258" s="2"/>
      <c r="AK258" s="2"/>
      <c r="AL258" s="60"/>
      <c r="AM258" s="60"/>
      <c r="AN258" s="60"/>
      <c r="AO258" s="2"/>
      <c r="AP258" s="2"/>
      <c r="AQ258" s="2"/>
      <c r="AR258" s="2"/>
      <c r="AS258" s="2"/>
      <c r="AT258" s="2"/>
      <c r="AU258" s="20"/>
      <c r="AV258" s="20"/>
      <c r="AW258" s="21"/>
      <c r="BB258" s="298" t="s">
        <v>65</v>
      </c>
      <c r="BO258" s="76">
        <f>IFERROR(U258*H258/G258,0)</f>
        <v>0</v>
      </c>
      <c r="BP258" s="76">
        <f>IFERROR(V258*H258/G258,0)</f>
        <v>0</v>
      </c>
      <c r="BQ258" s="76">
        <f>IFERROR(1/I258*(U258/G258),0)</f>
        <v>0</v>
      </c>
      <c r="BR258" s="76">
        <f>IFERROR(1/I258*(V258/G258),0)</f>
        <v>0</v>
      </c>
      <c r="BS258" s="76">
        <f>IFERROR(W258*H258/G258,0)</f>
        <v>0</v>
      </c>
      <c r="BT258" s="76">
        <f>IFERROR(X258*H258/G258,0)</f>
        <v>0</v>
      </c>
      <c r="BU258" s="76">
        <f>IFERROR(1/I258*(W258/G258),0)</f>
        <v>0</v>
      </c>
      <c r="BV258" s="76">
        <f>IFERROR(1/I258*(X258/G258),0)</f>
        <v>0</v>
      </c>
      <c r="BW258" s="76">
        <f>IFERROR(Y258*H258/G258,0)</f>
        <v>0</v>
      </c>
      <c r="BX258" s="76">
        <f>IFERROR(Z258*H258/G258,0)</f>
        <v>0</v>
      </c>
      <c r="BY258" s="76">
        <f>IFERROR(1/I258*(Y258/G258),0)</f>
        <v>0</v>
      </c>
      <c r="BZ258" s="76">
        <f>IFERROR(1/I258*(Z258/G258),0)</f>
        <v>0</v>
      </c>
      <c r="CA258" s="76">
        <f>IFERROR(AA258*H258/G258,0)</f>
        <v>0</v>
      </c>
      <c r="CB258" s="76">
        <f>IFERROR(AB258*H258/G258,0)</f>
        <v>0</v>
      </c>
      <c r="CC258" s="76">
        <f>IFERROR(1/I258*(AA258/G258),0)</f>
        <v>0</v>
      </c>
      <c r="CD258" s="76">
        <f>IFERROR(1/I258*(AB258/G258),0)</f>
        <v>0</v>
      </c>
    </row>
    <row r="259" spans="1:82" hidden="1" x14ac:dyDescent="0.2">
      <c r="A259" s="78" t="s">
        <v>391</v>
      </c>
      <c r="B259" s="79" t="s">
        <v>393</v>
      </c>
      <c r="C259" s="79">
        <v>4301031377</v>
      </c>
      <c r="D259" s="79">
        <v>4680115882881</v>
      </c>
      <c r="E259" s="80">
        <v>0.28000000000000003</v>
      </c>
      <c r="F259" s="81">
        <v>6</v>
      </c>
      <c r="G259" s="80">
        <v>1.68</v>
      </c>
      <c r="H259" s="80">
        <v>1.81</v>
      </c>
      <c r="I259" s="82">
        <v>234</v>
      </c>
      <c r="J259" s="82" t="s">
        <v>108</v>
      </c>
      <c r="K259" s="83" t="s">
        <v>120</v>
      </c>
      <c r="L259" s="83"/>
      <c r="M259" s="485">
        <v>40</v>
      </c>
      <c r="N259" s="485"/>
      <c r="O259" s="581" t="str">
        <f>HYPERLINK("https://abi.ru/products/Охлажденные/Стародворье/Филедворская EDLP/EDPP/Копченые колбасы/P004667/","В/к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59" s="487"/>
      <c r="Q259" s="487"/>
      <c r="R259" s="487"/>
      <c r="S259" s="487"/>
      <c r="T259" s="84" t="s">
        <v>0</v>
      </c>
      <c r="U259" s="64">
        <v>0</v>
      </c>
      <c r="V259" s="65">
        <f>IFERROR(IF(U259="",0,CEILING((U259/$G259),1)*$G259),"")</f>
        <v>0</v>
      </c>
      <c r="W259" s="64">
        <v>0</v>
      </c>
      <c r="X259" s="65">
        <f>IFERROR(IF(W259="",0,CEILING((W259/$G259),1)*$G259),"")</f>
        <v>0</v>
      </c>
      <c r="Y259" s="64">
        <v>0</v>
      </c>
      <c r="Z259" s="65">
        <f>IFERROR(IF(Y259="",0,CEILING((Y259/$G259),1)*$G259),"")</f>
        <v>0</v>
      </c>
      <c r="AA259" s="64">
        <v>0</v>
      </c>
      <c r="AB259" s="65">
        <f>IFERROR(IF(AA259="",0,CEILING((AA259/$G259),1)*$G259),"")</f>
        <v>0</v>
      </c>
      <c r="AC259" s="66" t="str">
        <f>IF(IFERROR(ROUNDUP(V259/G259,0)*0.00502,0)+IFERROR(ROUNDUP(X259/G259,0)*0.00502,0)+IFERROR(ROUNDUP(Z259/G259,0)*0.00502,0)+IFERROR(ROUNDUP(AB259/G259,0)*0.00502,0)=0,"",IFERROR(ROUNDUP(V259/G259,0)*0.00502,0)+IFERROR(ROUNDUP(X259/G259,0)*0.00502,0)+IFERROR(ROUNDUP(Z259/G259,0)*0.00502,0)+IFERROR(ROUNDUP(AB259/G259,0)*0.00502,0))</f>
        <v/>
      </c>
      <c r="AD259" s="78" t="s">
        <v>57</v>
      </c>
      <c r="AE259" s="78" t="s">
        <v>57</v>
      </c>
      <c r="AF259" s="301" t="s">
        <v>390</v>
      </c>
      <c r="AG259" s="2"/>
      <c r="AH259" s="2"/>
      <c r="AI259" s="2"/>
      <c r="AJ259" s="2"/>
      <c r="AK259" s="2"/>
      <c r="AL259" s="60"/>
      <c r="AM259" s="60"/>
      <c r="AN259" s="60"/>
      <c r="AO259" s="2"/>
      <c r="AP259" s="2"/>
      <c r="AQ259" s="2"/>
      <c r="AR259" s="2"/>
      <c r="AS259" s="2"/>
      <c r="AT259" s="2"/>
      <c r="AU259" s="20"/>
      <c r="AV259" s="20"/>
      <c r="AW259" s="21"/>
      <c r="BB259" s="300" t="s">
        <v>65</v>
      </c>
      <c r="BO259" s="76">
        <f>IFERROR(U259*H259/G259,0)</f>
        <v>0</v>
      </c>
      <c r="BP259" s="76">
        <f>IFERROR(V259*H259/G259,0)</f>
        <v>0</v>
      </c>
      <c r="BQ259" s="76">
        <f>IFERROR(1/I259*(U259/G259),0)</f>
        <v>0</v>
      </c>
      <c r="BR259" s="76">
        <f>IFERROR(1/I259*(V259/G259),0)</f>
        <v>0</v>
      </c>
      <c r="BS259" s="76">
        <f>IFERROR(W259*H259/G259,0)</f>
        <v>0</v>
      </c>
      <c r="BT259" s="76">
        <f>IFERROR(X259*H259/G259,0)</f>
        <v>0</v>
      </c>
      <c r="BU259" s="76">
        <f>IFERROR(1/I259*(W259/G259),0)</f>
        <v>0</v>
      </c>
      <c r="BV259" s="76">
        <f>IFERROR(1/I259*(X259/G259),0)</f>
        <v>0</v>
      </c>
      <c r="BW259" s="76">
        <f>IFERROR(Y259*H259/G259,0)</f>
        <v>0</v>
      </c>
      <c r="BX259" s="76">
        <f>IFERROR(Z259*H259/G259,0)</f>
        <v>0</v>
      </c>
      <c r="BY259" s="76">
        <f>IFERROR(1/I259*(Y259/G259),0)</f>
        <v>0</v>
      </c>
      <c r="BZ259" s="76">
        <f>IFERROR(1/I259*(Z259/G259),0)</f>
        <v>0</v>
      </c>
      <c r="CA259" s="76">
        <f>IFERROR(AA259*H259/G259,0)</f>
        <v>0</v>
      </c>
      <c r="CB259" s="76">
        <f>IFERROR(AB259*H259/G259,0)</f>
        <v>0</v>
      </c>
      <c r="CC259" s="76">
        <f>IFERROR(1/I259*(AA259/G259),0)</f>
        <v>0</v>
      </c>
      <c r="CD259" s="76">
        <f>IFERROR(1/I259*(AB259/G259),0)</f>
        <v>0</v>
      </c>
    </row>
    <row r="260" spans="1:82" hidden="1" x14ac:dyDescent="0.2">
      <c r="A260" s="490"/>
      <c r="B260" s="490"/>
      <c r="C260" s="490"/>
      <c r="D260" s="490"/>
      <c r="E260" s="490"/>
      <c r="F260" s="490"/>
      <c r="G260" s="490"/>
      <c r="H260" s="490"/>
      <c r="I260" s="490"/>
      <c r="J260" s="490"/>
      <c r="K260" s="490"/>
      <c r="L260" s="490"/>
      <c r="M260" s="490"/>
      <c r="N260" s="490"/>
      <c r="O260" s="488" t="s">
        <v>43</v>
      </c>
      <c r="P260" s="489"/>
      <c r="Q260" s="489"/>
      <c r="R260" s="489"/>
      <c r="S260" s="489"/>
      <c r="T260" s="39" t="s">
        <v>42</v>
      </c>
      <c r="U260" s="101">
        <f>IFERROR(U257/G257,0)+IFERROR(U258/G258,0)+IFERROR(U259/G259,0)</f>
        <v>0</v>
      </c>
      <c r="V260" s="101">
        <f>IFERROR(V257/G257,0)+IFERROR(V258/G258,0)+IFERROR(V259/G259,0)</f>
        <v>0</v>
      </c>
      <c r="W260" s="101">
        <f>IFERROR(W257/G257,0)+IFERROR(W258/G258,0)+IFERROR(W259/G259,0)</f>
        <v>0</v>
      </c>
      <c r="X260" s="101">
        <f>IFERROR(X257/G257,0)+IFERROR(X258/G258,0)+IFERROR(X259/G259,0)</f>
        <v>0</v>
      </c>
      <c r="Y260" s="101">
        <f>IFERROR(Y257/G257,0)+IFERROR(Y258/G258,0)+IFERROR(Y259/G259,0)</f>
        <v>0</v>
      </c>
      <c r="Z260" s="101">
        <f>IFERROR(Z257/G257,0)+IFERROR(Z258/G258,0)+IFERROR(Z259/G259,0)</f>
        <v>0</v>
      </c>
      <c r="AA260" s="101">
        <f>IFERROR(AA257/G257,0)+IFERROR(AA258/G258,0)+IFERROR(AA259/G259,0)</f>
        <v>0</v>
      </c>
      <c r="AB260" s="101">
        <f>IFERROR(AB257/G257,0)+IFERROR(AB258/G258,0)+IFERROR(AB259/G259,0)</f>
        <v>0</v>
      </c>
      <c r="AC260" s="101">
        <f>IFERROR(IF(AC257="",0,AC257),0)+IFERROR(IF(AC258="",0,AC258),0)+IFERROR(IF(AC259="",0,AC259),0)</f>
        <v>0</v>
      </c>
      <c r="AD260" s="3"/>
      <c r="AE260" s="71"/>
      <c r="AF260" s="3"/>
      <c r="AG260" s="3"/>
      <c r="AH260" s="3"/>
      <c r="AI260" s="3"/>
      <c r="AJ260" s="3"/>
      <c r="AK260" s="3"/>
      <c r="AL260" s="61"/>
      <c r="AM260" s="61"/>
      <c r="AN260" s="61"/>
      <c r="AO260" s="3"/>
      <c r="AP260" s="3"/>
      <c r="AQ260" s="2"/>
      <c r="AR260" s="2"/>
      <c r="AS260" s="2"/>
      <c r="AT260" s="2"/>
      <c r="AU260" s="20"/>
      <c r="AV260" s="20"/>
      <c r="AW260" s="21"/>
    </row>
    <row r="261" spans="1:82" hidden="1" x14ac:dyDescent="0.2">
      <c r="A261" s="490"/>
      <c r="B261" s="490"/>
      <c r="C261" s="490"/>
      <c r="D261" s="490"/>
      <c r="E261" s="490"/>
      <c r="F261" s="490"/>
      <c r="G261" s="490"/>
      <c r="H261" s="490"/>
      <c r="I261" s="490"/>
      <c r="J261" s="490"/>
      <c r="K261" s="490"/>
      <c r="L261" s="490"/>
      <c r="M261" s="490"/>
      <c r="N261" s="490"/>
      <c r="O261" s="488" t="s">
        <v>43</v>
      </c>
      <c r="P261" s="489"/>
      <c r="Q261" s="489"/>
      <c r="R261" s="489"/>
      <c r="S261" s="489"/>
      <c r="T261" s="39" t="s">
        <v>0</v>
      </c>
      <c r="U261" s="103">
        <f t="shared" ref="U261:AB261" si="60">IFERROR(SUM(U257:U259),0)</f>
        <v>0</v>
      </c>
      <c r="V261" s="103">
        <f t="shared" si="60"/>
        <v>0</v>
      </c>
      <c r="W261" s="103">
        <f t="shared" si="60"/>
        <v>0</v>
      </c>
      <c r="X261" s="103">
        <f t="shared" si="60"/>
        <v>0</v>
      </c>
      <c r="Y261" s="103">
        <f t="shared" si="60"/>
        <v>0</v>
      </c>
      <c r="Z261" s="103">
        <f t="shared" si="60"/>
        <v>0</v>
      </c>
      <c r="AA261" s="103">
        <f t="shared" si="60"/>
        <v>0</v>
      </c>
      <c r="AB261" s="103">
        <f t="shared" si="60"/>
        <v>0</v>
      </c>
      <c r="AC261" s="101" t="s">
        <v>57</v>
      </c>
      <c r="AD261" s="3"/>
      <c r="AE261" s="71"/>
      <c r="AF261" s="3"/>
      <c r="AG261" s="3"/>
      <c r="AH261" s="3"/>
      <c r="AI261" s="3"/>
      <c r="AJ261" s="3"/>
      <c r="AK261" s="3"/>
      <c r="AL261" s="61"/>
      <c r="AM261" s="61"/>
      <c r="AN261" s="61"/>
      <c r="AO261" s="3"/>
      <c r="AP261" s="3"/>
      <c r="AQ261" s="2"/>
      <c r="AR261" s="2"/>
      <c r="AS261" s="2"/>
      <c r="AT261" s="2"/>
      <c r="AU261" s="20"/>
      <c r="AV261" s="20"/>
      <c r="AW261" s="21"/>
    </row>
    <row r="262" spans="1:82" ht="27.75" hidden="1" customHeight="1" x14ac:dyDescent="0.2">
      <c r="A262" s="473" t="s">
        <v>175</v>
      </c>
      <c r="B262" s="474"/>
      <c r="C262" s="474"/>
      <c r="D262" s="474"/>
      <c r="E262" s="474"/>
      <c r="F262" s="474"/>
      <c r="G262" s="474"/>
      <c r="H262" s="474"/>
      <c r="I262" s="474"/>
      <c r="J262" s="474"/>
      <c r="K262" s="474"/>
      <c r="L262" s="474"/>
      <c r="M262" s="474"/>
      <c r="N262" s="474"/>
      <c r="O262" s="474"/>
      <c r="P262" s="474"/>
      <c r="Q262" s="474"/>
      <c r="R262" s="474"/>
      <c r="S262" s="474"/>
      <c r="T262" s="474"/>
      <c r="U262" s="474"/>
      <c r="V262" s="474"/>
      <c r="W262" s="475"/>
      <c r="X262" s="475"/>
      <c r="Y262" s="475"/>
      <c r="Z262" s="475"/>
      <c r="AA262" s="476"/>
      <c r="AB262" s="476"/>
      <c r="AC262" s="476"/>
      <c r="AD262" s="476"/>
      <c r="AE262" s="477"/>
      <c r="AF262" s="478"/>
      <c r="AG262" s="2"/>
      <c r="AH262" s="2"/>
      <c r="AI262" s="2"/>
      <c r="AJ262" s="2"/>
      <c r="AK262" s="60"/>
      <c r="AL262" s="60"/>
      <c r="AM262" s="60"/>
      <c r="AN262" s="2"/>
      <c r="AO262" s="2"/>
      <c r="AP262" s="2"/>
      <c r="AQ262" s="2"/>
      <c r="AR262" s="2"/>
    </row>
    <row r="263" spans="1:82" ht="15" hidden="1" x14ac:dyDescent="0.25">
      <c r="A263" s="479" t="s">
        <v>394</v>
      </c>
      <c r="B263" s="480"/>
      <c r="C263" s="480"/>
      <c r="D263" s="480"/>
      <c r="E263" s="480"/>
      <c r="F263" s="480"/>
      <c r="G263" s="480"/>
      <c r="H263" s="480"/>
      <c r="I263" s="480"/>
      <c r="J263" s="480"/>
      <c r="K263" s="480"/>
      <c r="L263" s="480"/>
      <c r="M263" s="480"/>
      <c r="N263" s="480"/>
      <c r="O263" s="480"/>
      <c r="P263" s="480"/>
      <c r="Q263" s="480"/>
      <c r="R263" s="480"/>
      <c r="S263" s="480"/>
      <c r="T263" s="480"/>
      <c r="U263" s="480"/>
      <c r="V263" s="480"/>
      <c r="W263" s="480"/>
      <c r="X263" s="480"/>
      <c r="Y263" s="480"/>
      <c r="Z263" s="480"/>
      <c r="AA263" s="476"/>
      <c r="AB263" s="476"/>
      <c r="AC263" s="476"/>
      <c r="AD263" s="476"/>
      <c r="AE263" s="477"/>
      <c r="AF263" s="481"/>
      <c r="AG263" s="2"/>
      <c r="AH263" s="2"/>
      <c r="AI263" s="2"/>
      <c r="AJ263" s="2"/>
      <c r="AK263" s="60"/>
      <c r="AL263" s="60"/>
      <c r="AM263" s="60"/>
      <c r="AN263" s="2"/>
      <c r="AO263" s="2"/>
      <c r="AP263" s="2"/>
      <c r="AQ263" s="2"/>
      <c r="AR263" s="2"/>
    </row>
    <row r="264" spans="1:82" ht="15" hidden="1" x14ac:dyDescent="0.25">
      <c r="A264" s="482" t="s">
        <v>92</v>
      </c>
      <c r="B264" s="483"/>
      <c r="C264" s="483"/>
      <c r="D264" s="483"/>
      <c r="E264" s="483"/>
      <c r="F264" s="483"/>
      <c r="G264" s="483"/>
      <c r="H264" s="483"/>
      <c r="I264" s="483"/>
      <c r="J264" s="483"/>
      <c r="K264" s="483"/>
      <c r="L264" s="483"/>
      <c r="M264" s="483"/>
      <c r="N264" s="483"/>
      <c r="O264" s="483"/>
      <c r="P264" s="483"/>
      <c r="Q264" s="483"/>
      <c r="R264" s="483"/>
      <c r="S264" s="483"/>
      <c r="T264" s="483"/>
      <c r="U264" s="483"/>
      <c r="V264" s="483"/>
      <c r="W264" s="483"/>
      <c r="X264" s="480"/>
      <c r="Y264" s="480"/>
      <c r="Z264" s="480"/>
      <c r="AA264" s="476"/>
      <c r="AB264" s="476"/>
      <c r="AC264" s="476"/>
      <c r="AD264" s="476"/>
      <c r="AE264" s="477"/>
      <c r="AF264" s="484"/>
      <c r="AG264" s="2"/>
      <c r="AH264" s="2"/>
      <c r="AI264" s="2"/>
      <c r="AJ264" s="2"/>
      <c r="AK264" s="60"/>
      <c r="AL264" s="60"/>
      <c r="AM264" s="60"/>
      <c r="AN264" s="2"/>
      <c r="AO264" s="2"/>
      <c r="AP264" s="2"/>
      <c r="AQ264" s="2"/>
      <c r="AR264" s="2"/>
    </row>
    <row r="265" spans="1:82" hidden="1" x14ac:dyDescent="0.2">
      <c r="A265" s="78" t="s">
        <v>395</v>
      </c>
      <c r="B265" s="79" t="s">
        <v>396</v>
      </c>
      <c r="C265" s="79">
        <v>4301011548</v>
      </c>
      <c r="D265" s="79">
        <v>4640242180052</v>
      </c>
      <c r="E265" s="80">
        <v>1.5</v>
      </c>
      <c r="F265" s="81">
        <v>8</v>
      </c>
      <c r="G265" s="80">
        <v>12</v>
      </c>
      <c r="H265" s="80">
        <v>12.435</v>
      </c>
      <c r="I265" s="82">
        <v>64</v>
      </c>
      <c r="J265" s="82" t="s">
        <v>88</v>
      </c>
      <c r="K265" s="83" t="s">
        <v>95</v>
      </c>
      <c r="L265" s="83"/>
      <c r="M265" s="485">
        <v>55</v>
      </c>
      <c r="N265" s="485"/>
      <c r="O265" s="582" t="s">
        <v>397</v>
      </c>
      <c r="P265" s="487"/>
      <c r="Q265" s="487"/>
      <c r="R265" s="487"/>
      <c r="S265" s="487"/>
      <c r="T265" s="84" t="s">
        <v>0</v>
      </c>
      <c r="U265" s="64">
        <v>0</v>
      </c>
      <c r="V265" s="65">
        <f>IFERROR(IF(U265="",0,CEILING((U265/$G265),1)*$G265),"")</f>
        <v>0</v>
      </c>
      <c r="W265" s="64">
        <v>0</v>
      </c>
      <c r="X265" s="65">
        <f>IFERROR(IF(W265="",0,CEILING((W265/$G265),1)*$G265),"")</f>
        <v>0</v>
      </c>
      <c r="Y265" s="64">
        <v>0</v>
      </c>
      <c r="Z265" s="65">
        <f>IFERROR(IF(Y265="",0,CEILING((Y265/$G265),1)*$G265),"")</f>
        <v>0</v>
      </c>
      <c r="AA265" s="64">
        <v>0</v>
      </c>
      <c r="AB265" s="65">
        <f>IFERROR(IF(AA265="",0,CEILING((AA265/$G265),1)*$G265),"")</f>
        <v>0</v>
      </c>
      <c r="AC265" s="66" t="str">
        <f>IF(IFERROR(ROUNDUP(V265/G265,0)*0.01898,0)+IFERROR(ROUNDUP(X265/G265,0)*0.01898,0)+IFERROR(ROUNDUP(Z265/G265,0)*0.01898,0)+IFERROR(ROUNDUP(AB265/G265,0)*0.01898,0)=0,"",IFERROR(ROUNDUP(V265/G265,0)*0.01898,0)+IFERROR(ROUNDUP(X265/G265,0)*0.01898,0)+IFERROR(ROUNDUP(Z265/G265,0)*0.01898,0)+IFERROR(ROUNDUP(AB265/G265,0)*0.01898,0))</f>
        <v/>
      </c>
      <c r="AD265" s="78" t="s">
        <v>57</v>
      </c>
      <c r="AE265" s="78" t="s">
        <v>57</v>
      </c>
      <c r="AF265" s="303" t="s">
        <v>398</v>
      </c>
      <c r="AG265" s="2"/>
      <c r="AH265" s="2"/>
      <c r="AI265" s="2"/>
      <c r="AJ265" s="2"/>
      <c r="AK265" s="2"/>
      <c r="AL265" s="60"/>
      <c r="AM265" s="60"/>
      <c r="AN265" s="60"/>
      <c r="AO265" s="2"/>
      <c r="AP265" s="2"/>
      <c r="AQ265" s="2"/>
      <c r="AR265" s="2"/>
      <c r="AS265" s="2"/>
      <c r="AT265" s="2"/>
      <c r="AU265" s="20"/>
      <c r="AV265" s="20"/>
      <c r="AW265" s="21"/>
      <c r="BB265" s="302" t="s">
        <v>65</v>
      </c>
      <c r="BO265" s="76">
        <f>IFERROR(U265*H265/G265,0)</f>
        <v>0</v>
      </c>
      <c r="BP265" s="76">
        <f>IFERROR(V265*H265/G265,0)</f>
        <v>0</v>
      </c>
      <c r="BQ265" s="76">
        <f>IFERROR(1/I265*(U265/G265),0)</f>
        <v>0</v>
      </c>
      <c r="BR265" s="76">
        <f>IFERROR(1/I265*(V265/G265),0)</f>
        <v>0</v>
      </c>
      <c r="BS265" s="76">
        <f>IFERROR(W265*H265/G265,0)</f>
        <v>0</v>
      </c>
      <c r="BT265" s="76">
        <f>IFERROR(X265*H265/G265,0)</f>
        <v>0</v>
      </c>
      <c r="BU265" s="76">
        <f>IFERROR(1/I265*(W265/G265),0)</f>
        <v>0</v>
      </c>
      <c r="BV265" s="76">
        <f>IFERROR(1/I265*(X265/G265),0)</f>
        <v>0</v>
      </c>
      <c r="BW265" s="76">
        <f>IFERROR(Y265*H265/G265,0)</f>
        <v>0</v>
      </c>
      <c r="BX265" s="76">
        <f>IFERROR(Z265*H265/G265,0)</f>
        <v>0</v>
      </c>
      <c r="BY265" s="76">
        <f>IFERROR(1/I265*(Y265/G265),0)</f>
        <v>0</v>
      </c>
      <c r="BZ265" s="76">
        <f>IFERROR(1/I265*(Z265/G265),0)</f>
        <v>0</v>
      </c>
      <c r="CA265" s="76">
        <f>IFERROR(AA265*H265/G265,0)</f>
        <v>0</v>
      </c>
      <c r="CB265" s="76">
        <f>IFERROR(AB265*H265/G265,0)</f>
        <v>0</v>
      </c>
      <c r="CC265" s="76">
        <f>IFERROR(1/I265*(AA265/G265),0)</f>
        <v>0</v>
      </c>
      <c r="CD265" s="76">
        <f>IFERROR(1/I265*(AB265/G265),0)</f>
        <v>0</v>
      </c>
    </row>
    <row r="266" spans="1:82" hidden="1" x14ac:dyDescent="0.2">
      <c r="A266" s="490"/>
      <c r="B266" s="490"/>
      <c r="C266" s="490"/>
      <c r="D266" s="490"/>
      <c r="E266" s="490"/>
      <c r="F266" s="490"/>
      <c r="G266" s="490"/>
      <c r="H266" s="490"/>
      <c r="I266" s="490"/>
      <c r="J266" s="490"/>
      <c r="K266" s="490"/>
      <c r="L266" s="490"/>
      <c r="M266" s="490"/>
      <c r="N266" s="490"/>
      <c r="O266" s="488" t="s">
        <v>43</v>
      </c>
      <c r="P266" s="489"/>
      <c r="Q266" s="489"/>
      <c r="R266" s="489"/>
      <c r="S266" s="489"/>
      <c r="T266" s="39" t="s">
        <v>42</v>
      </c>
      <c r="U266" s="101">
        <f>IFERROR(U265/G265,0)</f>
        <v>0</v>
      </c>
      <c r="V266" s="101">
        <f>IFERROR(V265/G265,0)</f>
        <v>0</v>
      </c>
      <c r="W266" s="101">
        <f>IFERROR(W265/G265,0)</f>
        <v>0</v>
      </c>
      <c r="X266" s="101">
        <f>IFERROR(X265/G265,0)</f>
        <v>0</v>
      </c>
      <c r="Y266" s="101">
        <f>IFERROR(Y265/G265,0)</f>
        <v>0</v>
      </c>
      <c r="Z266" s="101">
        <f>IFERROR(Z265/G265,0)</f>
        <v>0</v>
      </c>
      <c r="AA266" s="101">
        <f>IFERROR(AA265/G265,0)</f>
        <v>0</v>
      </c>
      <c r="AB266" s="101">
        <f>IFERROR(AB265/G265,0)</f>
        <v>0</v>
      </c>
      <c r="AC266" s="101">
        <f>IFERROR(IF(AC265="",0,AC265),0)</f>
        <v>0</v>
      </c>
      <c r="AD266" s="3"/>
      <c r="AE266" s="71"/>
      <c r="AF266" s="3"/>
      <c r="AG266" s="3"/>
      <c r="AH266" s="3"/>
      <c r="AI266" s="3"/>
      <c r="AJ266" s="3"/>
      <c r="AK266" s="3"/>
      <c r="AL266" s="61"/>
      <c r="AM266" s="61"/>
      <c r="AN266" s="61"/>
      <c r="AO266" s="3"/>
      <c r="AP266" s="3"/>
      <c r="AQ266" s="2"/>
      <c r="AR266" s="2"/>
      <c r="AS266" s="2"/>
      <c r="AT266" s="2"/>
      <c r="AU266" s="20"/>
      <c r="AV266" s="20"/>
      <c r="AW266" s="21"/>
    </row>
    <row r="267" spans="1:82" hidden="1" x14ac:dyDescent="0.2">
      <c r="A267" s="490"/>
      <c r="B267" s="490"/>
      <c r="C267" s="490"/>
      <c r="D267" s="490"/>
      <c r="E267" s="490"/>
      <c r="F267" s="490"/>
      <c r="G267" s="490"/>
      <c r="H267" s="490"/>
      <c r="I267" s="490"/>
      <c r="J267" s="490"/>
      <c r="K267" s="490"/>
      <c r="L267" s="490"/>
      <c r="M267" s="490"/>
      <c r="N267" s="490"/>
      <c r="O267" s="488" t="s">
        <v>43</v>
      </c>
      <c r="P267" s="489"/>
      <c r="Q267" s="489"/>
      <c r="R267" s="489"/>
      <c r="S267" s="489"/>
      <c r="T267" s="39" t="s">
        <v>0</v>
      </c>
      <c r="U267" s="103">
        <f t="shared" ref="U267:AB267" si="61">IFERROR(SUM(U265:U265),0)</f>
        <v>0</v>
      </c>
      <c r="V267" s="103">
        <f t="shared" si="61"/>
        <v>0</v>
      </c>
      <c r="W267" s="103">
        <f t="shared" si="61"/>
        <v>0</v>
      </c>
      <c r="X267" s="103">
        <f t="shared" si="61"/>
        <v>0</v>
      </c>
      <c r="Y267" s="103">
        <f t="shared" si="61"/>
        <v>0</v>
      </c>
      <c r="Z267" s="103">
        <f t="shared" si="61"/>
        <v>0</v>
      </c>
      <c r="AA267" s="103">
        <f t="shared" si="61"/>
        <v>0</v>
      </c>
      <c r="AB267" s="103">
        <f t="shared" si="61"/>
        <v>0</v>
      </c>
      <c r="AC267" s="101" t="s">
        <v>57</v>
      </c>
      <c r="AD267" s="3"/>
      <c r="AE267" s="71"/>
      <c r="AF267" s="3"/>
      <c r="AG267" s="3"/>
      <c r="AH267" s="3"/>
      <c r="AI267" s="3"/>
      <c r="AJ267" s="3"/>
      <c r="AK267" s="3"/>
      <c r="AL267" s="61"/>
      <c r="AM267" s="61"/>
      <c r="AN267" s="61"/>
      <c r="AO267" s="3"/>
      <c r="AP267" s="3"/>
      <c r="AQ267" s="2"/>
      <c r="AR267" s="2"/>
      <c r="AS267" s="2"/>
      <c r="AT267" s="2"/>
      <c r="AU267" s="20"/>
      <c r="AV267" s="20"/>
      <c r="AW267" s="21"/>
    </row>
    <row r="268" spans="1:82" ht="15" hidden="1" x14ac:dyDescent="0.25">
      <c r="A268" s="482" t="s">
        <v>116</v>
      </c>
      <c r="B268" s="483"/>
      <c r="C268" s="483"/>
      <c r="D268" s="483"/>
      <c r="E268" s="483"/>
      <c r="F268" s="483"/>
      <c r="G268" s="483"/>
      <c r="H268" s="483"/>
      <c r="I268" s="483"/>
      <c r="J268" s="483"/>
      <c r="K268" s="483"/>
      <c r="L268" s="483"/>
      <c r="M268" s="483"/>
      <c r="N268" s="483"/>
      <c r="O268" s="483"/>
      <c r="P268" s="483"/>
      <c r="Q268" s="483"/>
      <c r="R268" s="483"/>
      <c r="S268" s="483"/>
      <c r="T268" s="483"/>
      <c r="U268" s="483"/>
      <c r="V268" s="483"/>
      <c r="W268" s="483"/>
      <c r="X268" s="480"/>
      <c r="Y268" s="480"/>
      <c r="Z268" s="480"/>
      <c r="AA268" s="476"/>
      <c r="AB268" s="476"/>
      <c r="AC268" s="476"/>
      <c r="AD268" s="476"/>
      <c r="AE268" s="477"/>
      <c r="AF268" s="484"/>
      <c r="AG268" s="2"/>
      <c r="AH268" s="2"/>
      <c r="AI268" s="2"/>
      <c r="AJ268" s="2"/>
      <c r="AK268" s="60"/>
      <c r="AL268" s="60"/>
      <c r="AM268" s="60"/>
      <c r="AN268" s="2"/>
      <c r="AO268" s="2"/>
      <c r="AP268" s="2"/>
      <c r="AQ268" s="2"/>
      <c r="AR268" s="2"/>
    </row>
    <row r="269" spans="1:82" hidden="1" x14ac:dyDescent="0.2">
      <c r="A269" s="78" t="s">
        <v>399</v>
      </c>
      <c r="B269" s="79" t="s">
        <v>400</v>
      </c>
      <c r="C269" s="79">
        <v>4301031312</v>
      </c>
      <c r="D269" s="79">
        <v>4640242180083</v>
      </c>
      <c r="E269" s="80">
        <v>0.7</v>
      </c>
      <c r="F269" s="81">
        <v>6</v>
      </c>
      <c r="G269" s="80">
        <v>4.2</v>
      </c>
      <c r="H269" s="80">
        <v>4.41</v>
      </c>
      <c r="I269" s="82">
        <v>132</v>
      </c>
      <c r="J269" s="82" t="s">
        <v>100</v>
      </c>
      <c r="K269" s="83" t="s">
        <v>120</v>
      </c>
      <c r="L269" s="83"/>
      <c r="M269" s="485">
        <v>40</v>
      </c>
      <c r="N269" s="485"/>
      <c r="O269" s="583" t="s">
        <v>401</v>
      </c>
      <c r="P269" s="487"/>
      <c r="Q269" s="487"/>
      <c r="R269" s="487"/>
      <c r="S269" s="487"/>
      <c r="T269" s="84" t="s">
        <v>0</v>
      </c>
      <c r="U269" s="64">
        <v>0</v>
      </c>
      <c r="V269" s="65">
        <f>IFERROR(IF(U269="",0,CEILING((U269/$G269),1)*$G269),"")</f>
        <v>0</v>
      </c>
      <c r="W269" s="64">
        <v>0</v>
      </c>
      <c r="X269" s="65">
        <f>IFERROR(IF(W269="",0,CEILING((W269/$G269),1)*$G269),"")</f>
        <v>0</v>
      </c>
      <c r="Y269" s="64">
        <v>0</v>
      </c>
      <c r="Z269" s="65">
        <f>IFERROR(IF(Y269="",0,CEILING((Y269/$G269),1)*$G269),"")</f>
        <v>0</v>
      </c>
      <c r="AA269" s="64">
        <v>0</v>
      </c>
      <c r="AB269" s="65">
        <f>IFERROR(IF(AA269="",0,CEILING((AA269/$G269),1)*$G269),"")</f>
        <v>0</v>
      </c>
      <c r="AC269" s="66" t="str">
        <f>IF(IFERROR(ROUNDUP(V269/G269,0)*0.00902,0)+IFERROR(ROUNDUP(X269/G269,0)*0.00902,0)+IFERROR(ROUNDUP(Z269/G269,0)*0.00902,0)+IFERROR(ROUNDUP(AB269/G269,0)*0.00902,0)=0,"",IFERROR(ROUNDUP(V269/G269,0)*0.00902,0)+IFERROR(ROUNDUP(X269/G269,0)*0.00902,0)+IFERROR(ROUNDUP(Z269/G269,0)*0.00902,0)+IFERROR(ROUNDUP(AB269/G269,0)*0.00902,0))</f>
        <v/>
      </c>
      <c r="AD269" s="78" t="s">
        <v>57</v>
      </c>
      <c r="AE269" s="78" t="s">
        <v>57</v>
      </c>
      <c r="AF269" s="305" t="s">
        <v>402</v>
      </c>
      <c r="AG269" s="2"/>
      <c r="AH269" s="2"/>
      <c r="AI269" s="2"/>
      <c r="AJ269" s="2"/>
      <c r="AK269" s="2"/>
      <c r="AL269" s="60"/>
      <c r="AM269" s="60"/>
      <c r="AN269" s="60"/>
      <c r="AO269" s="2"/>
      <c r="AP269" s="2"/>
      <c r="AQ269" s="2"/>
      <c r="AR269" s="2"/>
      <c r="AS269" s="2"/>
      <c r="AT269" s="2"/>
      <c r="AU269" s="20"/>
      <c r="AV269" s="20"/>
      <c r="AW269" s="21"/>
      <c r="BB269" s="304" t="s">
        <v>65</v>
      </c>
      <c r="BO269" s="76">
        <f>IFERROR(U269*H269/G269,0)</f>
        <v>0</v>
      </c>
      <c r="BP269" s="76">
        <f>IFERROR(V269*H269/G269,0)</f>
        <v>0</v>
      </c>
      <c r="BQ269" s="76">
        <f>IFERROR(1/I269*(U269/G269),0)</f>
        <v>0</v>
      </c>
      <c r="BR269" s="76">
        <f>IFERROR(1/I269*(V269/G269),0)</f>
        <v>0</v>
      </c>
      <c r="BS269" s="76">
        <f>IFERROR(W269*H269/G269,0)</f>
        <v>0</v>
      </c>
      <c r="BT269" s="76">
        <f>IFERROR(X269*H269/G269,0)</f>
        <v>0</v>
      </c>
      <c r="BU269" s="76">
        <f>IFERROR(1/I269*(W269/G269),0)</f>
        <v>0</v>
      </c>
      <c r="BV269" s="76">
        <f>IFERROR(1/I269*(X269/G269),0)</f>
        <v>0</v>
      </c>
      <c r="BW269" s="76">
        <f>IFERROR(Y269*H269/G269,0)</f>
        <v>0</v>
      </c>
      <c r="BX269" s="76">
        <f>IFERROR(Z269*H269/G269,0)</f>
        <v>0</v>
      </c>
      <c r="BY269" s="76">
        <f>IFERROR(1/I269*(Y269/G269),0)</f>
        <v>0</v>
      </c>
      <c r="BZ269" s="76">
        <f>IFERROR(1/I269*(Z269/G269),0)</f>
        <v>0</v>
      </c>
      <c r="CA269" s="76">
        <f>IFERROR(AA269*H269/G269,0)</f>
        <v>0</v>
      </c>
      <c r="CB269" s="76">
        <f>IFERROR(AB269*H269/G269,0)</f>
        <v>0</v>
      </c>
      <c r="CC269" s="76">
        <f>IFERROR(1/I269*(AA269/G269),0)</f>
        <v>0</v>
      </c>
      <c r="CD269" s="76">
        <f>IFERROR(1/I269*(AB269/G269),0)</f>
        <v>0</v>
      </c>
    </row>
    <row r="270" spans="1:82" hidden="1" x14ac:dyDescent="0.2">
      <c r="A270" s="78" t="s">
        <v>403</v>
      </c>
      <c r="B270" s="79" t="s">
        <v>404</v>
      </c>
      <c r="C270" s="79">
        <v>4301031232</v>
      </c>
      <c r="D270" s="79">
        <v>4640242180076</v>
      </c>
      <c r="E270" s="80">
        <v>0.7</v>
      </c>
      <c r="F270" s="81">
        <v>6</v>
      </c>
      <c r="G270" s="80">
        <v>4.2</v>
      </c>
      <c r="H270" s="80">
        <v>4.41</v>
      </c>
      <c r="I270" s="82">
        <v>132</v>
      </c>
      <c r="J270" s="82" t="s">
        <v>100</v>
      </c>
      <c r="K270" s="83" t="s">
        <v>120</v>
      </c>
      <c r="L270" s="83"/>
      <c r="M270" s="485">
        <v>40</v>
      </c>
      <c r="N270" s="485"/>
      <c r="O270" s="584" t="s">
        <v>405</v>
      </c>
      <c r="P270" s="487"/>
      <c r="Q270" s="487"/>
      <c r="R270" s="487"/>
      <c r="S270" s="487"/>
      <c r="T270" s="84" t="s">
        <v>0</v>
      </c>
      <c r="U270" s="64">
        <v>0</v>
      </c>
      <c r="V270" s="65">
        <f>IFERROR(IF(U270="",0,CEILING((U270/$G270),1)*$G270),"")</f>
        <v>0</v>
      </c>
      <c r="W270" s="64">
        <v>0</v>
      </c>
      <c r="X270" s="65">
        <f>IFERROR(IF(W270="",0,CEILING((W270/$G270),1)*$G270),"")</f>
        <v>0</v>
      </c>
      <c r="Y270" s="64">
        <v>0</v>
      </c>
      <c r="Z270" s="65">
        <f>IFERROR(IF(Y270="",0,CEILING((Y270/$G270),1)*$G270),"")</f>
        <v>0</v>
      </c>
      <c r="AA270" s="64">
        <v>0</v>
      </c>
      <c r="AB270" s="65">
        <f>IFERROR(IF(AA270="",0,CEILING((AA270/$G270),1)*$G270),"")</f>
        <v>0</v>
      </c>
      <c r="AC270" s="66" t="str">
        <f>IF(IFERROR(ROUNDUP(V270/G270,0)*0.00902,0)+IFERROR(ROUNDUP(X270/G270,0)*0.00902,0)+IFERROR(ROUNDUP(Z270/G270,0)*0.00902,0)+IFERROR(ROUNDUP(AB270/G270,0)*0.00902,0)=0,"",IFERROR(ROUNDUP(V270/G270,0)*0.00902,0)+IFERROR(ROUNDUP(X270/G270,0)*0.00902,0)+IFERROR(ROUNDUP(Z270/G270,0)*0.00902,0)+IFERROR(ROUNDUP(AB270/G270,0)*0.00902,0))</f>
        <v/>
      </c>
      <c r="AD270" s="78" t="s">
        <v>57</v>
      </c>
      <c r="AE270" s="78" t="s">
        <v>57</v>
      </c>
      <c r="AF270" s="307" t="s">
        <v>406</v>
      </c>
      <c r="AG270" s="2"/>
      <c r="AH270" s="2"/>
      <c r="AI270" s="2"/>
      <c r="AJ270" s="2"/>
      <c r="AK270" s="2"/>
      <c r="AL270" s="60"/>
      <c r="AM270" s="60"/>
      <c r="AN270" s="60"/>
      <c r="AO270" s="2"/>
      <c r="AP270" s="2"/>
      <c r="AQ270" s="2"/>
      <c r="AR270" s="2"/>
      <c r="AS270" s="2"/>
      <c r="AT270" s="2"/>
      <c r="AU270" s="20"/>
      <c r="AV270" s="20"/>
      <c r="AW270" s="21"/>
      <c r="BB270" s="306" t="s">
        <v>65</v>
      </c>
      <c r="BO270" s="76">
        <f>IFERROR(U270*H270/G270,0)</f>
        <v>0</v>
      </c>
      <c r="BP270" s="76">
        <f>IFERROR(V270*H270/G270,0)</f>
        <v>0</v>
      </c>
      <c r="BQ270" s="76">
        <f>IFERROR(1/I270*(U270/G270),0)</f>
        <v>0</v>
      </c>
      <c r="BR270" s="76">
        <f>IFERROR(1/I270*(V270/G270),0)</f>
        <v>0</v>
      </c>
      <c r="BS270" s="76">
        <f>IFERROR(W270*H270/G270,0)</f>
        <v>0</v>
      </c>
      <c r="BT270" s="76">
        <f>IFERROR(X270*H270/G270,0)</f>
        <v>0</v>
      </c>
      <c r="BU270" s="76">
        <f>IFERROR(1/I270*(W270/G270),0)</f>
        <v>0</v>
      </c>
      <c r="BV270" s="76">
        <f>IFERROR(1/I270*(X270/G270),0)</f>
        <v>0</v>
      </c>
      <c r="BW270" s="76">
        <f>IFERROR(Y270*H270/G270,0)</f>
        <v>0</v>
      </c>
      <c r="BX270" s="76">
        <f>IFERROR(Z270*H270/G270,0)</f>
        <v>0</v>
      </c>
      <c r="BY270" s="76">
        <f>IFERROR(1/I270*(Y270/G270),0)</f>
        <v>0</v>
      </c>
      <c r="BZ270" s="76">
        <f>IFERROR(1/I270*(Z270/G270),0)</f>
        <v>0</v>
      </c>
      <c r="CA270" s="76">
        <f>IFERROR(AA270*H270/G270,0)</f>
        <v>0</v>
      </c>
      <c r="CB270" s="76">
        <f>IFERROR(AB270*H270/G270,0)</f>
        <v>0</v>
      </c>
      <c r="CC270" s="76">
        <f>IFERROR(1/I270*(AA270/G270),0)</f>
        <v>0</v>
      </c>
      <c r="CD270" s="76">
        <f>IFERROR(1/I270*(AB270/G270),0)</f>
        <v>0</v>
      </c>
    </row>
    <row r="271" spans="1:82" hidden="1" x14ac:dyDescent="0.2">
      <c r="A271" s="490"/>
      <c r="B271" s="490"/>
      <c r="C271" s="490"/>
      <c r="D271" s="490"/>
      <c r="E271" s="490"/>
      <c r="F271" s="490"/>
      <c r="G271" s="490"/>
      <c r="H271" s="490"/>
      <c r="I271" s="490"/>
      <c r="J271" s="490"/>
      <c r="K271" s="490"/>
      <c r="L271" s="490"/>
      <c r="M271" s="490"/>
      <c r="N271" s="490"/>
      <c r="O271" s="488" t="s">
        <v>43</v>
      </c>
      <c r="P271" s="489"/>
      <c r="Q271" s="489"/>
      <c r="R271" s="489"/>
      <c r="S271" s="489"/>
      <c r="T271" s="39" t="s">
        <v>42</v>
      </c>
      <c r="U271" s="101">
        <f>IFERROR(U269/G269,0)+IFERROR(U270/G270,0)</f>
        <v>0</v>
      </c>
      <c r="V271" s="101">
        <f>IFERROR(V269/G269,0)+IFERROR(V270/G270,0)</f>
        <v>0</v>
      </c>
      <c r="W271" s="101">
        <f>IFERROR(W269/G269,0)+IFERROR(W270/G270,0)</f>
        <v>0</v>
      </c>
      <c r="X271" s="101">
        <f>IFERROR(X269/G269,0)+IFERROR(X270/G270,0)</f>
        <v>0</v>
      </c>
      <c r="Y271" s="101">
        <f>IFERROR(Y269/G269,0)+IFERROR(Y270/G270,0)</f>
        <v>0</v>
      </c>
      <c r="Z271" s="101">
        <f>IFERROR(Z269/G269,0)+IFERROR(Z270/G270,0)</f>
        <v>0</v>
      </c>
      <c r="AA271" s="101">
        <f>IFERROR(AA269/G269,0)+IFERROR(AA270/G270,0)</f>
        <v>0</v>
      </c>
      <c r="AB271" s="101">
        <f>IFERROR(AB269/G269,0)+IFERROR(AB270/G270,0)</f>
        <v>0</v>
      </c>
      <c r="AC271" s="101">
        <f>IFERROR(IF(AC269="",0,AC269),0)+IFERROR(IF(AC270="",0,AC270),0)</f>
        <v>0</v>
      </c>
      <c r="AD271" s="3"/>
      <c r="AE271" s="71"/>
      <c r="AF271" s="3"/>
      <c r="AG271" s="3"/>
      <c r="AH271" s="3"/>
      <c r="AI271" s="3"/>
      <c r="AJ271" s="3"/>
      <c r="AK271" s="3"/>
      <c r="AL271" s="61"/>
      <c r="AM271" s="61"/>
      <c r="AN271" s="61"/>
      <c r="AO271" s="3"/>
      <c r="AP271" s="3"/>
      <c r="AQ271" s="2"/>
      <c r="AR271" s="2"/>
      <c r="AS271" s="2"/>
      <c r="AT271" s="2"/>
      <c r="AU271" s="20"/>
      <c r="AV271" s="20"/>
      <c r="AW271" s="21"/>
    </row>
    <row r="272" spans="1:82" hidden="1" x14ac:dyDescent="0.2">
      <c r="A272" s="490"/>
      <c r="B272" s="490"/>
      <c r="C272" s="490"/>
      <c r="D272" s="490"/>
      <c r="E272" s="490"/>
      <c r="F272" s="490"/>
      <c r="G272" s="490"/>
      <c r="H272" s="490"/>
      <c r="I272" s="490"/>
      <c r="J272" s="490"/>
      <c r="K272" s="490"/>
      <c r="L272" s="490"/>
      <c r="M272" s="490"/>
      <c r="N272" s="490"/>
      <c r="O272" s="488" t="s">
        <v>43</v>
      </c>
      <c r="P272" s="489"/>
      <c r="Q272" s="489"/>
      <c r="R272" s="489"/>
      <c r="S272" s="489"/>
      <c r="T272" s="39" t="s">
        <v>0</v>
      </c>
      <c r="U272" s="103">
        <f t="shared" ref="U272:AB272" si="62">IFERROR(SUM(U269:U270),0)</f>
        <v>0</v>
      </c>
      <c r="V272" s="103">
        <f t="shared" si="62"/>
        <v>0</v>
      </c>
      <c r="W272" s="103">
        <f t="shared" si="62"/>
        <v>0</v>
      </c>
      <c r="X272" s="103">
        <f t="shared" si="62"/>
        <v>0</v>
      </c>
      <c r="Y272" s="103">
        <f t="shared" si="62"/>
        <v>0</v>
      </c>
      <c r="Z272" s="103">
        <f t="shared" si="62"/>
        <v>0</v>
      </c>
      <c r="AA272" s="103">
        <f t="shared" si="62"/>
        <v>0</v>
      </c>
      <c r="AB272" s="103">
        <f t="shared" si="62"/>
        <v>0</v>
      </c>
      <c r="AC272" s="101" t="s">
        <v>57</v>
      </c>
      <c r="AD272" s="3"/>
      <c r="AE272" s="71"/>
      <c r="AF272" s="3"/>
      <c r="AG272" s="3"/>
      <c r="AH272" s="3"/>
      <c r="AI272" s="3"/>
      <c r="AJ272" s="3"/>
      <c r="AK272" s="3"/>
      <c r="AL272" s="61"/>
      <c r="AM272" s="61"/>
      <c r="AN272" s="61"/>
      <c r="AO272" s="3"/>
      <c r="AP272" s="3"/>
      <c r="AQ272" s="2"/>
      <c r="AR272" s="2"/>
      <c r="AS272" s="2"/>
      <c r="AT272" s="2"/>
      <c r="AU272" s="20"/>
      <c r="AV272" s="20"/>
      <c r="AW272" s="21"/>
    </row>
    <row r="273" spans="1:82" ht="15" hidden="1" x14ac:dyDescent="0.25">
      <c r="A273" s="482" t="s">
        <v>83</v>
      </c>
      <c r="B273" s="483"/>
      <c r="C273" s="483"/>
      <c r="D273" s="483"/>
      <c r="E273" s="483"/>
      <c r="F273" s="483"/>
      <c r="G273" s="483"/>
      <c r="H273" s="483"/>
      <c r="I273" s="483"/>
      <c r="J273" s="483"/>
      <c r="K273" s="483"/>
      <c r="L273" s="483"/>
      <c r="M273" s="483"/>
      <c r="N273" s="483"/>
      <c r="O273" s="483"/>
      <c r="P273" s="483"/>
      <c r="Q273" s="483"/>
      <c r="R273" s="483"/>
      <c r="S273" s="483"/>
      <c r="T273" s="483"/>
      <c r="U273" s="483"/>
      <c r="V273" s="483"/>
      <c r="W273" s="483"/>
      <c r="X273" s="480"/>
      <c r="Y273" s="480"/>
      <c r="Z273" s="480"/>
      <c r="AA273" s="476"/>
      <c r="AB273" s="476"/>
      <c r="AC273" s="476"/>
      <c r="AD273" s="476"/>
      <c r="AE273" s="477"/>
      <c r="AF273" s="484"/>
      <c r="AG273" s="2"/>
      <c r="AH273" s="2"/>
      <c r="AI273" s="2"/>
      <c r="AJ273" s="2"/>
      <c r="AK273" s="60"/>
      <c r="AL273" s="60"/>
      <c r="AM273" s="60"/>
      <c r="AN273" s="2"/>
      <c r="AO273" s="2"/>
      <c r="AP273" s="2"/>
      <c r="AQ273" s="2"/>
      <c r="AR273" s="2"/>
    </row>
    <row r="274" spans="1:82" hidden="1" x14ac:dyDescent="0.2">
      <c r="A274" s="78" t="s">
        <v>407</v>
      </c>
      <c r="B274" s="79" t="s">
        <v>408</v>
      </c>
      <c r="C274" s="79">
        <v>4301051914</v>
      </c>
      <c r="D274" s="79">
        <v>4640242180113</v>
      </c>
      <c r="E274" s="80">
        <v>1.5</v>
      </c>
      <c r="F274" s="81">
        <v>6</v>
      </c>
      <c r="G274" s="80">
        <v>9</v>
      </c>
      <c r="H274" s="80">
        <v>9.4350000000000005</v>
      </c>
      <c r="I274" s="82">
        <v>64</v>
      </c>
      <c r="J274" s="82" t="s">
        <v>88</v>
      </c>
      <c r="K274" s="83" t="s">
        <v>87</v>
      </c>
      <c r="L274" s="83"/>
      <c r="M274" s="485">
        <v>45</v>
      </c>
      <c r="N274" s="485"/>
      <c r="O274" s="585" t="s">
        <v>409</v>
      </c>
      <c r="P274" s="487"/>
      <c r="Q274" s="487"/>
      <c r="R274" s="487"/>
      <c r="S274" s="487"/>
      <c r="T274" s="84" t="s">
        <v>0</v>
      </c>
      <c r="U274" s="64">
        <v>0</v>
      </c>
      <c r="V274" s="65">
        <f>IFERROR(IF(U274="",0,CEILING((U274/$G274),1)*$G274),"")</f>
        <v>0</v>
      </c>
      <c r="W274" s="64">
        <v>0</v>
      </c>
      <c r="X274" s="65">
        <f>IFERROR(IF(W274="",0,CEILING((W274/$G274),1)*$G274),"")</f>
        <v>0</v>
      </c>
      <c r="Y274" s="64">
        <v>0</v>
      </c>
      <c r="Z274" s="65">
        <f>IFERROR(IF(Y274="",0,CEILING((Y274/$G274),1)*$G274),"")</f>
        <v>0</v>
      </c>
      <c r="AA274" s="64">
        <v>0</v>
      </c>
      <c r="AB274" s="65">
        <f>IFERROR(IF(AA274="",0,CEILING((AA274/$G274),1)*$G274),"")</f>
        <v>0</v>
      </c>
      <c r="AC274" s="66" t="str">
        <f>IF(IFERROR(ROUNDUP(V274/G274,0)*0.01898,0)+IFERROR(ROUNDUP(X274/G274,0)*0.01898,0)+IFERROR(ROUNDUP(Z274/G274,0)*0.01898,0)+IFERROR(ROUNDUP(AB274/G274,0)*0.01898,0)=0,"",IFERROR(ROUNDUP(V274/G274,0)*0.01898,0)+IFERROR(ROUNDUP(X274/G274,0)*0.01898,0)+IFERROR(ROUNDUP(Z274/G274,0)*0.01898,0)+IFERROR(ROUNDUP(AB274/G274,0)*0.01898,0))</f>
        <v/>
      </c>
      <c r="AD274" s="78" t="s">
        <v>57</v>
      </c>
      <c r="AE274" s="78" t="s">
        <v>57</v>
      </c>
      <c r="AF274" s="309" t="s">
        <v>410</v>
      </c>
      <c r="AG274" s="2"/>
      <c r="AH274" s="2"/>
      <c r="AI274" s="2"/>
      <c r="AJ274" s="2"/>
      <c r="AK274" s="2"/>
      <c r="AL274" s="60"/>
      <c r="AM274" s="60"/>
      <c r="AN274" s="60"/>
      <c r="AO274" s="2"/>
      <c r="AP274" s="2"/>
      <c r="AQ274" s="2"/>
      <c r="AR274" s="2"/>
      <c r="AS274" s="2"/>
      <c r="AT274" s="2"/>
      <c r="AU274" s="20"/>
      <c r="AV274" s="20"/>
      <c r="AW274" s="21"/>
      <c r="BB274" s="308" t="s">
        <v>65</v>
      </c>
      <c r="BO274" s="76">
        <f>IFERROR(U274*H274/G274,0)</f>
        <v>0</v>
      </c>
      <c r="BP274" s="76">
        <f>IFERROR(V274*H274/G274,0)</f>
        <v>0</v>
      </c>
      <c r="BQ274" s="76">
        <f>IFERROR(1/I274*(U274/G274),0)</f>
        <v>0</v>
      </c>
      <c r="BR274" s="76">
        <f>IFERROR(1/I274*(V274/G274),0)</f>
        <v>0</v>
      </c>
      <c r="BS274" s="76">
        <f>IFERROR(W274*H274/G274,0)</f>
        <v>0</v>
      </c>
      <c r="BT274" s="76">
        <f>IFERROR(X274*H274/G274,0)</f>
        <v>0</v>
      </c>
      <c r="BU274" s="76">
        <f>IFERROR(1/I274*(W274/G274),0)</f>
        <v>0</v>
      </c>
      <c r="BV274" s="76">
        <f>IFERROR(1/I274*(X274/G274),0)</f>
        <v>0</v>
      </c>
      <c r="BW274" s="76">
        <f>IFERROR(Y274*H274/G274,0)</f>
        <v>0</v>
      </c>
      <c r="BX274" s="76">
        <f>IFERROR(Z274*H274/G274,0)</f>
        <v>0</v>
      </c>
      <c r="BY274" s="76">
        <f>IFERROR(1/I274*(Y274/G274),0)</f>
        <v>0</v>
      </c>
      <c r="BZ274" s="76">
        <f>IFERROR(1/I274*(Z274/G274),0)</f>
        <v>0</v>
      </c>
      <c r="CA274" s="76">
        <f>IFERROR(AA274*H274/G274,0)</f>
        <v>0</v>
      </c>
      <c r="CB274" s="76">
        <f>IFERROR(AB274*H274/G274,0)</f>
        <v>0</v>
      </c>
      <c r="CC274" s="76">
        <f>IFERROR(1/I274*(AA274/G274),0)</f>
        <v>0</v>
      </c>
      <c r="CD274" s="76">
        <f>IFERROR(1/I274*(AB274/G274),0)</f>
        <v>0</v>
      </c>
    </row>
    <row r="275" spans="1:82" hidden="1" x14ac:dyDescent="0.2">
      <c r="A275" s="78" t="s">
        <v>411</v>
      </c>
      <c r="B275" s="79" t="s">
        <v>412</v>
      </c>
      <c r="C275" s="79">
        <v>4301051917</v>
      </c>
      <c r="D275" s="79">
        <v>4640242181721</v>
      </c>
      <c r="E275" s="80">
        <v>1.5</v>
      </c>
      <c r="F275" s="81">
        <v>6</v>
      </c>
      <c r="G275" s="80">
        <v>9</v>
      </c>
      <c r="H275" s="80">
        <v>12.315</v>
      </c>
      <c r="I275" s="82">
        <v>64</v>
      </c>
      <c r="J275" s="82" t="s">
        <v>88</v>
      </c>
      <c r="K275" s="83" t="s">
        <v>99</v>
      </c>
      <c r="L275" s="83"/>
      <c r="M275" s="485">
        <v>45</v>
      </c>
      <c r="N275" s="485"/>
      <c r="O275" s="586" t="s">
        <v>413</v>
      </c>
      <c r="P275" s="487"/>
      <c r="Q275" s="487"/>
      <c r="R275" s="487"/>
      <c r="S275" s="487"/>
      <c r="T275" s="84" t="s">
        <v>0</v>
      </c>
      <c r="U275" s="64">
        <v>0</v>
      </c>
      <c r="V275" s="65">
        <f>IFERROR(IF(U275="",0,CEILING((U275/$G275),1)*$G275),"")</f>
        <v>0</v>
      </c>
      <c r="W275" s="64">
        <v>0</v>
      </c>
      <c r="X275" s="65">
        <f>IFERROR(IF(W275="",0,CEILING((W275/$G275),1)*$G275),"")</f>
        <v>0</v>
      </c>
      <c r="Y275" s="64">
        <v>0</v>
      </c>
      <c r="Z275" s="65">
        <f>IFERROR(IF(Y275="",0,CEILING((Y275/$G275),1)*$G275),"")</f>
        <v>0</v>
      </c>
      <c r="AA275" s="64">
        <v>0</v>
      </c>
      <c r="AB275" s="65">
        <f>IFERROR(IF(AA275="",0,CEILING((AA275/$G275),1)*$G275),"")</f>
        <v>0</v>
      </c>
      <c r="AC275" s="66" t="str">
        <f>IF(IFERROR(ROUNDUP(V275/G275,0)*0.01898,0)+IFERROR(ROUNDUP(X275/G275,0)*0.01898,0)+IFERROR(ROUNDUP(Z275/G275,0)*0.01898,0)+IFERROR(ROUNDUP(AB275/G275,0)*0.01898,0)=0,"",IFERROR(ROUNDUP(V275/G275,0)*0.01898,0)+IFERROR(ROUNDUP(X275/G275,0)*0.01898,0)+IFERROR(ROUNDUP(Z275/G275,0)*0.01898,0)+IFERROR(ROUNDUP(AB275/G275,0)*0.01898,0))</f>
        <v/>
      </c>
      <c r="AD275" s="78" t="s">
        <v>57</v>
      </c>
      <c r="AE275" s="78" t="s">
        <v>57</v>
      </c>
      <c r="AF275" s="311" t="s">
        <v>414</v>
      </c>
      <c r="AG275" s="2"/>
      <c r="AH275" s="2"/>
      <c r="AI275" s="2"/>
      <c r="AJ275" s="2"/>
      <c r="AK275" s="2"/>
      <c r="AL275" s="60"/>
      <c r="AM275" s="60"/>
      <c r="AN275" s="60"/>
      <c r="AO275" s="2"/>
      <c r="AP275" s="2"/>
      <c r="AQ275" s="2"/>
      <c r="AR275" s="2"/>
      <c r="AS275" s="2"/>
      <c r="AT275" s="2"/>
      <c r="AU275" s="20"/>
      <c r="AV275" s="20"/>
      <c r="AW275" s="21"/>
      <c r="BB275" s="310" t="s">
        <v>65</v>
      </c>
      <c r="BO275" s="76">
        <f>IFERROR(U275*H275/G275,0)</f>
        <v>0</v>
      </c>
      <c r="BP275" s="76">
        <f>IFERROR(V275*H275/G275,0)</f>
        <v>0</v>
      </c>
      <c r="BQ275" s="76">
        <f>IFERROR(1/I275*(U275/G275),0)</f>
        <v>0</v>
      </c>
      <c r="BR275" s="76">
        <f>IFERROR(1/I275*(V275/G275),0)</f>
        <v>0</v>
      </c>
      <c r="BS275" s="76">
        <f>IFERROR(W275*H275/G275,0)</f>
        <v>0</v>
      </c>
      <c r="BT275" s="76">
        <f>IFERROR(X275*H275/G275,0)</f>
        <v>0</v>
      </c>
      <c r="BU275" s="76">
        <f>IFERROR(1/I275*(W275/G275),0)</f>
        <v>0</v>
      </c>
      <c r="BV275" s="76">
        <f>IFERROR(1/I275*(X275/G275),0)</f>
        <v>0</v>
      </c>
      <c r="BW275" s="76">
        <f>IFERROR(Y275*H275/G275,0)</f>
        <v>0</v>
      </c>
      <c r="BX275" s="76">
        <f>IFERROR(Z275*H275/G275,0)</f>
        <v>0</v>
      </c>
      <c r="BY275" s="76">
        <f>IFERROR(1/I275*(Y275/G275),0)</f>
        <v>0</v>
      </c>
      <c r="BZ275" s="76">
        <f>IFERROR(1/I275*(Z275/G275),0)</f>
        <v>0</v>
      </c>
      <c r="CA275" s="76">
        <f>IFERROR(AA275*H275/G275,0)</f>
        <v>0</v>
      </c>
      <c r="CB275" s="76">
        <f>IFERROR(AB275*H275/G275,0)</f>
        <v>0</v>
      </c>
      <c r="CC275" s="76">
        <f>IFERROR(1/I275*(AA275/G275),0)</f>
        <v>0</v>
      </c>
      <c r="CD275" s="76">
        <f>IFERROR(1/I275*(AB275/G275),0)</f>
        <v>0</v>
      </c>
    </row>
    <row r="276" spans="1:82" hidden="1" x14ac:dyDescent="0.2">
      <c r="A276" s="78" t="s">
        <v>415</v>
      </c>
      <c r="B276" s="79" t="s">
        <v>416</v>
      </c>
      <c r="C276" s="79">
        <v>4301051916</v>
      </c>
      <c r="D276" s="79">
        <v>4640242180106</v>
      </c>
      <c r="E276" s="80">
        <v>1.5</v>
      </c>
      <c r="F276" s="81">
        <v>6</v>
      </c>
      <c r="G276" s="80">
        <v>9</v>
      </c>
      <c r="H276" s="80">
        <v>9.4350000000000005</v>
      </c>
      <c r="I276" s="82">
        <v>64</v>
      </c>
      <c r="J276" s="82" t="s">
        <v>88</v>
      </c>
      <c r="K276" s="83" t="s">
        <v>99</v>
      </c>
      <c r="L276" s="83"/>
      <c r="M276" s="485">
        <v>45</v>
      </c>
      <c r="N276" s="485"/>
      <c r="O276" s="587" t="s">
        <v>417</v>
      </c>
      <c r="P276" s="487"/>
      <c r="Q276" s="487"/>
      <c r="R276" s="487"/>
      <c r="S276" s="487"/>
      <c r="T276" s="84" t="s">
        <v>0</v>
      </c>
      <c r="U276" s="64">
        <v>0</v>
      </c>
      <c r="V276" s="65">
        <f>IFERROR(IF(U276="",0,CEILING((U276/$G276),1)*$G276),"")</f>
        <v>0</v>
      </c>
      <c r="W276" s="64">
        <v>0</v>
      </c>
      <c r="X276" s="65">
        <f>IFERROR(IF(W276="",0,CEILING((W276/$G276),1)*$G276),"")</f>
        <v>0</v>
      </c>
      <c r="Y276" s="64">
        <v>0</v>
      </c>
      <c r="Z276" s="65">
        <f>IFERROR(IF(Y276="",0,CEILING((Y276/$G276),1)*$G276),"")</f>
        <v>0</v>
      </c>
      <c r="AA276" s="64">
        <v>0</v>
      </c>
      <c r="AB276" s="65">
        <f>IFERROR(IF(AA276="",0,CEILING((AA276/$G276),1)*$G276),"")</f>
        <v>0</v>
      </c>
      <c r="AC276" s="66" t="str">
        <f>IF(IFERROR(ROUNDUP(V276/G276,0)*0.01898,0)+IFERROR(ROUNDUP(X276/G276,0)*0.01898,0)+IFERROR(ROUNDUP(Z276/G276,0)*0.01898,0)+IFERROR(ROUNDUP(AB276/G276,0)*0.01898,0)=0,"",IFERROR(ROUNDUP(V276/G276,0)*0.01898,0)+IFERROR(ROUNDUP(X276/G276,0)*0.01898,0)+IFERROR(ROUNDUP(Z276/G276,0)*0.01898,0)+IFERROR(ROUNDUP(AB276/G276,0)*0.01898,0))</f>
        <v/>
      </c>
      <c r="AD276" s="78" t="s">
        <v>57</v>
      </c>
      <c r="AE276" s="78" t="s">
        <v>57</v>
      </c>
      <c r="AF276" s="313" t="s">
        <v>418</v>
      </c>
      <c r="AG276" s="2"/>
      <c r="AH276" s="2"/>
      <c r="AI276" s="2"/>
      <c r="AJ276" s="2"/>
      <c r="AK276" s="2"/>
      <c r="AL276" s="60"/>
      <c r="AM276" s="60"/>
      <c r="AN276" s="60"/>
      <c r="AO276" s="2"/>
      <c r="AP276" s="2"/>
      <c r="AQ276" s="2"/>
      <c r="AR276" s="2"/>
      <c r="AS276" s="2"/>
      <c r="AT276" s="2"/>
      <c r="AU276" s="20"/>
      <c r="AV276" s="20"/>
      <c r="AW276" s="21"/>
      <c r="BB276" s="312" t="s">
        <v>65</v>
      </c>
      <c r="BO276" s="76">
        <f>IFERROR(U276*H276/G276,0)</f>
        <v>0</v>
      </c>
      <c r="BP276" s="76">
        <f>IFERROR(V276*H276/G276,0)</f>
        <v>0</v>
      </c>
      <c r="BQ276" s="76">
        <f>IFERROR(1/I276*(U276/G276),0)</f>
        <v>0</v>
      </c>
      <c r="BR276" s="76">
        <f>IFERROR(1/I276*(V276/G276),0)</f>
        <v>0</v>
      </c>
      <c r="BS276" s="76">
        <f>IFERROR(W276*H276/G276,0)</f>
        <v>0</v>
      </c>
      <c r="BT276" s="76">
        <f>IFERROR(X276*H276/G276,0)</f>
        <v>0</v>
      </c>
      <c r="BU276" s="76">
        <f>IFERROR(1/I276*(W276/G276),0)</f>
        <v>0</v>
      </c>
      <c r="BV276" s="76">
        <f>IFERROR(1/I276*(X276/G276),0)</f>
        <v>0</v>
      </c>
      <c r="BW276" s="76">
        <f>IFERROR(Y276*H276/G276,0)</f>
        <v>0</v>
      </c>
      <c r="BX276" s="76">
        <f>IFERROR(Z276*H276/G276,0)</f>
        <v>0</v>
      </c>
      <c r="BY276" s="76">
        <f>IFERROR(1/I276*(Y276/G276),0)</f>
        <v>0</v>
      </c>
      <c r="BZ276" s="76">
        <f>IFERROR(1/I276*(Z276/G276),0)</f>
        <v>0</v>
      </c>
      <c r="CA276" s="76">
        <f>IFERROR(AA276*H276/G276,0)</f>
        <v>0</v>
      </c>
      <c r="CB276" s="76">
        <f>IFERROR(AB276*H276/G276,0)</f>
        <v>0</v>
      </c>
      <c r="CC276" s="76">
        <f>IFERROR(1/I276*(AA276/G276),0)</f>
        <v>0</v>
      </c>
      <c r="CD276" s="76">
        <f>IFERROR(1/I276*(AB276/G276),0)</f>
        <v>0</v>
      </c>
    </row>
    <row r="277" spans="1:82" hidden="1" x14ac:dyDescent="0.2">
      <c r="A277" s="78" t="s">
        <v>419</v>
      </c>
      <c r="B277" s="79" t="s">
        <v>420</v>
      </c>
      <c r="C277" s="79">
        <v>4301052011</v>
      </c>
      <c r="D277" s="79">
        <v>4640242181196</v>
      </c>
      <c r="E277" s="80">
        <v>1.5</v>
      </c>
      <c r="F277" s="81">
        <v>6</v>
      </c>
      <c r="G277" s="80">
        <v>9</v>
      </c>
      <c r="H277" s="80">
        <v>9.4350000000000005</v>
      </c>
      <c r="I277" s="82">
        <v>64</v>
      </c>
      <c r="J277" s="82" t="s">
        <v>88</v>
      </c>
      <c r="K277" s="83" t="s">
        <v>99</v>
      </c>
      <c r="L277" s="83"/>
      <c r="M277" s="485">
        <v>45</v>
      </c>
      <c r="N277" s="485"/>
      <c r="O277" s="588" t="s">
        <v>421</v>
      </c>
      <c r="P277" s="487"/>
      <c r="Q277" s="487"/>
      <c r="R277" s="487"/>
      <c r="S277" s="487"/>
      <c r="T277" s="84" t="s">
        <v>0</v>
      </c>
      <c r="U277" s="64">
        <v>0</v>
      </c>
      <c r="V277" s="65">
        <f>IFERROR(IF(U277="",0,CEILING((U277/$G277),1)*$G277),"")</f>
        <v>0</v>
      </c>
      <c r="W277" s="64">
        <v>0</v>
      </c>
      <c r="X277" s="65">
        <f>IFERROR(IF(W277="",0,CEILING((W277/$G277),1)*$G277),"")</f>
        <v>0</v>
      </c>
      <c r="Y277" s="64">
        <v>0</v>
      </c>
      <c r="Z277" s="65">
        <f>IFERROR(IF(Y277="",0,CEILING((Y277/$G277),1)*$G277),"")</f>
        <v>0</v>
      </c>
      <c r="AA277" s="64">
        <v>0</v>
      </c>
      <c r="AB277" s="65">
        <f>IFERROR(IF(AA277="",0,CEILING((AA277/$G277),1)*$G277),"")</f>
        <v>0</v>
      </c>
      <c r="AC277" s="66" t="str">
        <f>IF(IFERROR(ROUNDUP(V277/G277,0)*0.01898,0)+IFERROR(ROUNDUP(X277/G277,0)*0.01898,0)+IFERROR(ROUNDUP(Z277/G277,0)*0.01898,0)+IFERROR(ROUNDUP(AB277/G277,0)*0.01898,0)=0,"",IFERROR(ROUNDUP(V277/G277,0)*0.01898,0)+IFERROR(ROUNDUP(X277/G277,0)*0.01898,0)+IFERROR(ROUNDUP(Z277/G277,0)*0.01898,0)+IFERROR(ROUNDUP(AB277/G277,0)*0.01898,0))</f>
        <v/>
      </c>
      <c r="AD277" s="78" t="s">
        <v>57</v>
      </c>
      <c r="AE277" s="78" t="s">
        <v>57</v>
      </c>
      <c r="AF277" s="315" t="s">
        <v>422</v>
      </c>
      <c r="AG277" s="2"/>
      <c r="AH277" s="2"/>
      <c r="AI277" s="2"/>
      <c r="AJ277" s="2"/>
      <c r="AK277" s="2"/>
      <c r="AL277" s="60"/>
      <c r="AM277" s="60"/>
      <c r="AN277" s="60"/>
      <c r="AO277" s="2"/>
      <c r="AP277" s="2"/>
      <c r="AQ277" s="2"/>
      <c r="AR277" s="2"/>
      <c r="AS277" s="2"/>
      <c r="AT277" s="2"/>
      <c r="AU277" s="20"/>
      <c r="AV277" s="20"/>
      <c r="AW277" s="21"/>
      <c r="BB277" s="314" t="s">
        <v>65</v>
      </c>
      <c r="BO277" s="76">
        <f>IFERROR(U277*H277/G277,0)</f>
        <v>0</v>
      </c>
      <c r="BP277" s="76">
        <f>IFERROR(V277*H277/G277,0)</f>
        <v>0</v>
      </c>
      <c r="BQ277" s="76">
        <f>IFERROR(1/I277*(U277/G277),0)</f>
        <v>0</v>
      </c>
      <c r="BR277" s="76">
        <f>IFERROR(1/I277*(V277/G277),0)</f>
        <v>0</v>
      </c>
      <c r="BS277" s="76">
        <f>IFERROR(W277*H277/G277,0)</f>
        <v>0</v>
      </c>
      <c r="BT277" s="76">
        <f>IFERROR(X277*H277/G277,0)</f>
        <v>0</v>
      </c>
      <c r="BU277" s="76">
        <f>IFERROR(1/I277*(W277/G277),0)</f>
        <v>0</v>
      </c>
      <c r="BV277" s="76">
        <f>IFERROR(1/I277*(X277/G277),0)</f>
        <v>0</v>
      </c>
      <c r="BW277" s="76">
        <f>IFERROR(Y277*H277/G277,0)</f>
        <v>0</v>
      </c>
      <c r="BX277" s="76">
        <f>IFERROR(Z277*H277/G277,0)</f>
        <v>0</v>
      </c>
      <c r="BY277" s="76">
        <f>IFERROR(1/I277*(Y277/G277),0)</f>
        <v>0</v>
      </c>
      <c r="BZ277" s="76">
        <f>IFERROR(1/I277*(Z277/G277),0)</f>
        <v>0</v>
      </c>
      <c r="CA277" s="76">
        <f>IFERROR(AA277*H277/G277,0)</f>
        <v>0</v>
      </c>
      <c r="CB277" s="76">
        <f>IFERROR(AB277*H277/G277,0)</f>
        <v>0</v>
      </c>
      <c r="CC277" s="76">
        <f>IFERROR(1/I277*(AA277/G277),0)</f>
        <v>0</v>
      </c>
      <c r="CD277" s="76">
        <f>IFERROR(1/I277*(AB277/G277),0)</f>
        <v>0</v>
      </c>
    </row>
    <row r="278" spans="1:82" hidden="1" x14ac:dyDescent="0.2">
      <c r="A278" s="490"/>
      <c r="B278" s="490"/>
      <c r="C278" s="490"/>
      <c r="D278" s="490"/>
      <c r="E278" s="490"/>
      <c r="F278" s="490"/>
      <c r="G278" s="490"/>
      <c r="H278" s="490"/>
      <c r="I278" s="490"/>
      <c r="J278" s="490"/>
      <c r="K278" s="490"/>
      <c r="L278" s="490"/>
      <c r="M278" s="490"/>
      <c r="N278" s="490"/>
      <c r="O278" s="488" t="s">
        <v>43</v>
      </c>
      <c r="P278" s="489"/>
      <c r="Q278" s="489"/>
      <c r="R278" s="489"/>
      <c r="S278" s="489"/>
      <c r="T278" s="39" t="s">
        <v>42</v>
      </c>
      <c r="U278" s="101">
        <f>IFERROR(U274/G274,0)+IFERROR(U275/G275,0)+IFERROR(U276/G276,0)+IFERROR(U277/G277,0)</f>
        <v>0</v>
      </c>
      <c r="V278" s="101">
        <f>IFERROR(V274/G274,0)+IFERROR(V275/G275,0)+IFERROR(V276/G276,0)+IFERROR(V277/G277,0)</f>
        <v>0</v>
      </c>
      <c r="W278" s="101">
        <f>IFERROR(W274/G274,0)+IFERROR(W275/G275,0)+IFERROR(W276/G276,0)+IFERROR(W277/G277,0)</f>
        <v>0</v>
      </c>
      <c r="X278" s="101">
        <f>IFERROR(X274/G274,0)+IFERROR(X275/G275,0)+IFERROR(X276/G276,0)+IFERROR(X277/G277,0)</f>
        <v>0</v>
      </c>
      <c r="Y278" s="101">
        <f>IFERROR(Y274/G274,0)+IFERROR(Y275/G275,0)+IFERROR(Y276/G276,0)+IFERROR(Y277/G277,0)</f>
        <v>0</v>
      </c>
      <c r="Z278" s="101">
        <f>IFERROR(Z274/G274,0)+IFERROR(Z275/G275,0)+IFERROR(Z276/G276,0)+IFERROR(Z277/G277,0)</f>
        <v>0</v>
      </c>
      <c r="AA278" s="101">
        <f>IFERROR(AA274/G274,0)+IFERROR(AA275/G275,0)+IFERROR(AA276/G276,0)+IFERROR(AA277/G277,0)</f>
        <v>0</v>
      </c>
      <c r="AB278" s="101">
        <f>IFERROR(AB274/G274,0)+IFERROR(AB275/G275,0)+IFERROR(AB276/G276,0)+IFERROR(AB277/G277,0)</f>
        <v>0</v>
      </c>
      <c r="AC278" s="101">
        <f>IFERROR(IF(AC274="",0,AC274),0)+IFERROR(IF(AC275="",0,AC275),0)+IFERROR(IF(AC276="",0,AC276),0)+IFERROR(IF(AC277="",0,AC277),0)</f>
        <v>0</v>
      </c>
      <c r="AD278" s="3"/>
      <c r="AE278" s="71"/>
      <c r="AF278" s="3"/>
      <c r="AG278" s="3"/>
      <c r="AH278" s="3"/>
      <c r="AI278" s="3"/>
      <c r="AJ278" s="3"/>
      <c r="AK278" s="3"/>
      <c r="AL278" s="61"/>
      <c r="AM278" s="61"/>
      <c r="AN278" s="61"/>
      <c r="AO278" s="3"/>
      <c r="AP278" s="3"/>
      <c r="AQ278" s="2"/>
      <c r="AR278" s="2"/>
      <c r="AS278" s="2"/>
      <c r="AT278" s="2"/>
      <c r="AU278" s="20"/>
      <c r="AV278" s="20"/>
      <c r="AW278" s="21"/>
    </row>
    <row r="279" spans="1:82" hidden="1" x14ac:dyDescent="0.2">
      <c r="A279" s="490"/>
      <c r="B279" s="490"/>
      <c r="C279" s="490"/>
      <c r="D279" s="490"/>
      <c r="E279" s="490"/>
      <c r="F279" s="490"/>
      <c r="G279" s="490"/>
      <c r="H279" s="490"/>
      <c r="I279" s="490"/>
      <c r="J279" s="490"/>
      <c r="K279" s="490"/>
      <c r="L279" s="490"/>
      <c r="M279" s="490"/>
      <c r="N279" s="490"/>
      <c r="O279" s="488" t="s">
        <v>43</v>
      </c>
      <c r="P279" s="489"/>
      <c r="Q279" s="489"/>
      <c r="R279" s="489"/>
      <c r="S279" s="489"/>
      <c r="T279" s="39" t="s">
        <v>0</v>
      </c>
      <c r="U279" s="103">
        <f t="shared" ref="U279:AB279" si="63">IFERROR(SUM(U274:U277),0)</f>
        <v>0</v>
      </c>
      <c r="V279" s="103">
        <f t="shared" si="63"/>
        <v>0</v>
      </c>
      <c r="W279" s="103">
        <f t="shared" si="63"/>
        <v>0</v>
      </c>
      <c r="X279" s="103">
        <f t="shared" si="63"/>
        <v>0</v>
      </c>
      <c r="Y279" s="103">
        <f t="shared" si="63"/>
        <v>0</v>
      </c>
      <c r="Z279" s="103">
        <f t="shared" si="63"/>
        <v>0</v>
      </c>
      <c r="AA279" s="103">
        <f t="shared" si="63"/>
        <v>0</v>
      </c>
      <c r="AB279" s="103">
        <f t="shared" si="63"/>
        <v>0</v>
      </c>
      <c r="AC279" s="101" t="s">
        <v>57</v>
      </c>
      <c r="AD279" s="3"/>
      <c r="AE279" s="71"/>
      <c r="AF279" s="3"/>
      <c r="AG279" s="3"/>
      <c r="AH279" s="3"/>
      <c r="AI279" s="3"/>
      <c r="AJ279" s="3"/>
      <c r="AK279" s="3"/>
      <c r="AL279" s="61"/>
      <c r="AM279" s="61"/>
      <c r="AN279" s="61"/>
      <c r="AO279" s="3"/>
      <c r="AP279" s="3"/>
      <c r="AQ279" s="2"/>
      <c r="AR279" s="2"/>
      <c r="AS279" s="2"/>
      <c r="AT279" s="2"/>
      <c r="AU279" s="20"/>
      <c r="AV279" s="20"/>
      <c r="AW279" s="21"/>
    </row>
    <row r="280" spans="1:82" ht="15" hidden="1" x14ac:dyDescent="0.25">
      <c r="A280" s="482" t="s">
        <v>246</v>
      </c>
      <c r="B280" s="483"/>
      <c r="C280" s="483"/>
      <c r="D280" s="483"/>
      <c r="E280" s="483"/>
      <c r="F280" s="483"/>
      <c r="G280" s="483"/>
      <c r="H280" s="483"/>
      <c r="I280" s="483"/>
      <c r="J280" s="483"/>
      <c r="K280" s="483"/>
      <c r="L280" s="483"/>
      <c r="M280" s="483"/>
      <c r="N280" s="483"/>
      <c r="O280" s="483"/>
      <c r="P280" s="483"/>
      <c r="Q280" s="483"/>
      <c r="R280" s="483"/>
      <c r="S280" s="483"/>
      <c r="T280" s="483"/>
      <c r="U280" s="483"/>
      <c r="V280" s="483"/>
      <c r="W280" s="483"/>
      <c r="X280" s="480"/>
      <c r="Y280" s="480"/>
      <c r="Z280" s="480"/>
      <c r="AA280" s="476"/>
      <c r="AB280" s="476"/>
      <c r="AC280" s="476"/>
      <c r="AD280" s="476"/>
      <c r="AE280" s="477"/>
      <c r="AF280" s="484"/>
      <c r="AG280" s="2"/>
      <c r="AH280" s="2"/>
      <c r="AI280" s="2"/>
      <c r="AJ280" s="2"/>
      <c r="AK280" s="60"/>
      <c r="AL280" s="60"/>
      <c r="AM280" s="60"/>
      <c r="AN280" s="2"/>
      <c r="AO280" s="2"/>
      <c r="AP280" s="2"/>
      <c r="AQ280" s="2"/>
      <c r="AR280" s="2"/>
    </row>
    <row r="281" spans="1:82" hidden="1" x14ac:dyDescent="0.2">
      <c r="A281" s="78" t="s">
        <v>423</v>
      </c>
      <c r="B281" s="79" t="s">
        <v>424</v>
      </c>
      <c r="C281" s="79">
        <v>4301060454</v>
      </c>
      <c r="D281" s="79">
        <v>4640242181165</v>
      </c>
      <c r="E281" s="80">
        <v>1.5</v>
      </c>
      <c r="F281" s="81">
        <v>6</v>
      </c>
      <c r="G281" s="80">
        <v>9</v>
      </c>
      <c r="H281" s="80">
        <v>9.4350000000000005</v>
      </c>
      <c r="I281" s="82">
        <v>64</v>
      </c>
      <c r="J281" s="82" t="s">
        <v>88</v>
      </c>
      <c r="K281" s="83" t="s">
        <v>99</v>
      </c>
      <c r="L281" s="83"/>
      <c r="M281" s="485">
        <v>40</v>
      </c>
      <c r="N281" s="485"/>
      <c r="O281" s="589" t="s">
        <v>425</v>
      </c>
      <c r="P281" s="487"/>
      <c r="Q281" s="487"/>
      <c r="R281" s="487"/>
      <c r="S281" s="487"/>
      <c r="T281" s="84" t="s">
        <v>0</v>
      </c>
      <c r="U281" s="64">
        <v>0</v>
      </c>
      <c r="V281" s="65">
        <f>IFERROR(IF(U281="",0,CEILING((U281/$G281),1)*$G281),"")</f>
        <v>0</v>
      </c>
      <c r="W281" s="64">
        <v>0</v>
      </c>
      <c r="X281" s="65">
        <f>IFERROR(IF(W281="",0,CEILING((W281/$G281),1)*$G281),"")</f>
        <v>0</v>
      </c>
      <c r="Y281" s="64">
        <v>0</v>
      </c>
      <c r="Z281" s="65">
        <f>IFERROR(IF(Y281="",0,CEILING((Y281/$G281),1)*$G281),"")</f>
        <v>0</v>
      </c>
      <c r="AA281" s="64">
        <v>0</v>
      </c>
      <c r="AB281" s="65">
        <f>IFERROR(IF(AA281="",0,CEILING((AA281/$G281),1)*$G281),"")</f>
        <v>0</v>
      </c>
      <c r="AC281" s="66" t="str">
        <f>IF(IFERROR(ROUNDUP(V281/G281,0)*0.01898,0)+IFERROR(ROUNDUP(X281/G281,0)*0.01898,0)+IFERROR(ROUNDUP(Z281/G281,0)*0.01898,0)+IFERROR(ROUNDUP(AB281/G281,0)*0.01898,0)=0,"",IFERROR(ROUNDUP(V281/G281,0)*0.01898,0)+IFERROR(ROUNDUP(X281/G281,0)*0.01898,0)+IFERROR(ROUNDUP(Z281/G281,0)*0.01898,0)+IFERROR(ROUNDUP(AB281/G281,0)*0.01898,0))</f>
        <v/>
      </c>
      <c r="AD281" s="78" t="s">
        <v>57</v>
      </c>
      <c r="AE281" s="78" t="s">
        <v>57</v>
      </c>
      <c r="AF281" s="317" t="s">
        <v>426</v>
      </c>
      <c r="AG281" s="2"/>
      <c r="AH281" s="2"/>
      <c r="AI281" s="2"/>
      <c r="AJ281" s="2"/>
      <c r="AK281" s="2"/>
      <c r="AL281" s="60"/>
      <c r="AM281" s="60"/>
      <c r="AN281" s="60"/>
      <c r="AO281" s="2"/>
      <c r="AP281" s="2"/>
      <c r="AQ281" s="2"/>
      <c r="AR281" s="2"/>
      <c r="AS281" s="2"/>
      <c r="AT281" s="2"/>
      <c r="AU281" s="20"/>
      <c r="AV281" s="20"/>
      <c r="AW281" s="21"/>
      <c r="BB281" s="316" t="s">
        <v>65</v>
      </c>
      <c r="BO281" s="76">
        <f>IFERROR(U281*H281/G281,0)</f>
        <v>0</v>
      </c>
      <c r="BP281" s="76">
        <f>IFERROR(V281*H281/G281,0)</f>
        <v>0</v>
      </c>
      <c r="BQ281" s="76">
        <f>IFERROR(1/I281*(U281/G281),0)</f>
        <v>0</v>
      </c>
      <c r="BR281" s="76">
        <f>IFERROR(1/I281*(V281/G281),0)</f>
        <v>0</v>
      </c>
      <c r="BS281" s="76">
        <f>IFERROR(W281*H281/G281,0)</f>
        <v>0</v>
      </c>
      <c r="BT281" s="76">
        <f>IFERROR(X281*H281/G281,0)</f>
        <v>0</v>
      </c>
      <c r="BU281" s="76">
        <f>IFERROR(1/I281*(W281/G281),0)</f>
        <v>0</v>
      </c>
      <c r="BV281" s="76">
        <f>IFERROR(1/I281*(X281/G281),0)</f>
        <v>0</v>
      </c>
      <c r="BW281" s="76">
        <f>IFERROR(Y281*H281/G281,0)</f>
        <v>0</v>
      </c>
      <c r="BX281" s="76">
        <f>IFERROR(Z281*H281/G281,0)</f>
        <v>0</v>
      </c>
      <c r="BY281" s="76">
        <f>IFERROR(1/I281*(Y281/G281),0)</f>
        <v>0</v>
      </c>
      <c r="BZ281" s="76">
        <f>IFERROR(1/I281*(Z281/G281),0)</f>
        <v>0</v>
      </c>
      <c r="CA281" s="76">
        <f>IFERROR(AA281*H281/G281,0)</f>
        <v>0</v>
      </c>
      <c r="CB281" s="76">
        <f>IFERROR(AB281*H281/G281,0)</f>
        <v>0</v>
      </c>
      <c r="CC281" s="76">
        <f>IFERROR(1/I281*(AA281/G281),0)</f>
        <v>0</v>
      </c>
      <c r="CD281" s="76">
        <f>IFERROR(1/I281*(AB281/G281),0)</f>
        <v>0</v>
      </c>
    </row>
    <row r="282" spans="1:82" hidden="1" x14ac:dyDescent="0.2">
      <c r="A282" s="490"/>
      <c r="B282" s="490"/>
      <c r="C282" s="490"/>
      <c r="D282" s="490"/>
      <c r="E282" s="490"/>
      <c r="F282" s="490"/>
      <c r="G282" s="490"/>
      <c r="H282" s="490"/>
      <c r="I282" s="490"/>
      <c r="J282" s="490"/>
      <c r="K282" s="490"/>
      <c r="L282" s="490"/>
      <c r="M282" s="490"/>
      <c r="N282" s="490"/>
      <c r="O282" s="488" t="s">
        <v>43</v>
      </c>
      <c r="P282" s="489"/>
      <c r="Q282" s="489"/>
      <c r="R282" s="489"/>
      <c r="S282" s="489"/>
      <c r="T282" s="39" t="s">
        <v>42</v>
      </c>
      <c r="U282" s="101">
        <f>IFERROR(U281/G281,0)</f>
        <v>0</v>
      </c>
      <c r="V282" s="101">
        <f>IFERROR(V281/G281,0)</f>
        <v>0</v>
      </c>
      <c r="W282" s="101">
        <f>IFERROR(W281/G281,0)</f>
        <v>0</v>
      </c>
      <c r="X282" s="101">
        <f>IFERROR(X281/G281,0)</f>
        <v>0</v>
      </c>
      <c r="Y282" s="101">
        <f>IFERROR(Y281/G281,0)</f>
        <v>0</v>
      </c>
      <c r="Z282" s="101">
        <f>IFERROR(Z281/G281,0)</f>
        <v>0</v>
      </c>
      <c r="AA282" s="101">
        <f>IFERROR(AA281/G281,0)</f>
        <v>0</v>
      </c>
      <c r="AB282" s="101">
        <f>IFERROR(AB281/G281,0)</f>
        <v>0</v>
      </c>
      <c r="AC282" s="101">
        <f>IFERROR(IF(AC281="",0,AC281),0)</f>
        <v>0</v>
      </c>
      <c r="AD282" s="3"/>
      <c r="AE282" s="71"/>
      <c r="AF282" s="3"/>
      <c r="AG282" s="3"/>
      <c r="AH282" s="3"/>
      <c r="AI282" s="3"/>
      <c r="AJ282" s="3"/>
      <c r="AK282" s="3"/>
      <c r="AL282" s="61"/>
      <c r="AM282" s="61"/>
      <c r="AN282" s="61"/>
      <c r="AO282" s="3"/>
      <c r="AP282" s="3"/>
      <c r="AQ282" s="2"/>
      <c r="AR282" s="2"/>
      <c r="AS282" s="2"/>
      <c r="AT282" s="2"/>
      <c r="AU282" s="20"/>
      <c r="AV282" s="20"/>
      <c r="AW282" s="21"/>
    </row>
    <row r="283" spans="1:82" hidden="1" x14ac:dyDescent="0.2">
      <c r="A283" s="490"/>
      <c r="B283" s="490"/>
      <c r="C283" s="490"/>
      <c r="D283" s="490"/>
      <c r="E283" s="490"/>
      <c r="F283" s="490"/>
      <c r="G283" s="490"/>
      <c r="H283" s="490"/>
      <c r="I283" s="490"/>
      <c r="J283" s="490"/>
      <c r="K283" s="490"/>
      <c r="L283" s="490"/>
      <c r="M283" s="490"/>
      <c r="N283" s="490"/>
      <c r="O283" s="488" t="s">
        <v>43</v>
      </c>
      <c r="P283" s="489"/>
      <c r="Q283" s="489"/>
      <c r="R283" s="489"/>
      <c r="S283" s="489"/>
      <c r="T283" s="39" t="s">
        <v>0</v>
      </c>
      <c r="U283" s="103">
        <f t="shared" ref="U283:AB283" si="64">IFERROR(SUM(U281:U281),0)</f>
        <v>0</v>
      </c>
      <c r="V283" s="103">
        <f t="shared" si="64"/>
        <v>0</v>
      </c>
      <c r="W283" s="103">
        <f t="shared" si="64"/>
        <v>0</v>
      </c>
      <c r="X283" s="103">
        <f t="shared" si="64"/>
        <v>0</v>
      </c>
      <c r="Y283" s="103">
        <f t="shared" si="64"/>
        <v>0</v>
      </c>
      <c r="Z283" s="103">
        <f t="shared" si="64"/>
        <v>0</v>
      </c>
      <c r="AA283" s="103">
        <f t="shared" si="64"/>
        <v>0</v>
      </c>
      <c r="AB283" s="103">
        <f t="shared" si="64"/>
        <v>0</v>
      </c>
      <c r="AC283" s="101" t="s">
        <v>57</v>
      </c>
      <c r="AD283" s="3"/>
      <c r="AE283" s="71"/>
      <c r="AF283" s="3"/>
      <c r="AG283" s="3"/>
      <c r="AH283" s="3"/>
      <c r="AI283" s="3"/>
      <c r="AJ283" s="3"/>
      <c r="AK283" s="3"/>
      <c r="AL283" s="61"/>
      <c r="AM283" s="61"/>
      <c r="AN283" s="61"/>
      <c r="AO283" s="3"/>
      <c r="AP283" s="3"/>
      <c r="AQ283" s="2"/>
      <c r="AR283" s="2"/>
      <c r="AS283" s="2"/>
      <c r="AT283" s="2"/>
      <c r="AU283" s="20"/>
      <c r="AV283" s="20"/>
      <c r="AW283" s="21"/>
    </row>
    <row r="284" spans="1:82" ht="27.75" hidden="1" customHeight="1" x14ac:dyDescent="0.2">
      <c r="A284" s="473" t="s">
        <v>90</v>
      </c>
      <c r="B284" s="474"/>
      <c r="C284" s="474"/>
      <c r="D284" s="474"/>
      <c r="E284" s="474"/>
      <c r="F284" s="474"/>
      <c r="G284" s="474"/>
      <c r="H284" s="474"/>
      <c r="I284" s="474"/>
      <c r="J284" s="474"/>
      <c r="K284" s="474"/>
      <c r="L284" s="474"/>
      <c r="M284" s="474"/>
      <c r="N284" s="474"/>
      <c r="O284" s="474"/>
      <c r="P284" s="474"/>
      <c r="Q284" s="474"/>
      <c r="R284" s="474"/>
      <c r="S284" s="474"/>
      <c r="T284" s="474"/>
      <c r="U284" s="474"/>
      <c r="V284" s="474"/>
      <c r="W284" s="475"/>
      <c r="X284" s="475"/>
      <c r="Y284" s="475"/>
      <c r="Z284" s="475"/>
      <c r="AA284" s="476"/>
      <c r="AB284" s="476"/>
      <c r="AC284" s="476"/>
      <c r="AD284" s="476"/>
      <c r="AE284" s="477"/>
      <c r="AF284" s="478"/>
      <c r="AG284" s="2"/>
      <c r="AH284" s="2"/>
      <c r="AI284" s="2"/>
      <c r="AJ284" s="2"/>
      <c r="AK284" s="60"/>
      <c r="AL284" s="60"/>
      <c r="AM284" s="60"/>
      <c r="AN284" s="2"/>
      <c r="AO284" s="2"/>
      <c r="AP284" s="2"/>
      <c r="AQ284" s="2"/>
      <c r="AR284" s="2"/>
    </row>
    <row r="285" spans="1:82" ht="15" hidden="1" x14ac:dyDescent="0.25">
      <c r="A285" s="479" t="s">
        <v>427</v>
      </c>
      <c r="B285" s="480"/>
      <c r="C285" s="480"/>
      <c r="D285" s="480"/>
      <c r="E285" s="480"/>
      <c r="F285" s="480"/>
      <c r="G285" s="480"/>
      <c r="H285" s="480"/>
      <c r="I285" s="480"/>
      <c r="J285" s="480"/>
      <c r="K285" s="480"/>
      <c r="L285" s="480"/>
      <c r="M285" s="480"/>
      <c r="N285" s="480"/>
      <c r="O285" s="480"/>
      <c r="P285" s="480"/>
      <c r="Q285" s="480"/>
      <c r="R285" s="480"/>
      <c r="S285" s="480"/>
      <c r="T285" s="480"/>
      <c r="U285" s="480"/>
      <c r="V285" s="480"/>
      <c r="W285" s="480"/>
      <c r="X285" s="480"/>
      <c r="Y285" s="480"/>
      <c r="Z285" s="480"/>
      <c r="AA285" s="476"/>
      <c r="AB285" s="476"/>
      <c r="AC285" s="476"/>
      <c r="AD285" s="476"/>
      <c r="AE285" s="477"/>
      <c r="AF285" s="481"/>
      <c r="AG285" s="2"/>
      <c r="AH285" s="2"/>
      <c r="AI285" s="2"/>
      <c r="AJ285" s="2"/>
      <c r="AK285" s="60"/>
      <c r="AL285" s="60"/>
      <c r="AM285" s="60"/>
      <c r="AN285" s="2"/>
      <c r="AO285" s="2"/>
      <c r="AP285" s="2"/>
      <c r="AQ285" s="2"/>
      <c r="AR285" s="2"/>
    </row>
    <row r="286" spans="1:82" ht="15" hidden="1" x14ac:dyDescent="0.25">
      <c r="A286" s="482" t="s">
        <v>83</v>
      </c>
      <c r="B286" s="483"/>
      <c r="C286" s="483"/>
      <c r="D286" s="483"/>
      <c r="E286" s="483"/>
      <c r="F286" s="483"/>
      <c r="G286" s="483"/>
      <c r="H286" s="483"/>
      <c r="I286" s="483"/>
      <c r="J286" s="483"/>
      <c r="K286" s="483"/>
      <c r="L286" s="483"/>
      <c r="M286" s="483"/>
      <c r="N286" s="483"/>
      <c r="O286" s="483"/>
      <c r="P286" s="483"/>
      <c r="Q286" s="483"/>
      <c r="R286" s="483"/>
      <c r="S286" s="483"/>
      <c r="T286" s="483"/>
      <c r="U286" s="483"/>
      <c r="V286" s="483"/>
      <c r="W286" s="483"/>
      <c r="X286" s="480"/>
      <c r="Y286" s="480"/>
      <c r="Z286" s="480"/>
      <c r="AA286" s="476"/>
      <c r="AB286" s="476"/>
      <c r="AC286" s="476"/>
      <c r="AD286" s="476"/>
      <c r="AE286" s="477"/>
      <c r="AF286" s="484"/>
      <c r="AG286" s="2"/>
      <c r="AH286" s="2"/>
      <c r="AI286" s="2"/>
      <c r="AJ286" s="2"/>
      <c r="AK286" s="60"/>
      <c r="AL286" s="60"/>
      <c r="AM286" s="60"/>
      <c r="AN286" s="2"/>
      <c r="AO286" s="2"/>
      <c r="AP286" s="2"/>
      <c r="AQ286" s="2"/>
      <c r="AR286" s="2"/>
    </row>
    <row r="287" spans="1:82" hidden="1" x14ac:dyDescent="0.2">
      <c r="A287" s="78" t="s">
        <v>428</v>
      </c>
      <c r="B287" s="79" t="s">
        <v>429</v>
      </c>
      <c r="C287" s="79">
        <v>4301051476</v>
      </c>
      <c r="D287" s="79">
        <v>4680115882584</v>
      </c>
      <c r="E287" s="80">
        <v>0.33</v>
      </c>
      <c r="F287" s="81">
        <v>8</v>
      </c>
      <c r="G287" s="80">
        <v>2.64</v>
      </c>
      <c r="H287" s="80">
        <v>2.9079999999999999</v>
      </c>
      <c r="I287" s="82">
        <v>182</v>
      </c>
      <c r="J287" s="82" t="s">
        <v>112</v>
      </c>
      <c r="K287" s="83" t="s">
        <v>172</v>
      </c>
      <c r="L287" s="83"/>
      <c r="M287" s="485">
        <v>60</v>
      </c>
      <c r="N287" s="485"/>
      <c r="O287" s="59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287" s="487"/>
      <c r="Q287" s="487"/>
      <c r="R287" s="487"/>
      <c r="S287" s="487"/>
      <c r="T287" s="84" t="s">
        <v>0</v>
      </c>
      <c r="U287" s="64">
        <v>0</v>
      </c>
      <c r="V287" s="65">
        <f>IFERROR(IF(U287="",0,CEILING((U287/$G287),1)*$G287),"")</f>
        <v>0</v>
      </c>
      <c r="W287" s="64">
        <v>0</v>
      </c>
      <c r="X287" s="65">
        <f>IFERROR(IF(W287="",0,CEILING((W287/$G287),1)*$G287),"")</f>
        <v>0</v>
      </c>
      <c r="Y287" s="64">
        <v>0</v>
      </c>
      <c r="Z287" s="65">
        <f>IFERROR(IF(Y287="",0,CEILING((Y287/$G287),1)*$G287),"")</f>
        <v>0</v>
      </c>
      <c r="AA287" s="64">
        <v>0</v>
      </c>
      <c r="AB287" s="65">
        <f>IFERROR(IF(AA287="",0,CEILING((AA287/$G287),1)*$G287),"")</f>
        <v>0</v>
      </c>
      <c r="AC287" s="66" t="str">
        <f>IF(IFERROR(ROUNDUP(V287/G287,0)*0.00651,0)+IFERROR(ROUNDUP(X287/G287,0)*0.00651,0)+IFERROR(ROUNDUP(Z287/G287,0)*0.00651,0)+IFERROR(ROUNDUP(AB287/G287,0)*0.00651,0)=0,"",IFERROR(ROUNDUP(V287/G287,0)*0.00651,0)+IFERROR(ROUNDUP(X287/G287,0)*0.00651,0)+IFERROR(ROUNDUP(Z287/G287,0)*0.00651,0)+IFERROR(ROUNDUP(AB287/G287,0)*0.00651,0))</f>
        <v/>
      </c>
      <c r="AD287" s="78" t="s">
        <v>57</v>
      </c>
      <c r="AE287" s="78" t="s">
        <v>57</v>
      </c>
      <c r="AF287" s="319" t="s">
        <v>430</v>
      </c>
      <c r="AG287" s="2"/>
      <c r="AH287" s="2"/>
      <c r="AI287" s="2"/>
      <c r="AJ287" s="2"/>
      <c r="AK287" s="2"/>
      <c r="AL287" s="60"/>
      <c r="AM287" s="60"/>
      <c r="AN287" s="60"/>
      <c r="AO287" s="2"/>
      <c r="AP287" s="2"/>
      <c r="AQ287" s="2"/>
      <c r="AR287" s="2"/>
      <c r="AS287" s="2"/>
      <c r="AT287" s="2"/>
      <c r="AU287" s="20"/>
      <c r="AV287" s="20"/>
      <c r="AW287" s="21"/>
      <c r="BB287" s="318" t="s">
        <v>65</v>
      </c>
      <c r="BO287" s="76">
        <f>IFERROR(U287*H287/G287,0)</f>
        <v>0</v>
      </c>
      <c r="BP287" s="76">
        <f>IFERROR(V287*H287/G287,0)</f>
        <v>0</v>
      </c>
      <c r="BQ287" s="76">
        <f>IFERROR(1/I287*(U287/G287),0)</f>
        <v>0</v>
      </c>
      <c r="BR287" s="76">
        <f>IFERROR(1/I287*(V287/G287),0)</f>
        <v>0</v>
      </c>
      <c r="BS287" s="76">
        <f>IFERROR(W287*H287/G287,0)</f>
        <v>0</v>
      </c>
      <c r="BT287" s="76">
        <f>IFERROR(X287*H287/G287,0)</f>
        <v>0</v>
      </c>
      <c r="BU287" s="76">
        <f>IFERROR(1/I287*(W287/G287),0)</f>
        <v>0</v>
      </c>
      <c r="BV287" s="76">
        <f>IFERROR(1/I287*(X287/G287),0)</f>
        <v>0</v>
      </c>
      <c r="BW287" s="76">
        <f>IFERROR(Y287*H287/G287,0)</f>
        <v>0</v>
      </c>
      <c r="BX287" s="76">
        <f>IFERROR(Z287*H287/G287,0)</f>
        <v>0</v>
      </c>
      <c r="BY287" s="76">
        <f>IFERROR(1/I287*(Y287/G287),0)</f>
        <v>0</v>
      </c>
      <c r="BZ287" s="76">
        <f>IFERROR(1/I287*(Z287/G287),0)</f>
        <v>0</v>
      </c>
      <c r="CA287" s="76">
        <f>IFERROR(AA287*H287/G287,0)</f>
        <v>0</v>
      </c>
      <c r="CB287" s="76">
        <f>IFERROR(AB287*H287/G287,0)</f>
        <v>0</v>
      </c>
      <c r="CC287" s="76">
        <f>IFERROR(1/I287*(AA287/G287),0)</f>
        <v>0</v>
      </c>
      <c r="CD287" s="76">
        <f>IFERROR(1/I287*(AB287/G287),0)</f>
        <v>0</v>
      </c>
    </row>
    <row r="288" spans="1:82" hidden="1" x14ac:dyDescent="0.2">
      <c r="A288" s="490"/>
      <c r="B288" s="490"/>
      <c r="C288" s="490"/>
      <c r="D288" s="490"/>
      <c r="E288" s="490"/>
      <c r="F288" s="490"/>
      <c r="G288" s="490"/>
      <c r="H288" s="490"/>
      <c r="I288" s="490"/>
      <c r="J288" s="490"/>
      <c r="K288" s="490"/>
      <c r="L288" s="490"/>
      <c r="M288" s="490"/>
      <c r="N288" s="490"/>
      <c r="O288" s="488" t="s">
        <v>43</v>
      </c>
      <c r="P288" s="489"/>
      <c r="Q288" s="489"/>
      <c r="R288" s="489"/>
      <c r="S288" s="489"/>
      <c r="T288" s="39" t="s">
        <v>42</v>
      </c>
      <c r="U288" s="101">
        <f>IFERROR(U287/G287,0)</f>
        <v>0</v>
      </c>
      <c r="V288" s="101">
        <f>IFERROR(V287/G287,0)</f>
        <v>0</v>
      </c>
      <c r="W288" s="101">
        <f>IFERROR(W287/G287,0)</f>
        <v>0</v>
      </c>
      <c r="X288" s="101">
        <f>IFERROR(X287/G287,0)</f>
        <v>0</v>
      </c>
      <c r="Y288" s="101">
        <f>IFERROR(Y287/G287,0)</f>
        <v>0</v>
      </c>
      <c r="Z288" s="101">
        <f>IFERROR(Z287/G287,0)</f>
        <v>0</v>
      </c>
      <c r="AA288" s="101">
        <f>IFERROR(AA287/G287,0)</f>
        <v>0</v>
      </c>
      <c r="AB288" s="101">
        <f>IFERROR(AB287/G287,0)</f>
        <v>0</v>
      </c>
      <c r="AC288" s="101">
        <f>IFERROR(IF(AC287="",0,AC287),0)</f>
        <v>0</v>
      </c>
      <c r="AD288" s="3"/>
      <c r="AE288" s="71"/>
      <c r="AF288" s="3"/>
      <c r="AG288" s="3"/>
      <c r="AH288" s="3"/>
      <c r="AI288" s="3"/>
      <c r="AJ288" s="3"/>
      <c r="AK288" s="3"/>
      <c r="AL288" s="61"/>
      <c r="AM288" s="61"/>
      <c r="AN288" s="61"/>
      <c r="AO288" s="3"/>
      <c r="AP288" s="3"/>
      <c r="AQ288" s="2"/>
      <c r="AR288" s="2"/>
      <c r="AS288" s="2"/>
      <c r="AT288" s="2"/>
      <c r="AU288" s="20"/>
      <c r="AV288" s="20"/>
      <c r="AW288" s="21"/>
    </row>
    <row r="289" spans="1:82" hidden="1" x14ac:dyDescent="0.2">
      <c r="A289" s="490"/>
      <c r="B289" s="490"/>
      <c r="C289" s="490"/>
      <c r="D289" s="490"/>
      <c r="E289" s="490"/>
      <c r="F289" s="490"/>
      <c r="G289" s="490"/>
      <c r="H289" s="490"/>
      <c r="I289" s="490"/>
      <c r="J289" s="490"/>
      <c r="K289" s="490"/>
      <c r="L289" s="490"/>
      <c r="M289" s="490"/>
      <c r="N289" s="490"/>
      <c r="O289" s="488" t="s">
        <v>43</v>
      </c>
      <c r="P289" s="489"/>
      <c r="Q289" s="489"/>
      <c r="R289" s="489"/>
      <c r="S289" s="489"/>
      <c r="T289" s="39" t="s">
        <v>0</v>
      </c>
      <c r="U289" s="103">
        <f t="shared" ref="U289:AB289" si="65">IFERROR(SUM(U287:U287),0)</f>
        <v>0</v>
      </c>
      <c r="V289" s="103">
        <f t="shared" si="65"/>
        <v>0</v>
      </c>
      <c r="W289" s="103">
        <f t="shared" si="65"/>
        <v>0</v>
      </c>
      <c r="X289" s="103">
        <f t="shared" si="65"/>
        <v>0</v>
      </c>
      <c r="Y289" s="103">
        <f t="shared" si="65"/>
        <v>0</v>
      </c>
      <c r="Z289" s="103">
        <f t="shared" si="65"/>
        <v>0</v>
      </c>
      <c r="AA289" s="103">
        <f t="shared" si="65"/>
        <v>0</v>
      </c>
      <c r="AB289" s="103">
        <f t="shared" si="65"/>
        <v>0</v>
      </c>
      <c r="AC289" s="101" t="s">
        <v>57</v>
      </c>
      <c r="AD289" s="3"/>
      <c r="AE289" s="71"/>
      <c r="AF289" s="3"/>
      <c r="AG289" s="3"/>
      <c r="AH289" s="3"/>
      <c r="AI289" s="3"/>
      <c r="AJ289" s="3"/>
      <c r="AK289" s="3"/>
      <c r="AL289" s="61"/>
      <c r="AM289" s="61"/>
      <c r="AN289" s="61"/>
      <c r="AO289" s="3"/>
      <c r="AP289" s="3"/>
      <c r="AQ289" s="2"/>
      <c r="AR289" s="2"/>
      <c r="AS289" s="2"/>
      <c r="AT289" s="2"/>
      <c r="AU289" s="20"/>
      <c r="AV289" s="20"/>
      <c r="AW289" s="21"/>
    </row>
    <row r="290" spans="1:82" ht="27.75" hidden="1" customHeight="1" x14ac:dyDescent="0.2">
      <c r="A290" s="473" t="s">
        <v>211</v>
      </c>
      <c r="B290" s="474"/>
      <c r="C290" s="474"/>
      <c r="D290" s="474"/>
      <c r="E290" s="474"/>
      <c r="F290" s="474"/>
      <c r="G290" s="474"/>
      <c r="H290" s="474"/>
      <c r="I290" s="474"/>
      <c r="J290" s="474"/>
      <c r="K290" s="474"/>
      <c r="L290" s="474"/>
      <c r="M290" s="474"/>
      <c r="N290" s="474"/>
      <c r="O290" s="474"/>
      <c r="P290" s="474"/>
      <c r="Q290" s="474"/>
      <c r="R290" s="474"/>
      <c r="S290" s="474"/>
      <c r="T290" s="474"/>
      <c r="U290" s="474"/>
      <c r="V290" s="474"/>
      <c r="W290" s="475"/>
      <c r="X290" s="475"/>
      <c r="Y290" s="475"/>
      <c r="Z290" s="475"/>
      <c r="AA290" s="476"/>
      <c r="AB290" s="476"/>
      <c r="AC290" s="476"/>
      <c r="AD290" s="476"/>
      <c r="AE290" s="477"/>
      <c r="AF290" s="478"/>
      <c r="AG290" s="2"/>
      <c r="AH290" s="2"/>
      <c r="AI290" s="2"/>
      <c r="AJ290" s="2"/>
      <c r="AK290" s="60"/>
      <c r="AL290" s="60"/>
      <c r="AM290" s="60"/>
      <c r="AN290" s="2"/>
      <c r="AO290" s="2"/>
      <c r="AP290" s="2"/>
      <c r="AQ290" s="2"/>
      <c r="AR290" s="2"/>
    </row>
    <row r="291" spans="1:82" ht="15" hidden="1" x14ac:dyDescent="0.25">
      <c r="A291" s="479" t="s">
        <v>431</v>
      </c>
      <c r="B291" s="480"/>
      <c r="C291" s="480"/>
      <c r="D291" s="480"/>
      <c r="E291" s="480"/>
      <c r="F291" s="480"/>
      <c r="G291" s="480"/>
      <c r="H291" s="480"/>
      <c r="I291" s="480"/>
      <c r="J291" s="480"/>
      <c r="K291" s="480"/>
      <c r="L291" s="480"/>
      <c r="M291" s="480"/>
      <c r="N291" s="480"/>
      <c r="O291" s="480"/>
      <c r="P291" s="480"/>
      <c r="Q291" s="480"/>
      <c r="R291" s="480"/>
      <c r="S291" s="480"/>
      <c r="T291" s="480"/>
      <c r="U291" s="480"/>
      <c r="V291" s="480"/>
      <c r="W291" s="480"/>
      <c r="X291" s="480"/>
      <c r="Y291" s="480"/>
      <c r="Z291" s="480"/>
      <c r="AA291" s="476"/>
      <c r="AB291" s="476"/>
      <c r="AC291" s="476"/>
      <c r="AD291" s="476"/>
      <c r="AE291" s="477"/>
      <c r="AF291" s="481"/>
      <c r="AG291" s="2"/>
      <c r="AH291" s="2"/>
      <c r="AI291" s="2"/>
      <c r="AJ291" s="2"/>
      <c r="AK291" s="60"/>
      <c r="AL291" s="60"/>
      <c r="AM291" s="60"/>
      <c r="AN291" s="2"/>
      <c r="AO291" s="2"/>
      <c r="AP291" s="2"/>
      <c r="AQ291" s="2"/>
      <c r="AR291" s="2"/>
    </row>
    <row r="292" spans="1:82" ht="15" hidden="1" x14ac:dyDescent="0.25">
      <c r="A292" s="482" t="s">
        <v>116</v>
      </c>
      <c r="B292" s="483"/>
      <c r="C292" s="483"/>
      <c r="D292" s="483"/>
      <c r="E292" s="483"/>
      <c r="F292" s="483"/>
      <c r="G292" s="483"/>
      <c r="H292" s="483"/>
      <c r="I292" s="483"/>
      <c r="J292" s="483"/>
      <c r="K292" s="483"/>
      <c r="L292" s="483"/>
      <c r="M292" s="483"/>
      <c r="N292" s="483"/>
      <c r="O292" s="483"/>
      <c r="P292" s="483"/>
      <c r="Q292" s="483"/>
      <c r="R292" s="483"/>
      <c r="S292" s="483"/>
      <c r="T292" s="483"/>
      <c r="U292" s="483"/>
      <c r="V292" s="483"/>
      <c r="W292" s="483"/>
      <c r="X292" s="480"/>
      <c r="Y292" s="480"/>
      <c r="Z292" s="480"/>
      <c r="AA292" s="476"/>
      <c r="AB292" s="476"/>
      <c r="AC292" s="476"/>
      <c r="AD292" s="476"/>
      <c r="AE292" s="477"/>
      <c r="AF292" s="484"/>
      <c r="AG292" s="2"/>
      <c r="AH292" s="2"/>
      <c r="AI292" s="2"/>
      <c r="AJ292" s="2"/>
      <c r="AK292" s="60"/>
      <c r="AL292" s="60"/>
      <c r="AM292" s="60"/>
      <c r="AN292" s="2"/>
      <c r="AO292" s="2"/>
      <c r="AP292" s="2"/>
      <c r="AQ292" s="2"/>
      <c r="AR292" s="2"/>
    </row>
    <row r="293" spans="1:82" hidden="1" x14ac:dyDescent="0.2">
      <c r="A293" s="78" t="s">
        <v>432</v>
      </c>
      <c r="B293" s="79" t="s">
        <v>433</v>
      </c>
      <c r="C293" s="79">
        <v>4301031301</v>
      </c>
      <c r="D293" s="79">
        <v>4680115884700</v>
      </c>
      <c r="E293" s="80">
        <v>0.57999999999999996</v>
      </c>
      <c r="F293" s="81">
        <v>6</v>
      </c>
      <c r="G293" s="80">
        <v>3.48</v>
      </c>
      <c r="H293" s="80">
        <v>3.66</v>
      </c>
      <c r="I293" s="82">
        <v>182</v>
      </c>
      <c r="J293" s="82" t="s">
        <v>112</v>
      </c>
      <c r="K293" s="83" t="s">
        <v>120</v>
      </c>
      <c r="L293" s="83"/>
      <c r="M293" s="485">
        <v>40</v>
      </c>
      <c r="N293" s="485"/>
      <c r="O293" s="591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P293" s="487"/>
      <c r="Q293" s="487"/>
      <c r="R293" s="487"/>
      <c r="S293" s="487"/>
      <c r="T293" s="84" t="s">
        <v>0</v>
      </c>
      <c r="U293" s="64">
        <v>0</v>
      </c>
      <c r="V293" s="65">
        <f>IFERROR(IF(U293="",0,CEILING((U293/$G293),1)*$G293),"")</f>
        <v>0</v>
      </c>
      <c r="W293" s="64">
        <v>0</v>
      </c>
      <c r="X293" s="65">
        <f>IFERROR(IF(W293="",0,CEILING((W293/$G293),1)*$G293),"")</f>
        <v>0</v>
      </c>
      <c r="Y293" s="64">
        <v>0</v>
      </c>
      <c r="Z293" s="65">
        <f>IFERROR(IF(Y293="",0,CEILING((Y293/$G293),1)*$G293),"")</f>
        <v>0</v>
      </c>
      <c r="AA293" s="64">
        <v>0</v>
      </c>
      <c r="AB293" s="65">
        <f>IFERROR(IF(AA293="",0,CEILING((AA293/$G293),1)*$G293),"")</f>
        <v>0</v>
      </c>
      <c r="AC293" s="66" t="str">
        <f>IF(IFERROR(ROUNDUP(V293/G293,0)*0.00651,0)+IFERROR(ROUNDUP(X293/G293,0)*0.00651,0)+IFERROR(ROUNDUP(Z293/G293,0)*0.00651,0)+IFERROR(ROUNDUP(AB293/G293,0)*0.00651,0)=0,"",IFERROR(ROUNDUP(V293/G293,0)*0.00651,0)+IFERROR(ROUNDUP(X293/G293,0)*0.00651,0)+IFERROR(ROUNDUP(Z293/G293,0)*0.00651,0)+IFERROR(ROUNDUP(AB293/G293,0)*0.00651,0))</f>
        <v/>
      </c>
      <c r="AD293" s="78" t="s">
        <v>57</v>
      </c>
      <c r="AE293" s="78" t="s">
        <v>57</v>
      </c>
      <c r="AF293" s="321" t="s">
        <v>434</v>
      </c>
      <c r="AG293" s="2"/>
      <c r="AH293" s="2"/>
      <c r="AI293" s="2"/>
      <c r="AJ293" s="2"/>
      <c r="AK293" s="2"/>
      <c r="AL293" s="60"/>
      <c r="AM293" s="60"/>
      <c r="AN293" s="60"/>
      <c r="AO293" s="2"/>
      <c r="AP293" s="2"/>
      <c r="AQ293" s="2"/>
      <c r="AR293" s="2"/>
      <c r="AS293" s="2"/>
      <c r="AT293" s="2"/>
      <c r="AU293" s="20"/>
      <c r="AV293" s="20"/>
      <c r="AW293" s="21"/>
      <c r="BB293" s="320" t="s">
        <v>65</v>
      </c>
      <c r="BO293" s="76">
        <f>IFERROR(U293*H293/G293,0)</f>
        <v>0</v>
      </c>
      <c r="BP293" s="76">
        <f>IFERROR(V293*H293/G293,0)</f>
        <v>0</v>
      </c>
      <c r="BQ293" s="76">
        <f>IFERROR(1/I293*(U293/G293),0)</f>
        <v>0</v>
      </c>
      <c r="BR293" s="76">
        <f>IFERROR(1/I293*(V293/G293),0)</f>
        <v>0</v>
      </c>
      <c r="BS293" s="76">
        <f>IFERROR(W293*H293/G293,0)</f>
        <v>0</v>
      </c>
      <c r="BT293" s="76">
        <f>IFERROR(X293*H293/G293,0)</f>
        <v>0</v>
      </c>
      <c r="BU293" s="76">
        <f>IFERROR(1/I293*(W293/G293),0)</f>
        <v>0</v>
      </c>
      <c r="BV293" s="76">
        <f>IFERROR(1/I293*(X293/G293),0)</f>
        <v>0</v>
      </c>
      <c r="BW293" s="76">
        <f>IFERROR(Y293*H293/G293,0)</f>
        <v>0</v>
      </c>
      <c r="BX293" s="76">
        <f>IFERROR(Z293*H293/G293,0)</f>
        <v>0</v>
      </c>
      <c r="BY293" s="76">
        <f>IFERROR(1/I293*(Y293/G293),0)</f>
        <v>0</v>
      </c>
      <c r="BZ293" s="76">
        <f>IFERROR(1/I293*(Z293/G293),0)</f>
        <v>0</v>
      </c>
      <c r="CA293" s="76">
        <f>IFERROR(AA293*H293/G293,0)</f>
        <v>0</v>
      </c>
      <c r="CB293" s="76">
        <f>IFERROR(AB293*H293/G293,0)</f>
        <v>0</v>
      </c>
      <c r="CC293" s="76">
        <f>IFERROR(1/I293*(AA293/G293),0)</f>
        <v>0</v>
      </c>
      <c r="CD293" s="76">
        <f>IFERROR(1/I293*(AB293/G293),0)</f>
        <v>0</v>
      </c>
    </row>
    <row r="294" spans="1:82" hidden="1" x14ac:dyDescent="0.2">
      <c r="A294" s="78" t="s">
        <v>435</v>
      </c>
      <c r="B294" s="79" t="s">
        <v>436</v>
      </c>
      <c r="C294" s="79">
        <v>4301031246</v>
      </c>
      <c r="D294" s="79">
        <v>4680115883970</v>
      </c>
      <c r="E294" s="80">
        <v>0.28000000000000003</v>
      </c>
      <c r="F294" s="81">
        <v>6</v>
      </c>
      <c r="G294" s="80">
        <v>1.68</v>
      </c>
      <c r="H294" s="80">
        <v>2.5</v>
      </c>
      <c r="I294" s="82">
        <v>234</v>
      </c>
      <c r="J294" s="82" t="s">
        <v>108</v>
      </c>
      <c r="K294" s="83" t="s">
        <v>120</v>
      </c>
      <c r="L294" s="83"/>
      <c r="M294" s="485">
        <v>40</v>
      </c>
      <c r="N294" s="485"/>
      <c r="O294" s="592" t="str">
        <f>HYPERLINK("https://abi.ru/products/Охлажденные/Стародворье/Мясинская/Копченые колбасы/P003602/","П/к колбасы «Мясинская по-баварски» ф/в 0,28 н/о ТМ «Стародворье»")</f>
        <v>П/к колбасы «Мясинская по-баварски» ф/в 0,28 н/о ТМ «Стародворье»</v>
      </c>
      <c r="P294" s="487"/>
      <c r="Q294" s="487"/>
      <c r="R294" s="487"/>
      <c r="S294" s="487"/>
      <c r="T294" s="84" t="s">
        <v>0</v>
      </c>
      <c r="U294" s="64">
        <v>0</v>
      </c>
      <c r="V294" s="65">
        <f>IFERROR(IF(U294="",0,CEILING((U294/$G294),1)*$G294),"")</f>
        <v>0</v>
      </c>
      <c r="W294" s="64">
        <v>0</v>
      </c>
      <c r="X294" s="65">
        <f>IFERROR(IF(W294="",0,CEILING((W294/$G294),1)*$G294),"")</f>
        <v>0</v>
      </c>
      <c r="Y294" s="64">
        <v>0</v>
      </c>
      <c r="Z294" s="65">
        <f>IFERROR(IF(Y294="",0,CEILING((Y294/$G294),1)*$G294),"")</f>
        <v>0</v>
      </c>
      <c r="AA294" s="64">
        <v>0</v>
      </c>
      <c r="AB294" s="65">
        <f>IFERROR(IF(AA294="",0,CEILING((AA294/$G294),1)*$G294),"")</f>
        <v>0</v>
      </c>
      <c r="AC294" s="66" t="str">
        <f>IF(IFERROR(ROUNDUP(V294/G294,0)*0.00502,0)+IFERROR(ROUNDUP(X294/G294,0)*0.00502,0)+IFERROR(ROUNDUP(Z294/G294,0)*0.00502,0)+IFERROR(ROUNDUP(AB294/G294,0)*0.00502,0)=0,"",IFERROR(ROUNDUP(V294/G294,0)*0.00502,0)+IFERROR(ROUNDUP(X294/G294,0)*0.00502,0)+IFERROR(ROUNDUP(Z294/G294,0)*0.00502,0)+IFERROR(ROUNDUP(AB294/G294,0)*0.00502,0))</f>
        <v/>
      </c>
      <c r="AD294" s="78" t="s">
        <v>57</v>
      </c>
      <c r="AE294" s="78" t="s">
        <v>57</v>
      </c>
      <c r="AF294" s="323" t="s">
        <v>437</v>
      </c>
      <c r="AG294" s="2"/>
      <c r="AH294" s="2"/>
      <c r="AI294" s="2"/>
      <c r="AJ294" s="2"/>
      <c r="AK294" s="2"/>
      <c r="AL294" s="60"/>
      <c r="AM294" s="60"/>
      <c r="AN294" s="60"/>
      <c r="AO294" s="2"/>
      <c r="AP294" s="2"/>
      <c r="AQ294" s="2"/>
      <c r="AR294" s="2"/>
      <c r="AS294" s="2"/>
      <c r="AT294" s="2"/>
      <c r="AU294" s="20"/>
      <c r="AV294" s="20"/>
      <c r="AW294" s="21"/>
      <c r="BB294" s="322" t="s">
        <v>65</v>
      </c>
      <c r="BO294" s="76">
        <f>IFERROR(U294*H294/G294,0)</f>
        <v>0</v>
      </c>
      <c r="BP294" s="76">
        <f>IFERROR(V294*H294/G294,0)</f>
        <v>0</v>
      </c>
      <c r="BQ294" s="76">
        <f>IFERROR(1/I294*(U294/G294),0)</f>
        <v>0</v>
      </c>
      <c r="BR294" s="76">
        <f>IFERROR(1/I294*(V294/G294),0)</f>
        <v>0</v>
      </c>
      <c r="BS294" s="76">
        <f>IFERROR(W294*H294/G294,0)</f>
        <v>0</v>
      </c>
      <c r="BT294" s="76">
        <f>IFERROR(X294*H294/G294,0)</f>
        <v>0</v>
      </c>
      <c r="BU294" s="76">
        <f>IFERROR(1/I294*(W294/G294),0)</f>
        <v>0</v>
      </c>
      <c r="BV294" s="76">
        <f>IFERROR(1/I294*(X294/G294),0)</f>
        <v>0</v>
      </c>
      <c r="BW294" s="76">
        <f>IFERROR(Y294*H294/G294,0)</f>
        <v>0</v>
      </c>
      <c r="BX294" s="76">
        <f>IFERROR(Z294*H294/G294,0)</f>
        <v>0</v>
      </c>
      <c r="BY294" s="76">
        <f>IFERROR(1/I294*(Y294/G294),0)</f>
        <v>0</v>
      </c>
      <c r="BZ294" s="76">
        <f>IFERROR(1/I294*(Z294/G294),0)</f>
        <v>0</v>
      </c>
      <c r="CA294" s="76">
        <f>IFERROR(AA294*H294/G294,0)</f>
        <v>0</v>
      </c>
      <c r="CB294" s="76">
        <f>IFERROR(AB294*H294/G294,0)</f>
        <v>0</v>
      </c>
      <c r="CC294" s="76">
        <f>IFERROR(1/I294*(AA294/G294),0)</f>
        <v>0</v>
      </c>
      <c r="CD294" s="76">
        <f>IFERROR(1/I294*(AB294/G294),0)</f>
        <v>0</v>
      </c>
    </row>
    <row r="295" spans="1:82" hidden="1" x14ac:dyDescent="0.2">
      <c r="A295" s="490"/>
      <c r="B295" s="490"/>
      <c r="C295" s="490"/>
      <c r="D295" s="490"/>
      <c r="E295" s="490"/>
      <c r="F295" s="490"/>
      <c r="G295" s="490"/>
      <c r="H295" s="490"/>
      <c r="I295" s="490"/>
      <c r="J295" s="490"/>
      <c r="K295" s="490"/>
      <c r="L295" s="490"/>
      <c r="M295" s="490"/>
      <c r="N295" s="490"/>
      <c r="O295" s="488" t="s">
        <v>43</v>
      </c>
      <c r="P295" s="489"/>
      <c r="Q295" s="489"/>
      <c r="R295" s="489"/>
      <c r="S295" s="489"/>
      <c r="T295" s="39" t="s">
        <v>42</v>
      </c>
      <c r="U295" s="101">
        <f>IFERROR(U293/G293,0)+IFERROR(U294/G294,0)</f>
        <v>0</v>
      </c>
      <c r="V295" s="101">
        <f>IFERROR(V293/G293,0)+IFERROR(V294/G294,0)</f>
        <v>0</v>
      </c>
      <c r="W295" s="101">
        <f>IFERROR(W293/G293,0)+IFERROR(W294/G294,0)</f>
        <v>0</v>
      </c>
      <c r="X295" s="101">
        <f>IFERROR(X293/G293,0)+IFERROR(X294/G294,0)</f>
        <v>0</v>
      </c>
      <c r="Y295" s="101">
        <f>IFERROR(Y293/G293,0)+IFERROR(Y294/G294,0)</f>
        <v>0</v>
      </c>
      <c r="Z295" s="101">
        <f>IFERROR(Z293/G293,0)+IFERROR(Z294/G294,0)</f>
        <v>0</v>
      </c>
      <c r="AA295" s="101">
        <f>IFERROR(AA293/G293,0)+IFERROR(AA294/G294,0)</f>
        <v>0</v>
      </c>
      <c r="AB295" s="101">
        <f>IFERROR(AB293/G293,0)+IFERROR(AB294/G294,0)</f>
        <v>0</v>
      </c>
      <c r="AC295" s="101">
        <f>IFERROR(IF(AC293="",0,AC293),0)+IFERROR(IF(AC294="",0,AC294),0)</f>
        <v>0</v>
      </c>
      <c r="AD295" s="3"/>
      <c r="AE295" s="71"/>
      <c r="AF295" s="3"/>
      <c r="AG295" s="3"/>
      <c r="AH295" s="3"/>
      <c r="AI295" s="3"/>
      <c r="AJ295" s="3"/>
      <c r="AK295" s="3"/>
      <c r="AL295" s="61"/>
      <c r="AM295" s="61"/>
      <c r="AN295" s="61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idden="1" x14ac:dyDescent="0.2">
      <c r="A296" s="490"/>
      <c r="B296" s="490"/>
      <c r="C296" s="490"/>
      <c r="D296" s="490"/>
      <c r="E296" s="490"/>
      <c r="F296" s="490"/>
      <c r="G296" s="490"/>
      <c r="H296" s="490"/>
      <c r="I296" s="490"/>
      <c r="J296" s="490"/>
      <c r="K296" s="490"/>
      <c r="L296" s="490"/>
      <c r="M296" s="490"/>
      <c r="N296" s="490"/>
      <c r="O296" s="488" t="s">
        <v>43</v>
      </c>
      <c r="P296" s="489"/>
      <c r="Q296" s="489"/>
      <c r="R296" s="489"/>
      <c r="S296" s="489"/>
      <c r="T296" s="39" t="s">
        <v>0</v>
      </c>
      <c r="U296" s="103">
        <f t="shared" ref="U296:AB296" si="66">IFERROR(SUM(U293:U294),0)</f>
        <v>0</v>
      </c>
      <c r="V296" s="103">
        <f t="shared" si="66"/>
        <v>0</v>
      </c>
      <c r="W296" s="103">
        <f t="shared" si="66"/>
        <v>0</v>
      </c>
      <c r="X296" s="103">
        <f t="shared" si="66"/>
        <v>0</v>
      </c>
      <c r="Y296" s="103">
        <f t="shared" si="66"/>
        <v>0</v>
      </c>
      <c r="Z296" s="103">
        <f t="shared" si="66"/>
        <v>0</v>
      </c>
      <c r="AA296" s="103">
        <f t="shared" si="66"/>
        <v>0</v>
      </c>
      <c r="AB296" s="103">
        <f t="shared" si="66"/>
        <v>0</v>
      </c>
      <c r="AC296" s="101" t="s">
        <v>57</v>
      </c>
      <c r="AD296" s="3"/>
      <c r="AE296" s="71"/>
      <c r="AF296" s="3"/>
      <c r="AG296" s="3"/>
      <c r="AH296" s="3"/>
      <c r="AI296" s="3"/>
      <c r="AJ296" s="3"/>
      <c r="AK296" s="3"/>
      <c r="AL296" s="61"/>
      <c r="AM296" s="61"/>
      <c r="AN296" s="61"/>
      <c r="AO296" s="3"/>
      <c r="AP296" s="3"/>
      <c r="AQ296" s="2"/>
      <c r="AR296" s="2"/>
      <c r="AS296" s="2"/>
      <c r="AT296" s="2"/>
      <c r="AU296" s="20"/>
      <c r="AV296" s="20"/>
      <c r="AW296" s="21"/>
    </row>
    <row r="297" spans="1:82" ht="15" hidden="1" x14ac:dyDescent="0.25">
      <c r="A297" s="482" t="s">
        <v>83</v>
      </c>
      <c r="B297" s="483"/>
      <c r="C297" s="483"/>
      <c r="D297" s="483"/>
      <c r="E297" s="483"/>
      <c r="F297" s="483"/>
      <c r="G297" s="483"/>
      <c r="H297" s="483"/>
      <c r="I297" s="483"/>
      <c r="J297" s="483"/>
      <c r="K297" s="483"/>
      <c r="L297" s="483"/>
      <c r="M297" s="483"/>
      <c r="N297" s="483"/>
      <c r="O297" s="483"/>
      <c r="P297" s="483"/>
      <c r="Q297" s="483"/>
      <c r="R297" s="483"/>
      <c r="S297" s="483"/>
      <c r="T297" s="483"/>
      <c r="U297" s="483"/>
      <c r="V297" s="483"/>
      <c r="W297" s="483"/>
      <c r="X297" s="480"/>
      <c r="Y297" s="480"/>
      <c r="Z297" s="480"/>
      <c r="AA297" s="476"/>
      <c r="AB297" s="476"/>
      <c r="AC297" s="476"/>
      <c r="AD297" s="476"/>
      <c r="AE297" s="477"/>
      <c r="AF297" s="484"/>
      <c r="AG297" s="2"/>
      <c r="AH297" s="2"/>
      <c r="AI297" s="2"/>
      <c r="AJ297" s="2"/>
      <c r="AK297" s="60"/>
      <c r="AL297" s="60"/>
      <c r="AM297" s="60"/>
      <c r="AN297" s="2"/>
      <c r="AO297" s="2"/>
      <c r="AP297" s="2"/>
      <c r="AQ297" s="2"/>
      <c r="AR297" s="2"/>
    </row>
    <row r="298" spans="1:82" hidden="1" x14ac:dyDescent="0.2">
      <c r="A298" s="78" t="s">
        <v>438</v>
      </c>
      <c r="B298" s="79" t="s">
        <v>439</v>
      </c>
      <c r="C298" s="79">
        <v>4301051942</v>
      </c>
      <c r="D298" s="79">
        <v>4680115884069</v>
      </c>
      <c r="E298" s="80">
        <v>0.45</v>
      </c>
      <c r="F298" s="81">
        <v>6</v>
      </c>
      <c r="G298" s="80">
        <v>2.7</v>
      </c>
      <c r="H298" s="80">
        <v>2.952</v>
      </c>
      <c r="I298" s="82">
        <v>182</v>
      </c>
      <c r="J298" s="82" t="s">
        <v>112</v>
      </c>
      <c r="K298" s="83" t="s">
        <v>87</v>
      </c>
      <c r="L298" s="83"/>
      <c r="M298" s="485">
        <v>40</v>
      </c>
      <c r="N298" s="485"/>
      <c r="O298" s="593" t="str">
        <f>HYPERLINK("https://abi.ru/products/Охлажденные/Стародворье/Мясинская/Сосиски/P003915/","Сосиски «Мясинские с сыром» ф/в 0,45 п/а мгс ТМ «Стародворье»")</f>
        <v>Сосиски «Мясинские с сыром» ф/в 0,45 п/а мгс ТМ «Стародворье»</v>
      </c>
      <c r="P298" s="487"/>
      <c r="Q298" s="487"/>
      <c r="R298" s="487"/>
      <c r="S298" s="487"/>
      <c r="T298" s="84" t="s">
        <v>0</v>
      </c>
      <c r="U298" s="64">
        <v>0</v>
      </c>
      <c r="V298" s="65">
        <f>IFERROR(IF(U298="",0,CEILING((U298/$G298),1)*$G298),"")</f>
        <v>0</v>
      </c>
      <c r="W298" s="64">
        <v>0</v>
      </c>
      <c r="X298" s="65">
        <f>IFERROR(IF(W298="",0,CEILING((W298/$G298),1)*$G298),"")</f>
        <v>0</v>
      </c>
      <c r="Y298" s="64">
        <v>0</v>
      </c>
      <c r="Z298" s="65">
        <f>IFERROR(IF(Y298="",0,CEILING((Y298/$G298),1)*$G298),"")</f>
        <v>0</v>
      </c>
      <c r="AA298" s="64">
        <v>0</v>
      </c>
      <c r="AB298" s="65">
        <f>IFERROR(IF(AA298="",0,CEILING((AA298/$G298),1)*$G298),"")</f>
        <v>0</v>
      </c>
      <c r="AC298" s="66" t="str">
        <f>IF(IFERROR(ROUNDUP(V298/G298,0)*0.00651,0)+IFERROR(ROUNDUP(X298/G298,0)*0.00651,0)+IFERROR(ROUNDUP(Z298/G298,0)*0.00651,0)+IFERROR(ROUNDUP(AB298/G298,0)*0.00651,0)=0,"",IFERROR(ROUNDUP(V298/G298,0)*0.00651,0)+IFERROR(ROUNDUP(X298/G298,0)*0.00651,0)+IFERROR(ROUNDUP(Z298/G298,0)*0.00651,0)+IFERROR(ROUNDUP(AB298/G298,0)*0.00651,0))</f>
        <v/>
      </c>
      <c r="AD298" s="78" t="s">
        <v>57</v>
      </c>
      <c r="AE298" s="78" t="s">
        <v>57</v>
      </c>
      <c r="AF298" s="325" t="s">
        <v>440</v>
      </c>
      <c r="AG298" s="2"/>
      <c r="AH298" s="2"/>
      <c r="AI298" s="2"/>
      <c r="AJ298" s="2"/>
      <c r="AK298" s="2"/>
      <c r="AL298" s="60"/>
      <c r="AM298" s="60"/>
      <c r="AN298" s="60"/>
      <c r="AO298" s="2"/>
      <c r="AP298" s="2"/>
      <c r="AQ298" s="2"/>
      <c r="AR298" s="2"/>
      <c r="AS298" s="2"/>
      <c r="AT298" s="2"/>
      <c r="AU298" s="20"/>
      <c r="AV298" s="20"/>
      <c r="AW298" s="21"/>
      <c r="BB298" s="324" t="s">
        <v>65</v>
      </c>
      <c r="BO298" s="76">
        <f>IFERROR(U298*H298/G298,0)</f>
        <v>0</v>
      </c>
      <c r="BP298" s="76">
        <f>IFERROR(V298*H298/G298,0)</f>
        <v>0</v>
      </c>
      <c r="BQ298" s="76">
        <f>IFERROR(1/I298*(U298/G298),0)</f>
        <v>0</v>
      </c>
      <c r="BR298" s="76">
        <f>IFERROR(1/I298*(V298/G298),0)</f>
        <v>0</v>
      </c>
      <c r="BS298" s="76">
        <f>IFERROR(W298*H298/G298,0)</f>
        <v>0</v>
      </c>
      <c r="BT298" s="76">
        <f>IFERROR(X298*H298/G298,0)</f>
        <v>0</v>
      </c>
      <c r="BU298" s="76">
        <f>IFERROR(1/I298*(W298/G298),0)</f>
        <v>0</v>
      </c>
      <c r="BV298" s="76">
        <f>IFERROR(1/I298*(X298/G298),0)</f>
        <v>0</v>
      </c>
      <c r="BW298" s="76">
        <f>IFERROR(Y298*H298/G298,0)</f>
        <v>0</v>
      </c>
      <c r="BX298" s="76">
        <f>IFERROR(Z298*H298/G298,0)</f>
        <v>0</v>
      </c>
      <c r="BY298" s="76">
        <f>IFERROR(1/I298*(Y298/G298),0)</f>
        <v>0</v>
      </c>
      <c r="BZ298" s="76">
        <f>IFERROR(1/I298*(Z298/G298),0)</f>
        <v>0</v>
      </c>
      <c r="CA298" s="76">
        <f>IFERROR(AA298*H298/G298,0)</f>
        <v>0</v>
      </c>
      <c r="CB298" s="76">
        <f>IFERROR(AB298*H298/G298,0)</f>
        <v>0</v>
      </c>
      <c r="CC298" s="76">
        <f>IFERROR(1/I298*(AA298/G298),0)</f>
        <v>0</v>
      </c>
      <c r="CD298" s="76">
        <f>IFERROR(1/I298*(AB298/G298),0)</f>
        <v>0</v>
      </c>
    </row>
    <row r="299" spans="1:82" hidden="1" x14ac:dyDescent="0.2">
      <c r="A299" s="490"/>
      <c r="B299" s="490"/>
      <c r="C299" s="490"/>
      <c r="D299" s="490"/>
      <c r="E299" s="490"/>
      <c r="F299" s="490"/>
      <c r="G299" s="490"/>
      <c r="H299" s="490"/>
      <c r="I299" s="490"/>
      <c r="J299" s="490"/>
      <c r="K299" s="490"/>
      <c r="L299" s="490"/>
      <c r="M299" s="490"/>
      <c r="N299" s="490"/>
      <c r="O299" s="488" t="s">
        <v>43</v>
      </c>
      <c r="P299" s="489"/>
      <c r="Q299" s="489"/>
      <c r="R299" s="489"/>
      <c r="S299" s="489"/>
      <c r="T299" s="39" t="s">
        <v>42</v>
      </c>
      <c r="U299" s="101">
        <f>IFERROR(U298/G298,0)</f>
        <v>0</v>
      </c>
      <c r="V299" s="101">
        <f>IFERROR(V298/G298,0)</f>
        <v>0</v>
      </c>
      <c r="W299" s="101">
        <f>IFERROR(W298/G298,0)</f>
        <v>0</v>
      </c>
      <c r="X299" s="101">
        <f>IFERROR(X298/G298,0)</f>
        <v>0</v>
      </c>
      <c r="Y299" s="101">
        <f>IFERROR(Y298/G298,0)</f>
        <v>0</v>
      </c>
      <c r="Z299" s="101">
        <f>IFERROR(Z298/G298,0)</f>
        <v>0</v>
      </c>
      <c r="AA299" s="101">
        <f>IFERROR(AA298/G298,0)</f>
        <v>0</v>
      </c>
      <c r="AB299" s="101">
        <f>IFERROR(AB298/G298,0)</f>
        <v>0</v>
      </c>
      <c r="AC299" s="101">
        <f>IFERROR(IF(AC298="",0,AC298),0)</f>
        <v>0</v>
      </c>
      <c r="AD299" s="3"/>
      <c r="AE299" s="71"/>
      <c r="AF299" s="3"/>
      <c r="AG299" s="3"/>
      <c r="AH299" s="3"/>
      <c r="AI299" s="3"/>
      <c r="AJ299" s="3"/>
      <c r="AK299" s="3"/>
      <c r="AL299" s="61"/>
      <c r="AM299" s="61"/>
      <c r="AN299" s="61"/>
      <c r="AO299" s="3"/>
      <c r="AP299" s="3"/>
      <c r="AQ299" s="2"/>
      <c r="AR299" s="2"/>
      <c r="AS299" s="2"/>
      <c r="AT299" s="2"/>
      <c r="AU299" s="20"/>
      <c r="AV299" s="20"/>
      <c r="AW299" s="21"/>
    </row>
    <row r="300" spans="1:82" hidden="1" x14ac:dyDescent="0.2">
      <c r="A300" s="490"/>
      <c r="B300" s="490"/>
      <c r="C300" s="490"/>
      <c r="D300" s="490"/>
      <c r="E300" s="490"/>
      <c r="F300" s="490"/>
      <c r="G300" s="490"/>
      <c r="H300" s="490"/>
      <c r="I300" s="490"/>
      <c r="J300" s="490"/>
      <c r="K300" s="490"/>
      <c r="L300" s="490"/>
      <c r="M300" s="490"/>
      <c r="N300" s="490"/>
      <c r="O300" s="488" t="s">
        <v>43</v>
      </c>
      <c r="P300" s="489"/>
      <c r="Q300" s="489"/>
      <c r="R300" s="489"/>
      <c r="S300" s="489"/>
      <c r="T300" s="39" t="s">
        <v>0</v>
      </c>
      <c r="U300" s="103">
        <f t="shared" ref="U300:AB300" si="67">IFERROR(SUM(U298:U298),0)</f>
        <v>0</v>
      </c>
      <c r="V300" s="103">
        <f t="shared" si="67"/>
        <v>0</v>
      </c>
      <c r="W300" s="103">
        <f t="shared" si="67"/>
        <v>0</v>
      </c>
      <c r="X300" s="103">
        <f t="shared" si="67"/>
        <v>0</v>
      </c>
      <c r="Y300" s="103">
        <f t="shared" si="67"/>
        <v>0</v>
      </c>
      <c r="Z300" s="103">
        <f t="shared" si="67"/>
        <v>0</v>
      </c>
      <c r="AA300" s="103">
        <f t="shared" si="67"/>
        <v>0</v>
      </c>
      <c r="AB300" s="103">
        <f t="shared" si="67"/>
        <v>0</v>
      </c>
      <c r="AC300" s="101" t="s">
        <v>57</v>
      </c>
      <c r="AD300" s="3"/>
      <c r="AE300" s="71"/>
      <c r="AF300" s="3"/>
      <c r="AG300" s="3"/>
      <c r="AH300" s="3"/>
      <c r="AI300" s="3"/>
      <c r="AJ300" s="3"/>
      <c r="AK300" s="3"/>
      <c r="AL300" s="61"/>
      <c r="AM300" s="61"/>
      <c r="AN300" s="61"/>
      <c r="AO300" s="3"/>
      <c r="AP300" s="3"/>
      <c r="AQ300" s="2"/>
      <c r="AR300" s="2"/>
      <c r="AS300" s="2"/>
      <c r="AT300" s="2"/>
      <c r="AU300" s="20"/>
      <c r="AV300" s="20"/>
      <c r="AW300" s="21"/>
    </row>
    <row r="301" spans="1:82" ht="15" hidden="1" x14ac:dyDescent="0.25">
      <c r="A301" s="479" t="s">
        <v>441</v>
      </c>
      <c r="B301" s="480"/>
      <c r="C301" s="480"/>
      <c r="D301" s="480"/>
      <c r="E301" s="480"/>
      <c r="F301" s="480"/>
      <c r="G301" s="480"/>
      <c r="H301" s="480"/>
      <c r="I301" s="480"/>
      <c r="J301" s="480"/>
      <c r="K301" s="480"/>
      <c r="L301" s="480"/>
      <c r="M301" s="480"/>
      <c r="N301" s="480"/>
      <c r="O301" s="480"/>
      <c r="P301" s="480"/>
      <c r="Q301" s="480"/>
      <c r="R301" s="480"/>
      <c r="S301" s="480"/>
      <c r="T301" s="480"/>
      <c r="U301" s="480"/>
      <c r="V301" s="480"/>
      <c r="W301" s="480"/>
      <c r="X301" s="480"/>
      <c r="Y301" s="480"/>
      <c r="Z301" s="480"/>
      <c r="AA301" s="476"/>
      <c r="AB301" s="476"/>
      <c r="AC301" s="476"/>
      <c r="AD301" s="476"/>
      <c r="AE301" s="477"/>
      <c r="AF301" s="481"/>
      <c r="AG301" s="2"/>
      <c r="AH301" s="2"/>
      <c r="AI301" s="2"/>
      <c r="AJ301" s="2"/>
      <c r="AK301" s="60"/>
      <c r="AL301" s="60"/>
      <c r="AM301" s="60"/>
      <c r="AN301" s="2"/>
      <c r="AO301" s="2"/>
      <c r="AP301" s="2"/>
      <c r="AQ301" s="2"/>
      <c r="AR301" s="2"/>
    </row>
    <row r="302" spans="1:82" ht="15" hidden="1" x14ac:dyDescent="0.25">
      <c r="A302" s="482" t="s">
        <v>116</v>
      </c>
      <c r="B302" s="483"/>
      <c r="C302" s="483"/>
      <c r="D302" s="483"/>
      <c r="E302" s="483"/>
      <c r="F302" s="483"/>
      <c r="G302" s="483"/>
      <c r="H302" s="483"/>
      <c r="I302" s="483"/>
      <c r="J302" s="483"/>
      <c r="K302" s="483"/>
      <c r="L302" s="483"/>
      <c r="M302" s="483"/>
      <c r="N302" s="483"/>
      <c r="O302" s="483"/>
      <c r="P302" s="483"/>
      <c r="Q302" s="483"/>
      <c r="R302" s="483"/>
      <c r="S302" s="483"/>
      <c r="T302" s="483"/>
      <c r="U302" s="483"/>
      <c r="V302" s="483"/>
      <c r="W302" s="483"/>
      <c r="X302" s="480"/>
      <c r="Y302" s="480"/>
      <c r="Z302" s="480"/>
      <c r="AA302" s="476"/>
      <c r="AB302" s="476"/>
      <c r="AC302" s="476"/>
      <c r="AD302" s="476"/>
      <c r="AE302" s="477"/>
      <c r="AF302" s="484"/>
      <c r="AG302" s="2"/>
      <c r="AH302" s="2"/>
      <c r="AI302" s="2"/>
      <c r="AJ302" s="2"/>
      <c r="AK302" s="60"/>
      <c r="AL302" s="60"/>
      <c r="AM302" s="60"/>
      <c r="AN302" s="2"/>
      <c r="AO302" s="2"/>
      <c r="AP302" s="2"/>
      <c r="AQ302" s="2"/>
      <c r="AR302" s="2"/>
    </row>
    <row r="303" spans="1:82" hidden="1" x14ac:dyDescent="0.2">
      <c r="A303" s="78" t="s">
        <v>442</v>
      </c>
      <c r="B303" s="79" t="s">
        <v>443</v>
      </c>
      <c r="C303" s="79">
        <v>4301031282</v>
      </c>
      <c r="D303" s="79">
        <v>4680115883765</v>
      </c>
      <c r="E303" s="80">
        <v>0.7</v>
      </c>
      <c r="F303" s="81">
        <v>6</v>
      </c>
      <c r="G303" s="80">
        <v>4.2</v>
      </c>
      <c r="H303" s="80">
        <v>4.41</v>
      </c>
      <c r="I303" s="82">
        <v>132</v>
      </c>
      <c r="J303" s="82" t="s">
        <v>100</v>
      </c>
      <c r="K303" s="83" t="s">
        <v>120</v>
      </c>
      <c r="L303" s="83"/>
      <c r="M303" s="485">
        <v>40</v>
      </c>
      <c r="N303" s="485"/>
      <c r="O303" s="594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303" s="487"/>
      <c r="Q303" s="487"/>
      <c r="R303" s="487"/>
      <c r="S303" s="487"/>
      <c r="T303" s="84" t="s">
        <v>0</v>
      </c>
      <c r="U303" s="64">
        <v>0</v>
      </c>
      <c r="V303" s="65">
        <f>IFERROR(IF(U303="",0,CEILING((U303/$G303),1)*$G303),"")</f>
        <v>0</v>
      </c>
      <c r="W303" s="64">
        <v>0</v>
      </c>
      <c r="X303" s="65">
        <f>IFERROR(IF(W303="",0,CEILING((W303/$G303),1)*$G303),"")</f>
        <v>0</v>
      </c>
      <c r="Y303" s="64">
        <v>0</v>
      </c>
      <c r="Z303" s="65">
        <f>IFERROR(IF(Y303="",0,CEILING((Y303/$G303),1)*$G303),"")</f>
        <v>0</v>
      </c>
      <c r="AA303" s="64">
        <v>0</v>
      </c>
      <c r="AB303" s="65">
        <f>IFERROR(IF(AA303="",0,CEILING((AA303/$G303),1)*$G303),"")</f>
        <v>0</v>
      </c>
      <c r="AC303" s="66" t="str">
        <f>IF(IFERROR(ROUNDUP(V303/G303,0)*0.00902,0)+IFERROR(ROUNDUP(X303/G303,0)*0.00902,0)+IFERROR(ROUNDUP(Z303/G303,0)*0.00902,0)+IFERROR(ROUNDUP(AB303/G303,0)*0.00902,0)=0,"",IFERROR(ROUNDUP(V303/G303,0)*0.00902,0)+IFERROR(ROUNDUP(X303/G303,0)*0.00902,0)+IFERROR(ROUNDUP(Z303/G303,0)*0.00902,0)+IFERROR(ROUNDUP(AB303/G303,0)*0.00902,0))</f>
        <v/>
      </c>
      <c r="AD303" s="78" t="s">
        <v>444</v>
      </c>
      <c r="AE303" s="78" t="s">
        <v>57</v>
      </c>
      <c r="AF303" s="327" t="s">
        <v>445</v>
      </c>
      <c r="AG303" s="2"/>
      <c r="AH303" s="2"/>
      <c r="AI303" s="2"/>
      <c r="AJ303" s="2"/>
      <c r="AK303" s="2"/>
      <c r="AL303" s="60"/>
      <c r="AM303" s="60"/>
      <c r="AN303" s="60"/>
      <c r="AO303" s="2"/>
      <c r="AP303" s="2"/>
      <c r="AQ303" s="2"/>
      <c r="AR303" s="2"/>
      <c r="AS303" s="2"/>
      <c r="AT303" s="2"/>
      <c r="AU303" s="20"/>
      <c r="AV303" s="20"/>
      <c r="AW303" s="21"/>
      <c r="BB303" s="326" t="s">
        <v>65</v>
      </c>
      <c r="BO303" s="76">
        <f>IFERROR(U303*H303/G303,0)</f>
        <v>0</v>
      </c>
      <c r="BP303" s="76">
        <f>IFERROR(V303*H303/G303,0)</f>
        <v>0</v>
      </c>
      <c r="BQ303" s="76">
        <f>IFERROR(1/I303*(U303/G303),0)</f>
        <v>0</v>
      </c>
      <c r="BR303" s="76">
        <f>IFERROR(1/I303*(V303/G303),0)</f>
        <v>0</v>
      </c>
      <c r="BS303" s="76">
        <f>IFERROR(W303*H303/G303,0)</f>
        <v>0</v>
      </c>
      <c r="BT303" s="76">
        <f>IFERROR(X303*H303/G303,0)</f>
        <v>0</v>
      </c>
      <c r="BU303" s="76">
        <f>IFERROR(1/I303*(W303/G303),0)</f>
        <v>0</v>
      </c>
      <c r="BV303" s="76">
        <f>IFERROR(1/I303*(X303/G303),0)</f>
        <v>0</v>
      </c>
      <c r="BW303" s="76">
        <f>IFERROR(Y303*H303/G303,0)</f>
        <v>0</v>
      </c>
      <c r="BX303" s="76">
        <f>IFERROR(Z303*H303/G303,0)</f>
        <v>0</v>
      </c>
      <c r="BY303" s="76">
        <f>IFERROR(1/I303*(Y303/G303),0)</f>
        <v>0</v>
      </c>
      <c r="BZ303" s="76">
        <f>IFERROR(1/I303*(Z303/G303),0)</f>
        <v>0</v>
      </c>
      <c r="CA303" s="76">
        <f>IFERROR(AA303*H303/G303,0)</f>
        <v>0</v>
      </c>
      <c r="CB303" s="76">
        <f>IFERROR(AB303*H303/G303,0)</f>
        <v>0</v>
      </c>
      <c r="CC303" s="76">
        <f>IFERROR(1/I303*(AA303/G303),0)</f>
        <v>0</v>
      </c>
      <c r="CD303" s="76">
        <f>IFERROR(1/I303*(AB303/G303),0)</f>
        <v>0</v>
      </c>
    </row>
    <row r="304" spans="1:82" hidden="1" x14ac:dyDescent="0.2">
      <c r="A304" s="490"/>
      <c r="B304" s="490"/>
      <c r="C304" s="490"/>
      <c r="D304" s="490"/>
      <c r="E304" s="490"/>
      <c r="F304" s="490"/>
      <c r="G304" s="490"/>
      <c r="H304" s="490"/>
      <c r="I304" s="490"/>
      <c r="J304" s="490"/>
      <c r="K304" s="490"/>
      <c r="L304" s="490"/>
      <c r="M304" s="490"/>
      <c r="N304" s="490"/>
      <c r="O304" s="488" t="s">
        <v>43</v>
      </c>
      <c r="P304" s="489"/>
      <c r="Q304" s="489"/>
      <c r="R304" s="489"/>
      <c r="S304" s="489"/>
      <c r="T304" s="39" t="s">
        <v>42</v>
      </c>
      <c r="U304" s="101">
        <f>IFERROR(U303/G303,0)</f>
        <v>0</v>
      </c>
      <c r="V304" s="101">
        <f>IFERROR(V303/G303,0)</f>
        <v>0</v>
      </c>
      <c r="W304" s="101">
        <f>IFERROR(W303/G303,0)</f>
        <v>0</v>
      </c>
      <c r="X304" s="101">
        <f>IFERROR(X303/G303,0)</f>
        <v>0</v>
      </c>
      <c r="Y304" s="101">
        <f>IFERROR(Y303/G303,0)</f>
        <v>0</v>
      </c>
      <c r="Z304" s="101">
        <f>IFERROR(Z303/G303,0)</f>
        <v>0</v>
      </c>
      <c r="AA304" s="101">
        <f>IFERROR(AA303/G303,0)</f>
        <v>0</v>
      </c>
      <c r="AB304" s="101">
        <f>IFERROR(AB303/G303,0)</f>
        <v>0</v>
      </c>
      <c r="AC304" s="101">
        <f>IFERROR(IF(AC303="",0,AC303),0)</f>
        <v>0</v>
      </c>
      <c r="AD304" s="3"/>
      <c r="AE304" s="71"/>
      <c r="AF304" s="3"/>
      <c r="AG304" s="3"/>
      <c r="AH304" s="3"/>
      <c r="AI304" s="3"/>
      <c r="AJ304" s="3"/>
      <c r="AK304" s="3"/>
      <c r="AL304" s="61"/>
      <c r="AM304" s="61"/>
      <c r="AN304" s="61"/>
      <c r="AO304" s="3"/>
      <c r="AP304" s="3"/>
      <c r="AQ304" s="2"/>
      <c r="AR304" s="2"/>
      <c r="AS304" s="2"/>
      <c r="AT304" s="2"/>
      <c r="AU304" s="20"/>
      <c r="AV304" s="20"/>
      <c r="AW304" s="21"/>
    </row>
    <row r="305" spans="1:82" hidden="1" x14ac:dyDescent="0.2">
      <c r="A305" s="490"/>
      <c r="B305" s="490"/>
      <c r="C305" s="490"/>
      <c r="D305" s="490"/>
      <c r="E305" s="490"/>
      <c r="F305" s="490"/>
      <c r="G305" s="490"/>
      <c r="H305" s="490"/>
      <c r="I305" s="490"/>
      <c r="J305" s="490"/>
      <c r="K305" s="490"/>
      <c r="L305" s="490"/>
      <c r="M305" s="490"/>
      <c r="N305" s="490"/>
      <c r="O305" s="488" t="s">
        <v>43</v>
      </c>
      <c r="P305" s="489"/>
      <c r="Q305" s="489"/>
      <c r="R305" s="489"/>
      <c r="S305" s="489"/>
      <c r="T305" s="39" t="s">
        <v>0</v>
      </c>
      <c r="U305" s="103">
        <f t="shared" ref="U305:AB305" si="68">IFERROR(SUM(U303:U303),0)</f>
        <v>0</v>
      </c>
      <c r="V305" s="103">
        <f t="shared" si="68"/>
        <v>0</v>
      </c>
      <c r="W305" s="103">
        <f t="shared" si="68"/>
        <v>0</v>
      </c>
      <c r="X305" s="103">
        <f t="shared" si="68"/>
        <v>0</v>
      </c>
      <c r="Y305" s="103">
        <f t="shared" si="68"/>
        <v>0</v>
      </c>
      <c r="Z305" s="103">
        <f t="shared" si="68"/>
        <v>0</v>
      </c>
      <c r="AA305" s="103">
        <f t="shared" si="68"/>
        <v>0</v>
      </c>
      <c r="AB305" s="103">
        <f t="shared" si="68"/>
        <v>0</v>
      </c>
      <c r="AC305" s="101" t="s">
        <v>57</v>
      </c>
      <c r="AD305" s="3"/>
      <c r="AE305" s="71"/>
      <c r="AF305" s="3"/>
      <c r="AG305" s="3"/>
      <c r="AH305" s="3"/>
      <c r="AI305" s="3"/>
      <c r="AJ305" s="3"/>
      <c r="AK305" s="3"/>
      <c r="AL305" s="61"/>
      <c r="AM305" s="61"/>
      <c r="AN305" s="61"/>
      <c r="AO305" s="3"/>
      <c r="AP305" s="3"/>
      <c r="AQ305" s="2"/>
      <c r="AR305" s="2"/>
      <c r="AS305" s="2"/>
      <c r="AT305" s="2"/>
      <c r="AU305" s="20"/>
      <c r="AV305" s="20"/>
      <c r="AW305" s="21"/>
    </row>
    <row r="306" spans="1:82" ht="15" hidden="1" x14ac:dyDescent="0.25">
      <c r="A306" s="479" t="s">
        <v>446</v>
      </c>
      <c r="B306" s="480"/>
      <c r="C306" s="480"/>
      <c r="D306" s="480"/>
      <c r="E306" s="480"/>
      <c r="F306" s="480"/>
      <c r="G306" s="480"/>
      <c r="H306" s="480"/>
      <c r="I306" s="480"/>
      <c r="J306" s="480"/>
      <c r="K306" s="480"/>
      <c r="L306" s="480"/>
      <c r="M306" s="480"/>
      <c r="N306" s="480"/>
      <c r="O306" s="480"/>
      <c r="P306" s="480"/>
      <c r="Q306" s="480"/>
      <c r="R306" s="480"/>
      <c r="S306" s="480"/>
      <c r="T306" s="480"/>
      <c r="U306" s="480"/>
      <c r="V306" s="480"/>
      <c r="W306" s="480"/>
      <c r="X306" s="480"/>
      <c r="Y306" s="480"/>
      <c r="Z306" s="480"/>
      <c r="AA306" s="476"/>
      <c r="AB306" s="476"/>
      <c r="AC306" s="476"/>
      <c r="AD306" s="476"/>
      <c r="AE306" s="477"/>
      <c r="AF306" s="481"/>
      <c r="AG306" s="2"/>
      <c r="AH306" s="2"/>
      <c r="AI306" s="2"/>
      <c r="AJ306" s="2"/>
      <c r="AK306" s="60"/>
      <c r="AL306" s="60"/>
      <c r="AM306" s="60"/>
      <c r="AN306" s="2"/>
      <c r="AO306" s="2"/>
      <c r="AP306" s="2"/>
      <c r="AQ306" s="2"/>
      <c r="AR306" s="2"/>
    </row>
    <row r="307" spans="1:82" ht="15" hidden="1" x14ac:dyDescent="0.25">
      <c r="A307" s="482" t="s">
        <v>92</v>
      </c>
      <c r="B307" s="483"/>
      <c r="C307" s="483"/>
      <c r="D307" s="483"/>
      <c r="E307" s="483"/>
      <c r="F307" s="483"/>
      <c r="G307" s="483"/>
      <c r="H307" s="483"/>
      <c r="I307" s="483"/>
      <c r="J307" s="483"/>
      <c r="K307" s="483"/>
      <c r="L307" s="483"/>
      <c r="M307" s="483"/>
      <c r="N307" s="483"/>
      <c r="O307" s="483"/>
      <c r="P307" s="483"/>
      <c r="Q307" s="483"/>
      <c r="R307" s="483"/>
      <c r="S307" s="483"/>
      <c r="T307" s="483"/>
      <c r="U307" s="483"/>
      <c r="V307" s="483"/>
      <c r="W307" s="483"/>
      <c r="X307" s="480"/>
      <c r="Y307" s="480"/>
      <c r="Z307" s="480"/>
      <c r="AA307" s="476"/>
      <c r="AB307" s="476"/>
      <c r="AC307" s="476"/>
      <c r="AD307" s="476"/>
      <c r="AE307" s="477"/>
      <c r="AF307" s="484"/>
      <c r="AG307" s="2"/>
      <c r="AH307" s="2"/>
      <c r="AI307" s="2"/>
      <c r="AJ307" s="2"/>
      <c r="AK307" s="60"/>
      <c r="AL307" s="60"/>
      <c r="AM307" s="60"/>
      <c r="AN307" s="2"/>
      <c r="AO307" s="2"/>
      <c r="AP307" s="2"/>
      <c r="AQ307" s="2"/>
      <c r="AR307" s="2"/>
    </row>
    <row r="308" spans="1:82" hidden="1" x14ac:dyDescent="0.2">
      <c r="A308" s="78" t="s">
        <v>447</v>
      </c>
      <c r="B308" s="79" t="s">
        <v>448</v>
      </c>
      <c r="C308" s="79">
        <v>4301011573</v>
      </c>
      <c r="D308" s="79">
        <v>4680115881938</v>
      </c>
      <c r="E308" s="80">
        <v>0.4</v>
      </c>
      <c r="F308" s="81">
        <v>10</v>
      </c>
      <c r="G308" s="80">
        <v>4</v>
      </c>
      <c r="H308" s="80">
        <v>4.21</v>
      </c>
      <c r="I308" s="82">
        <v>132</v>
      </c>
      <c r="J308" s="82" t="s">
        <v>100</v>
      </c>
      <c r="K308" s="83" t="s">
        <v>95</v>
      </c>
      <c r="L308" s="83"/>
      <c r="M308" s="485">
        <v>90</v>
      </c>
      <c r="N308" s="485"/>
      <c r="O308" s="5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308" s="487"/>
      <c r="Q308" s="487"/>
      <c r="R308" s="487"/>
      <c r="S308" s="487"/>
      <c r="T308" s="84" t="s">
        <v>0</v>
      </c>
      <c r="U308" s="64">
        <v>0</v>
      </c>
      <c r="V308" s="65">
        <f>IFERROR(IF(U308="",0,CEILING((U308/$G308),1)*$G308),"")</f>
        <v>0</v>
      </c>
      <c r="W308" s="64">
        <v>0</v>
      </c>
      <c r="X308" s="65">
        <f>IFERROR(IF(W308="",0,CEILING((W308/$G308),1)*$G308),"")</f>
        <v>0</v>
      </c>
      <c r="Y308" s="64">
        <v>0</v>
      </c>
      <c r="Z308" s="65">
        <f>IFERROR(IF(Y308="",0,CEILING((Y308/$G308),1)*$G308),"")</f>
        <v>0</v>
      </c>
      <c r="AA308" s="64">
        <v>0</v>
      </c>
      <c r="AB308" s="65">
        <f>IFERROR(IF(AA308="",0,CEILING((AA308/$G308),1)*$G308),"")</f>
        <v>0</v>
      </c>
      <c r="AC308" s="66" t="str">
        <f>IF(IFERROR(ROUNDUP(V308/G308,0)*0.00902,0)+IFERROR(ROUNDUP(X308/G308,0)*0.00902,0)+IFERROR(ROUNDUP(Z308/G308,0)*0.00902,0)+IFERROR(ROUNDUP(AB308/G308,0)*0.00902,0)=0,"",IFERROR(ROUNDUP(V308/G308,0)*0.00902,0)+IFERROR(ROUNDUP(X308/G308,0)*0.00902,0)+IFERROR(ROUNDUP(Z308/G308,0)*0.00902,0)+IFERROR(ROUNDUP(AB308/G308,0)*0.00902,0))</f>
        <v/>
      </c>
      <c r="AD308" s="78" t="s">
        <v>57</v>
      </c>
      <c r="AE308" s="78" t="s">
        <v>57</v>
      </c>
      <c r="AF308" s="329" t="s">
        <v>449</v>
      </c>
      <c r="AG308" s="2"/>
      <c r="AH308" s="2"/>
      <c r="AI308" s="2"/>
      <c r="AJ308" s="2"/>
      <c r="AK308" s="2"/>
      <c r="AL308" s="60"/>
      <c r="AM308" s="60"/>
      <c r="AN308" s="60"/>
      <c r="AO308" s="2"/>
      <c r="AP308" s="2"/>
      <c r="AQ308" s="2"/>
      <c r="AR308" s="2"/>
      <c r="AS308" s="2"/>
      <c r="AT308" s="2"/>
      <c r="AU308" s="20"/>
      <c r="AV308" s="20"/>
      <c r="AW308" s="21"/>
      <c r="BB308" s="328" t="s">
        <v>65</v>
      </c>
      <c r="BO308" s="76">
        <f>IFERROR(U308*H308/G308,0)</f>
        <v>0</v>
      </c>
      <c r="BP308" s="76">
        <f>IFERROR(V308*H308/G308,0)</f>
        <v>0</v>
      </c>
      <c r="BQ308" s="76">
        <f>IFERROR(1/I308*(U308/G308),0)</f>
        <v>0</v>
      </c>
      <c r="BR308" s="76">
        <f>IFERROR(1/I308*(V308/G308),0)</f>
        <v>0</v>
      </c>
      <c r="BS308" s="76">
        <f>IFERROR(W308*H308/G308,0)</f>
        <v>0</v>
      </c>
      <c r="BT308" s="76">
        <f>IFERROR(X308*H308/G308,0)</f>
        <v>0</v>
      </c>
      <c r="BU308" s="76">
        <f>IFERROR(1/I308*(W308/G308),0)</f>
        <v>0</v>
      </c>
      <c r="BV308" s="76">
        <f>IFERROR(1/I308*(X308/G308),0)</f>
        <v>0</v>
      </c>
      <c r="BW308" s="76">
        <f>IFERROR(Y308*H308/G308,0)</f>
        <v>0</v>
      </c>
      <c r="BX308" s="76">
        <f>IFERROR(Z308*H308/G308,0)</f>
        <v>0</v>
      </c>
      <c r="BY308" s="76">
        <f>IFERROR(1/I308*(Y308/G308),0)</f>
        <v>0</v>
      </c>
      <c r="BZ308" s="76">
        <f>IFERROR(1/I308*(Z308/G308),0)</f>
        <v>0</v>
      </c>
      <c r="CA308" s="76">
        <f>IFERROR(AA308*H308/G308,0)</f>
        <v>0</v>
      </c>
      <c r="CB308" s="76">
        <f>IFERROR(AB308*H308/G308,0)</f>
        <v>0</v>
      </c>
      <c r="CC308" s="76">
        <f>IFERROR(1/I308*(AA308/G308),0)</f>
        <v>0</v>
      </c>
      <c r="CD308" s="76">
        <f>IFERROR(1/I308*(AB308/G308),0)</f>
        <v>0</v>
      </c>
    </row>
    <row r="309" spans="1:82" hidden="1" x14ac:dyDescent="0.2">
      <c r="A309" s="78" t="s">
        <v>450</v>
      </c>
      <c r="B309" s="79" t="s">
        <v>451</v>
      </c>
      <c r="C309" s="79">
        <v>4301011337</v>
      </c>
      <c r="D309" s="79">
        <v>4607091386011</v>
      </c>
      <c r="E309" s="80">
        <v>0.5</v>
      </c>
      <c r="F309" s="81">
        <v>10</v>
      </c>
      <c r="G309" s="80">
        <v>5</v>
      </c>
      <c r="H309" s="80">
        <v>5.21</v>
      </c>
      <c r="I309" s="82">
        <v>132</v>
      </c>
      <c r="J309" s="82" t="s">
        <v>100</v>
      </c>
      <c r="K309" s="83" t="s">
        <v>95</v>
      </c>
      <c r="L309" s="83"/>
      <c r="M309" s="485">
        <v>55</v>
      </c>
      <c r="N309" s="485"/>
      <c r="O309" s="5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309" s="487"/>
      <c r="Q309" s="487"/>
      <c r="R309" s="487"/>
      <c r="S309" s="487"/>
      <c r="T309" s="84" t="s">
        <v>0</v>
      </c>
      <c r="U309" s="64">
        <v>0</v>
      </c>
      <c r="V309" s="65">
        <f>IFERROR(IF(U309="",0,CEILING((U309/$G309),1)*$G309),"")</f>
        <v>0</v>
      </c>
      <c r="W309" s="64">
        <v>0</v>
      </c>
      <c r="X309" s="65">
        <f>IFERROR(IF(W309="",0,CEILING((W309/$G309),1)*$G309),"")</f>
        <v>0</v>
      </c>
      <c r="Y309" s="64">
        <v>0</v>
      </c>
      <c r="Z309" s="65">
        <f>IFERROR(IF(Y309="",0,CEILING((Y309/$G309),1)*$G309),"")</f>
        <v>0</v>
      </c>
      <c r="AA309" s="64">
        <v>0</v>
      </c>
      <c r="AB309" s="65">
        <f>IFERROR(IF(AA309="",0,CEILING((AA309/$G309),1)*$G309),"")</f>
        <v>0</v>
      </c>
      <c r="AC309" s="66" t="str">
        <f>IF(IFERROR(ROUNDUP(V309/G309,0)*0.00902,0)+IFERROR(ROUNDUP(X309/G309,0)*0.00902,0)+IFERROR(ROUNDUP(Z309/G309,0)*0.00902,0)+IFERROR(ROUNDUP(AB309/G309,0)*0.00902,0)=0,"",IFERROR(ROUNDUP(V309/G309,0)*0.00902,0)+IFERROR(ROUNDUP(X309/G309,0)*0.00902,0)+IFERROR(ROUNDUP(Z309/G309,0)*0.00902,0)+IFERROR(ROUNDUP(AB309/G309,0)*0.00902,0))</f>
        <v/>
      </c>
      <c r="AD309" s="78" t="s">
        <v>57</v>
      </c>
      <c r="AE309" s="78" t="s">
        <v>57</v>
      </c>
      <c r="AF309" s="331" t="s">
        <v>452</v>
      </c>
      <c r="AG309" s="2"/>
      <c r="AH309" s="2"/>
      <c r="AI309" s="2"/>
      <c r="AJ309" s="2"/>
      <c r="AK309" s="2"/>
      <c r="AL309" s="60"/>
      <c r="AM309" s="60"/>
      <c r="AN309" s="60"/>
      <c r="AO309" s="2"/>
      <c r="AP309" s="2"/>
      <c r="AQ309" s="2"/>
      <c r="AR309" s="2"/>
      <c r="AS309" s="2"/>
      <c r="AT309" s="2"/>
      <c r="AU309" s="20"/>
      <c r="AV309" s="20"/>
      <c r="AW309" s="21"/>
      <c r="BB309" s="330" t="s">
        <v>65</v>
      </c>
      <c r="BO309" s="76">
        <f>IFERROR(U309*H309/G309,0)</f>
        <v>0</v>
      </c>
      <c r="BP309" s="76">
        <f>IFERROR(V309*H309/G309,0)</f>
        <v>0</v>
      </c>
      <c r="BQ309" s="76">
        <f>IFERROR(1/I309*(U309/G309),0)</f>
        <v>0</v>
      </c>
      <c r="BR309" s="76">
        <f>IFERROR(1/I309*(V309/G309),0)</f>
        <v>0</v>
      </c>
      <c r="BS309" s="76">
        <f>IFERROR(W309*H309/G309,0)</f>
        <v>0</v>
      </c>
      <c r="BT309" s="76">
        <f>IFERROR(X309*H309/G309,0)</f>
        <v>0</v>
      </c>
      <c r="BU309" s="76">
        <f>IFERROR(1/I309*(W309/G309),0)</f>
        <v>0</v>
      </c>
      <c r="BV309" s="76">
        <f>IFERROR(1/I309*(X309/G309),0)</f>
        <v>0</v>
      </c>
      <c r="BW309" s="76">
        <f>IFERROR(Y309*H309/G309,0)</f>
        <v>0</v>
      </c>
      <c r="BX309" s="76">
        <f>IFERROR(Z309*H309/G309,0)</f>
        <v>0</v>
      </c>
      <c r="BY309" s="76">
        <f>IFERROR(1/I309*(Y309/G309),0)</f>
        <v>0</v>
      </c>
      <c r="BZ309" s="76">
        <f>IFERROR(1/I309*(Z309/G309),0)</f>
        <v>0</v>
      </c>
      <c r="CA309" s="76">
        <f>IFERROR(AA309*H309/G309,0)</f>
        <v>0</v>
      </c>
      <c r="CB309" s="76">
        <f>IFERROR(AB309*H309/G309,0)</f>
        <v>0</v>
      </c>
      <c r="CC309" s="76">
        <f>IFERROR(1/I309*(AA309/G309),0)</f>
        <v>0</v>
      </c>
      <c r="CD309" s="76">
        <f>IFERROR(1/I309*(AB309/G309),0)</f>
        <v>0</v>
      </c>
    </row>
    <row r="310" spans="1:82" hidden="1" x14ac:dyDescent="0.2">
      <c r="A310" s="490"/>
      <c r="B310" s="490"/>
      <c r="C310" s="490"/>
      <c r="D310" s="490"/>
      <c r="E310" s="490"/>
      <c r="F310" s="490"/>
      <c r="G310" s="490"/>
      <c r="H310" s="490"/>
      <c r="I310" s="490"/>
      <c r="J310" s="490"/>
      <c r="K310" s="490"/>
      <c r="L310" s="490"/>
      <c r="M310" s="490"/>
      <c r="N310" s="490"/>
      <c r="O310" s="488" t="s">
        <v>43</v>
      </c>
      <c r="P310" s="489"/>
      <c r="Q310" s="489"/>
      <c r="R310" s="489"/>
      <c r="S310" s="489"/>
      <c r="T310" s="39" t="s">
        <v>42</v>
      </c>
      <c r="U310" s="101">
        <f>IFERROR(U308/G308,0)+IFERROR(U309/G309,0)</f>
        <v>0</v>
      </c>
      <c r="V310" s="101">
        <f>IFERROR(V308/G308,0)+IFERROR(V309/G309,0)</f>
        <v>0</v>
      </c>
      <c r="W310" s="101">
        <f>IFERROR(W308/G308,0)+IFERROR(W309/G309,0)</f>
        <v>0</v>
      </c>
      <c r="X310" s="101">
        <f>IFERROR(X308/G308,0)+IFERROR(X309/G309,0)</f>
        <v>0</v>
      </c>
      <c r="Y310" s="101">
        <f>IFERROR(Y308/G308,0)+IFERROR(Y309/G309,0)</f>
        <v>0</v>
      </c>
      <c r="Z310" s="101">
        <f>IFERROR(Z308/G308,0)+IFERROR(Z309/G309,0)</f>
        <v>0</v>
      </c>
      <c r="AA310" s="101">
        <f>IFERROR(AA308/G308,0)+IFERROR(AA309/G309,0)</f>
        <v>0</v>
      </c>
      <c r="AB310" s="101">
        <f>IFERROR(AB308/G308,0)+IFERROR(AB309/G309,0)</f>
        <v>0</v>
      </c>
      <c r="AC310" s="101">
        <f>IFERROR(IF(AC308="",0,AC308),0)+IFERROR(IF(AC309="",0,AC309),0)</f>
        <v>0</v>
      </c>
      <c r="AD310" s="3"/>
      <c r="AE310" s="71"/>
      <c r="AF310" s="3"/>
      <c r="AG310" s="3"/>
      <c r="AH310" s="3"/>
      <c r="AI310" s="3"/>
      <c r="AJ310" s="3"/>
      <c r="AK310" s="3"/>
      <c r="AL310" s="61"/>
      <c r="AM310" s="61"/>
      <c r="AN310" s="61"/>
      <c r="AO310" s="3"/>
      <c r="AP310" s="3"/>
      <c r="AQ310" s="2"/>
      <c r="AR310" s="2"/>
      <c r="AS310" s="2"/>
      <c r="AT310" s="2"/>
      <c r="AU310" s="20"/>
      <c r="AV310" s="20"/>
      <c r="AW310" s="21"/>
    </row>
    <row r="311" spans="1:82" hidden="1" x14ac:dyDescent="0.2">
      <c r="A311" s="490"/>
      <c r="B311" s="490"/>
      <c r="C311" s="490"/>
      <c r="D311" s="490"/>
      <c r="E311" s="490"/>
      <c r="F311" s="490"/>
      <c r="G311" s="490"/>
      <c r="H311" s="490"/>
      <c r="I311" s="490"/>
      <c r="J311" s="490"/>
      <c r="K311" s="490"/>
      <c r="L311" s="490"/>
      <c r="M311" s="490"/>
      <c r="N311" s="490"/>
      <c r="O311" s="488" t="s">
        <v>43</v>
      </c>
      <c r="P311" s="489"/>
      <c r="Q311" s="489"/>
      <c r="R311" s="489"/>
      <c r="S311" s="489"/>
      <c r="T311" s="39" t="s">
        <v>0</v>
      </c>
      <c r="U311" s="103">
        <f t="shared" ref="U311:AB311" si="69">IFERROR(SUM(U308:U309),0)</f>
        <v>0</v>
      </c>
      <c r="V311" s="103">
        <f t="shared" si="69"/>
        <v>0</v>
      </c>
      <c r="W311" s="103">
        <f t="shared" si="69"/>
        <v>0</v>
      </c>
      <c r="X311" s="103">
        <f t="shared" si="69"/>
        <v>0</v>
      </c>
      <c r="Y311" s="103">
        <f t="shared" si="69"/>
        <v>0</v>
      </c>
      <c r="Z311" s="103">
        <f t="shared" si="69"/>
        <v>0</v>
      </c>
      <c r="AA311" s="103">
        <f t="shared" si="69"/>
        <v>0</v>
      </c>
      <c r="AB311" s="103">
        <f t="shared" si="69"/>
        <v>0</v>
      </c>
      <c r="AC311" s="101" t="s">
        <v>57</v>
      </c>
      <c r="AD311" s="3"/>
      <c r="AE311" s="71"/>
      <c r="AF311" s="3"/>
      <c r="AG311" s="3"/>
      <c r="AH311" s="3"/>
      <c r="AI311" s="3"/>
      <c r="AJ311" s="3"/>
      <c r="AK311" s="3"/>
      <c r="AL311" s="61"/>
      <c r="AM311" s="61"/>
      <c r="AN311" s="61"/>
      <c r="AO311" s="3"/>
      <c r="AP311" s="3"/>
      <c r="AQ311" s="2"/>
      <c r="AR311" s="2"/>
      <c r="AS311" s="2"/>
      <c r="AT311" s="2"/>
      <c r="AU311" s="20"/>
      <c r="AV311" s="20"/>
      <c r="AW311" s="21"/>
    </row>
    <row r="312" spans="1:82" ht="15" hidden="1" x14ac:dyDescent="0.25">
      <c r="A312" s="482" t="s">
        <v>116</v>
      </c>
      <c r="B312" s="483"/>
      <c r="C312" s="483"/>
      <c r="D312" s="483"/>
      <c r="E312" s="483"/>
      <c r="F312" s="483"/>
      <c r="G312" s="483"/>
      <c r="H312" s="483"/>
      <c r="I312" s="483"/>
      <c r="J312" s="483"/>
      <c r="K312" s="483"/>
      <c r="L312" s="483"/>
      <c r="M312" s="483"/>
      <c r="N312" s="483"/>
      <c r="O312" s="483"/>
      <c r="P312" s="483"/>
      <c r="Q312" s="483"/>
      <c r="R312" s="483"/>
      <c r="S312" s="483"/>
      <c r="T312" s="483"/>
      <c r="U312" s="483"/>
      <c r="V312" s="483"/>
      <c r="W312" s="483"/>
      <c r="X312" s="480"/>
      <c r="Y312" s="480"/>
      <c r="Z312" s="480"/>
      <c r="AA312" s="476"/>
      <c r="AB312" s="476"/>
      <c r="AC312" s="476"/>
      <c r="AD312" s="476"/>
      <c r="AE312" s="477"/>
      <c r="AF312" s="484"/>
      <c r="AG312" s="2"/>
      <c r="AH312" s="2"/>
      <c r="AI312" s="2"/>
      <c r="AJ312" s="2"/>
      <c r="AK312" s="60"/>
      <c r="AL312" s="60"/>
      <c r="AM312" s="60"/>
      <c r="AN312" s="2"/>
      <c r="AO312" s="2"/>
      <c r="AP312" s="2"/>
      <c r="AQ312" s="2"/>
      <c r="AR312" s="2"/>
    </row>
    <row r="313" spans="1:82" hidden="1" x14ac:dyDescent="0.2">
      <c r="A313" s="78" t="s">
        <v>453</v>
      </c>
      <c r="B313" s="79" t="s">
        <v>454</v>
      </c>
      <c r="C313" s="79">
        <v>4301030878</v>
      </c>
      <c r="D313" s="79">
        <v>4607091387193</v>
      </c>
      <c r="E313" s="80">
        <v>0.7</v>
      </c>
      <c r="F313" s="81">
        <v>6</v>
      </c>
      <c r="G313" s="80">
        <v>4.2</v>
      </c>
      <c r="H313" s="80">
        <v>4.47</v>
      </c>
      <c r="I313" s="82">
        <v>132</v>
      </c>
      <c r="J313" s="82" t="s">
        <v>100</v>
      </c>
      <c r="K313" s="83" t="s">
        <v>120</v>
      </c>
      <c r="L313" s="83"/>
      <c r="M313" s="485">
        <v>35</v>
      </c>
      <c r="N313" s="485"/>
      <c r="O313" s="5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313" s="487"/>
      <c r="Q313" s="487"/>
      <c r="R313" s="487"/>
      <c r="S313" s="487"/>
      <c r="T313" s="84" t="s">
        <v>0</v>
      </c>
      <c r="U313" s="64">
        <v>0</v>
      </c>
      <c r="V313" s="65">
        <f>IFERROR(IF(U313="",0,CEILING((U313/$G313),1)*$G313),"")</f>
        <v>0</v>
      </c>
      <c r="W313" s="64">
        <v>0</v>
      </c>
      <c r="X313" s="65">
        <f>IFERROR(IF(W313="",0,CEILING((W313/$G313),1)*$G313),"")</f>
        <v>0</v>
      </c>
      <c r="Y313" s="64">
        <v>0</v>
      </c>
      <c r="Z313" s="65">
        <f>IFERROR(IF(Y313="",0,CEILING((Y313/$G313),1)*$G313),"")</f>
        <v>0</v>
      </c>
      <c r="AA313" s="64">
        <v>0</v>
      </c>
      <c r="AB313" s="65">
        <f>IFERROR(IF(AA313="",0,CEILING((AA313/$G313),1)*$G313),"")</f>
        <v>0</v>
      </c>
      <c r="AC313" s="66" t="str">
        <f>IF(IFERROR(ROUNDUP(V313/G313,0)*0.00902,0)+IFERROR(ROUNDUP(X313/G313,0)*0.00902,0)+IFERROR(ROUNDUP(Z313/G313,0)*0.00902,0)+IFERROR(ROUNDUP(AB313/G313,0)*0.00902,0)=0,"",IFERROR(ROUNDUP(V313/G313,0)*0.00902,0)+IFERROR(ROUNDUP(X313/G313,0)*0.00902,0)+IFERROR(ROUNDUP(Z313/G313,0)*0.00902,0)+IFERROR(ROUNDUP(AB313/G313,0)*0.00902,0))</f>
        <v/>
      </c>
      <c r="AD313" s="78" t="s">
        <v>57</v>
      </c>
      <c r="AE313" s="78" t="s">
        <v>57</v>
      </c>
      <c r="AF313" s="333" t="s">
        <v>455</v>
      </c>
      <c r="AG313" s="2"/>
      <c r="AH313" s="2"/>
      <c r="AI313" s="2"/>
      <c r="AJ313" s="2"/>
      <c r="AK313" s="2"/>
      <c r="AL313" s="60"/>
      <c r="AM313" s="60"/>
      <c r="AN313" s="60"/>
      <c r="AO313" s="2"/>
      <c r="AP313" s="2"/>
      <c r="AQ313" s="2"/>
      <c r="AR313" s="2"/>
      <c r="AS313" s="2"/>
      <c r="AT313" s="2"/>
      <c r="AU313" s="20"/>
      <c r="AV313" s="20"/>
      <c r="AW313" s="21"/>
      <c r="BB313" s="332" t="s">
        <v>65</v>
      </c>
      <c r="BO313" s="76">
        <f>IFERROR(U313*H313/G313,0)</f>
        <v>0</v>
      </c>
      <c r="BP313" s="76">
        <f>IFERROR(V313*H313/G313,0)</f>
        <v>0</v>
      </c>
      <c r="BQ313" s="76">
        <f>IFERROR(1/I313*(U313/G313),0)</f>
        <v>0</v>
      </c>
      <c r="BR313" s="76">
        <f>IFERROR(1/I313*(V313/G313),0)</f>
        <v>0</v>
      </c>
      <c r="BS313" s="76">
        <f>IFERROR(W313*H313/G313,0)</f>
        <v>0</v>
      </c>
      <c r="BT313" s="76">
        <f>IFERROR(X313*H313/G313,0)</f>
        <v>0</v>
      </c>
      <c r="BU313" s="76">
        <f>IFERROR(1/I313*(W313/G313),0)</f>
        <v>0</v>
      </c>
      <c r="BV313" s="76">
        <f>IFERROR(1/I313*(X313/G313),0)</f>
        <v>0</v>
      </c>
      <c r="BW313" s="76">
        <f>IFERROR(Y313*H313/G313,0)</f>
        <v>0</v>
      </c>
      <c r="BX313" s="76">
        <f>IFERROR(Z313*H313/G313,0)</f>
        <v>0</v>
      </c>
      <c r="BY313" s="76">
        <f>IFERROR(1/I313*(Y313/G313),0)</f>
        <v>0</v>
      </c>
      <c r="BZ313" s="76">
        <f>IFERROR(1/I313*(Z313/G313),0)</f>
        <v>0</v>
      </c>
      <c r="CA313" s="76">
        <f>IFERROR(AA313*H313/G313,0)</f>
        <v>0</v>
      </c>
      <c r="CB313" s="76">
        <f>IFERROR(AB313*H313/G313,0)</f>
        <v>0</v>
      </c>
      <c r="CC313" s="76">
        <f>IFERROR(1/I313*(AA313/G313),0)</f>
        <v>0</v>
      </c>
      <c r="CD313" s="76">
        <f>IFERROR(1/I313*(AB313/G313),0)</f>
        <v>0</v>
      </c>
    </row>
    <row r="314" spans="1:82" hidden="1" x14ac:dyDescent="0.2">
      <c r="A314" s="78" t="s">
        <v>456</v>
      </c>
      <c r="B314" s="79" t="s">
        <v>457</v>
      </c>
      <c r="C314" s="79">
        <v>4301031153</v>
      </c>
      <c r="D314" s="79">
        <v>4607091387230</v>
      </c>
      <c r="E314" s="80">
        <v>0.7</v>
      </c>
      <c r="F314" s="81">
        <v>6</v>
      </c>
      <c r="G314" s="80">
        <v>4.2</v>
      </c>
      <c r="H314" s="80">
        <v>4.47</v>
      </c>
      <c r="I314" s="82">
        <v>132</v>
      </c>
      <c r="J314" s="82" t="s">
        <v>100</v>
      </c>
      <c r="K314" s="83" t="s">
        <v>120</v>
      </c>
      <c r="L314" s="83"/>
      <c r="M314" s="485">
        <v>40</v>
      </c>
      <c r="N314" s="485"/>
      <c r="O314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314" s="487"/>
      <c r="Q314" s="487"/>
      <c r="R314" s="487"/>
      <c r="S314" s="487"/>
      <c r="T314" s="84" t="s">
        <v>0</v>
      </c>
      <c r="U314" s="64">
        <v>0</v>
      </c>
      <c r="V314" s="65">
        <f>IFERROR(IF(U314="",0,CEILING((U314/$G314),1)*$G314),"")</f>
        <v>0</v>
      </c>
      <c r="W314" s="64">
        <v>0</v>
      </c>
      <c r="X314" s="65">
        <f>IFERROR(IF(W314="",0,CEILING((W314/$G314),1)*$G314),"")</f>
        <v>0</v>
      </c>
      <c r="Y314" s="64">
        <v>0</v>
      </c>
      <c r="Z314" s="65">
        <f>IFERROR(IF(Y314="",0,CEILING((Y314/$G314),1)*$G314),"")</f>
        <v>0</v>
      </c>
      <c r="AA314" s="64">
        <v>0</v>
      </c>
      <c r="AB314" s="65">
        <f>IFERROR(IF(AA314="",0,CEILING((AA314/$G314),1)*$G314),"")</f>
        <v>0</v>
      </c>
      <c r="AC314" s="66" t="str">
        <f>IF(IFERROR(ROUNDUP(V314/G314,0)*0.00902,0)+IFERROR(ROUNDUP(X314/G314,0)*0.00902,0)+IFERROR(ROUNDUP(Z314/G314,0)*0.00902,0)+IFERROR(ROUNDUP(AB314/G314,0)*0.00902,0)=0,"",IFERROR(ROUNDUP(V314/G314,0)*0.00902,0)+IFERROR(ROUNDUP(X314/G314,0)*0.00902,0)+IFERROR(ROUNDUP(Z314/G314,0)*0.00902,0)+IFERROR(ROUNDUP(AB314/G314,0)*0.00902,0))</f>
        <v/>
      </c>
      <c r="AD314" s="78" t="s">
        <v>57</v>
      </c>
      <c r="AE314" s="78" t="s">
        <v>57</v>
      </c>
      <c r="AF314" s="335" t="s">
        <v>458</v>
      </c>
      <c r="AG314" s="2"/>
      <c r="AH314" s="2"/>
      <c r="AI314" s="2"/>
      <c r="AJ314" s="2"/>
      <c r="AK314" s="2"/>
      <c r="AL314" s="60"/>
      <c r="AM314" s="60"/>
      <c r="AN314" s="60"/>
      <c r="AO314" s="2"/>
      <c r="AP314" s="2"/>
      <c r="AQ314" s="2"/>
      <c r="AR314" s="2"/>
      <c r="AS314" s="2"/>
      <c r="AT314" s="2"/>
      <c r="AU314" s="20"/>
      <c r="AV314" s="20"/>
      <c r="AW314" s="21"/>
      <c r="BB314" s="334" t="s">
        <v>65</v>
      </c>
      <c r="BO314" s="76">
        <f>IFERROR(U314*H314/G314,0)</f>
        <v>0</v>
      </c>
      <c r="BP314" s="76">
        <f>IFERROR(V314*H314/G314,0)</f>
        <v>0</v>
      </c>
      <c r="BQ314" s="76">
        <f>IFERROR(1/I314*(U314/G314),0)</f>
        <v>0</v>
      </c>
      <c r="BR314" s="76">
        <f>IFERROR(1/I314*(V314/G314),0)</f>
        <v>0</v>
      </c>
      <c r="BS314" s="76">
        <f>IFERROR(W314*H314/G314,0)</f>
        <v>0</v>
      </c>
      <c r="BT314" s="76">
        <f>IFERROR(X314*H314/G314,0)</f>
        <v>0</v>
      </c>
      <c r="BU314" s="76">
        <f>IFERROR(1/I314*(W314/G314),0)</f>
        <v>0</v>
      </c>
      <c r="BV314" s="76">
        <f>IFERROR(1/I314*(X314/G314),0)</f>
        <v>0</v>
      </c>
      <c r="BW314" s="76">
        <f>IFERROR(Y314*H314/G314,0)</f>
        <v>0</v>
      </c>
      <c r="BX314" s="76">
        <f>IFERROR(Z314*H314/G314,0)</f>
        <v>0</v>
      </c>
      <c r="BY314" s="76">
        <f>IFERROR(1/I314*(Y314/G314),0)</f>
        <v>0</v>
      </c>
      <c r="BZ314" s="76">
        <f>IFERROR(1/I314*(Z314/G314),0)</f>
        <v>0</v>
      </c>
      <c r="CA314" s="76">
        <f>IFERROR(AA314*H314/G314,0)</f>
        <v>0</v>
      </c>
      <c r="CB314" s="76">
        <f>IFERROR(AB314*H314/G314,0)</f>
        <v>0</v>
      </c>
      <c r="CC314" s="76">
        <f>IFERROR(1/I314*(AA314/G314),0)</f>
        <v>0</v>
      </c>
      <c r="CD314" s="76">
        <f>IFERROR(1/I314*(AB314/G314),0)</f>
        <v>0</v>
      </c>
    </row>
    <row r="315" spans="1:82" hidden="1" x14ac:dyDescent="0.2">
      <c r="A315" s="78" t="s">
        <v>459</v>
      </c>
      <c r="B315" s="79" t="s">
        <v>460</v>
      </c>
      <c r="C315" s="79">
        <v>4301031154</v>
      </c>
      <c r="D315" s="79">
        <v>4607091387292</v>
      </c>
      <c r="E315" s="80">
        <v>0.73</v>
      </c>
      <c r="F315" s="81">
        <v>6</v>
      </c>
      <c r="G315" s="80">
        <v>4.38</v>
      </c>
      <c r="H315" s="80">
        <v>4.6500000000000004</v>
      </c>
      <c r="I315" s="82">
        <v>132</v>
      </c>
      <c r="J315" s="82" t="s">
        <v>100</v>
      </c>
      <c r="K315" s="83" t="s">
        <v>120</v>
      </c>
      <c r="L315" s="83"/>
      <c r="M315" s="485">
        <v>45</v>
      </c>
      <c r="N315" s="485"/>
      <c r="O315" s="5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15" s="487"/>
      <c r="Q315" s="487"/>
      <c r="R315" s="487"/>
      <c r="S315" s="487"/>
      <c r="T315" s="84" t="s">
        <v>0</v>
      </c>
      <c r="U315" s="64">
        <v>0</v>
      </c>
      <c r="V315" s="65">
        <f>IFERROR(IF(U315="",0,CEILING((U315/$G315),1)*$G315),"")</f>
        <v>0</v>
      </c>
      <c r="W315" s="64">
        <v>0</v>
      </c>
      <c r="X315" s="65">
        <f>IFERROR(IF(W315="",0,CEILING((W315/$G315),1)*$G315),"")</f>
        <v>0</v>
      </c>
      <c r="Y315" s="64">
        <v>0</v>
      </c>
      <c r="Z315" s="65">
        <f>IFERROR(IF(Y315="",0,CEILING((Y315/$G315),1)*$G315),"")</f>
        <v>0</v>
      </c>
      <c r="AA315" s="64">
        <v>0</v>
      </c>
      <c r="AB315" s="65">
        <f>IFERROR(IF(AA315="",0,CEILING((AA315/$G315),1)*$G315),"")</f>
        <v>0</v>
      </c>
      <c r="AC315" s="66" t="str">
        <f>IF(IFERROR(ROUNDUP(V315/G315,0)*0.00902,0)+IFERROR(ROUNDUP(X315/G315,0)*0.00902,0)+IFERROR(ROUNDUP(Z315/G315,0)*0.00902,0)+IFERROR(ROUNDUP(AB315/G315,0)*0.00902,0)=0,"",IFERROR(ROUNDUP(V315/G315,0)*0.00902,0)+IFERROR(ROUNDUP(X315/G315,0)*0.00902,0)+IFERROR(ROUNDUP(Z315/G315,0)*0.00902,0)+IFERROR(ROUNDUP(AB315/G315,0)*0.00902,0))</f>
        <v/>
      </c>
      <c r="AD315" s="78" t="s">
        <v>57</v>
      </c>
      <c r="AE315" s="78" t="s">
        <v>57</v>
      </c>
      <c r="AF315" s="337" t="s">
        <v>461</v>
      </c>
      <c r="AG315" s="2"/>
      <c r="AH315" s="2"/>
      <c r="AI315" s="2"/>
      <c r="AJ315" s="2"/>
      <c r="AK315" s="2"/>
      <c r="AL315" s="60"/>
      <c r="AM315" s="60"/>
      <c r="AN315" s="60"/>
      <c r="AO315" s="2"/>
      <c r="AP315" s="2"/>
      <c r="AQ315" s="2"/>
      <c r="AR315" s="2"/>
      <c r="AS315" s="2"/>
      <c r="AT315" s="2"/>
      <c r="AU315" s="20"/>
      <c r="AV315" s="20"/>
      <c r="AW315" s="21"/>
      <c r="BB315" s="336" t="s">
        <v>65</v>
      </c>
      <c r="BO315" s="76">
        <f>IFERROR(U315*H315/G315,0)</f>
        <v>0</v>
      </c>
      <c r="BP315" s="76">
        <f>IFERROR(V315*H315/G315,0)</f>
        <v>0</v>
      </c>
      <c r="BQ315" s="76">
        <f>IFERROR(1/I315*(U315/G315),0)</f>
        <v>0</v>
      </c>
      <c r="BR315" s="76">
        <f>IFERROR(1/I315*(V315/G315),0)</f>
        <v>0</v>
      </c>
      <c r="BS315" s="76">
        <f>IFERROR(W315*H315/G315,0)</f>
        <v>0</v>
      </c>
      <c r="BT315" s="76">
        <f>IFERROR(X315*H315/G315,0)</f>
        <v>0</v>
      </c>
      <c r="BU315" s="76">
        <f>IFERROR(1/I315*(W315/G315),0)</f>
        <v>0</v>
      </c>
      <c r="BV315" s="76">
        <f>IFERROR(1/I315*(X315/G315),0)</f>
        <v>0</v>
      </c>
      <c r="BW315" s="76">
        <f>IFERROR(Y315*H315/G315,0)</f>
        <v>0</v>
      </c>
      <c r="BX315" s="76">
        <f>IFERROR(Z315*H315/G315,0)</f>
        <v>0</v>
      </c>
      <c r="BY315" s="76">
        <f>IFERROR(1/I315*(Y315/G315),0)</f>
        <v>0</v>
      </c>
      <c r="BZ315" s="76">
        <f>IFERROR(1/I315*(Z315/G315),0)</f>
        <v>0</v>
      </c>
      <c r="CA315" s="76">
        <f>IFERROR(AA315*H315/G315,0)</f>
        <v>0</v>
      </c>
      <c r="CB315" s="76">
        <f>IFERROR(AB315*H315/G315,0)</f>
        <v>0</v>
      </c>
      <c r="CC315" s="76">
        <f>IFERROR(1/I315*(AA315/G315),0)</f>
        <v>0</v>
      </c>
      <c r="CD315" s="76">
        <f>IFERROR(1/I315*(AB315/G315),0)</f>
        <v>0</v>
      </c>
    </row>
    <row r="316" spans="1:82" hidden="1" x14ac:dyDescent="0.2">
      <c r="A316" s="78" t="s">
        <v>462</v>
      </c>
      <c r="B316" s="79" t="s">
        <v>463</v>
      </c>
      <c r="C316" s="79">
        <v>4301031152</v>
      </c>
      <c r="D316" s="79">
        <v>4607091387285</v>
      </c>
      <c r="E316" s="80">
        <v>0.35</v>
      </c>
      <c r="F316" s="81">
        <v>6</v>
      </c>
      <c r="G316" s="80">
        <v>2.1</v>
      </c>
      <c r="H316" s="80">
        <v>2.23</v>
      </c>
      <c r="I316" s="82">
        <v>234</v>
      </c>
      <c r="J316" s="82" t="s">
        <v>108</v>
      </c>
      <c r="K316" s="83" t="s">
        <v>120</v>
      </c>
      <c r="L316" s="83"/>
      <c r="M316" s="485">
        <v>40</v>
      </c>
      <c r="N316" s="485"/>
      <c r="O316" s="6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316" s="487"/>
      <c r="Q316" s="487"/>
      <c r="R316" s="487"/>
      <c r="S316" s="487"/>
      <c r="T316" s="84" t="s">
        <v>0</v>
      </c>
      <c r="U316" s="64">
        <v>0</v>
      </c>
      <c r="V316" s="65">
        <f>IFERROR(IF(U316="",0,CEILING((U316/$G316),1)*$G316),"")</f>
        <v>0</v>
      </c>
      <c r="W316" s="64">
        <v>0</v>
      </c>
      <c r="X316" s="65">
        <f>IFERROR(IF(W316="",0,CEILING((W316/$G316),1)*$G316),"")</f>
        <v>0</v>
      </c>
      <c r="Y316" s="64">
        <v>0</v>
      </c>
      <c r="Z316" s="65">
        <f>IFERROR(IF(Y316="",0,CEILING((Y316/$G316),1)*$G316),"")</f>
        <v>0</v>
      </c>
      <c r="AA316" s="64">
        <v>0</v>
      </c>
      <c r="AB316" s="65">
        <f>IFERROR(IF(AA316="",0,CEILING((AA316/$G316),1)*$G316),"")</f>
        <v>0</v>
      </c>
      <c r="AC316" s="66" t="str">
        <f>IF(IFERROR(ROUNDUP(V316/G316,0)*0.00502,0)+IFERROR(ROUNDUP(X316/G316,0)*0.00502,0)+IFERROR(ROUNDUP(Z316/G316,0)*0.00502,0)+IFERROR(ROUNDUP(AB316/G316,0)*0.00502,0)=0,"",IFERROR(ROUNDUP(V316/G316,0)*0.00502,0)+IFERROR(ROUNDUP(X316/G316,0)*0.00502,0)+IFERROR(ROUNDUP(Z316/G316,0)*0.00502,0)+IFERROR(ROUNDUP(AB316/G316,0)*0.00502,0))</f>
        <v/>
      </c>
      <c r="AD316" s="78" t="s">
        <v>57</v>
      </c>
      <c r="AE316" s="78" t="s">
        <v>57</v>
      </c>
      <c r="AF316" s="339" t="s">
        <v>458</v>
      </c>
      <c r="AG316" s="2"/>
      <c r="AH316" s="2"/>
      <c r="AI316" s="2"/>
      <c r="AJ316" s="2"/>
      <c r="AK316" s="2"/>
      <c r="AL316" s="60"/>
      <c r="AM316" s="60"/>
      <c r="AN316" s="60"/>
      <c r="AO316" s="2"/>
      <c r="AP316" s="2"/>
      <c r="AQ316" s="2"/>
      <c r="AR316" s="2"/>
      <c r="AS316" s="2"/>
      <c r="AT316" s="2"/>
      <c r="AU316" s="20"/>
      <c r="AV316" s="20"/>
      <c r="AW316" s="21"/>
      <c r="BB316" s="338" t="s">
        <v>65</v>
      </c>
      <c r="BO316" s="76">
        <f>IFERROR(U316*H316/G316,0)</f>
        <v>0</v>
      </c>
      <c r="BP316" s="76">
        <f>IFERROR(V316*H316/G316,0)</f>
        <v>0</v>
      </c>
      <c r="BQ316" s="76">
        <f>IFERROR(1/I316*(U316/G316),0)</f>
        <v>0</v>
      </c>
      <c r="BR316" s="76">
        <f>IFERROR(1/I316*(V316/G316),0)</f>
        <v>0</v>
      </c>
      <c r="BS316" s="76">
        <f>IFERROR(W316*H316/G316,0)</f>
        <v>0</v>
      </c>
      <c r="BT316" s="76">
        <f>IFERROR(X316*H316/G316,0)</f>
        <v>0</v>
      </c>
      <c r="BU316" s="76">
        <f>IFERROR(1/I316*(W316/G316),0)</f>
        <v>0</v>
      </c>
      <c r="BV316" s="76">
        <f>IFERROR(1/I316*(X316/G316),0)</f>
        <v>0</v>
      </c>
      <c r="BW316" s="76">
        <f>IFERROR(Y316*H316/G316,0)</f>
        <v>0</v>
      </c>
      <c r="BX316" s="76">
        <f>IFERROR(Z316*H316/G316,0)</f>
        <v>0</v>
      </c>
      <c r="BY316" s="76">
        <f>IFERROR(1/I316*(Y316/G316),0)</f>
        <v>0</v>
      </c>
      <c r="BZ316" s="76">
        <f>IFERROR(1/I316*(Z316/G316),0)</f>
        <v>0</v>
      </c>
      <c r="CA316" s="76">
        <f>IFERROR(AA316*H316/G316,0)</f>
        <v>0</v>
      </c>
      <c r="CB316" s="76">
        <f>IFERROR(AB316*H316/G316,0)</f>
        <v>0</v>
      </c>
      <c r="CC316" s="76">
        <f>IFERROR(1/I316*(AA316/G316),0)</f>
        <v>0</v>
      </c>
      <c r="CD316" s="76">
        <f>IFERROR(1/I316*(AB316/G316),0)</f>
        <v>0</v>
      </c>
    </row>
    <row r="317" spans="1:82" hidden="1" x14ac:dyDescent="0.2">
      <c r="A317" s="490"/>
      <c r="B317" s="490"/>
      <c r="C317" s="490"/>
      <c r="D317" s="490"/>
      <c r="E317" s="490"/>
      <c r="F317" s="490"/>
      <c r="G317" s="490"/>
      <c r="H317" s="490"/>
      <c r="I317" s="490"/>
      <c r="J317" s="490"/>
      <c r="K317" s="490"/>
      <c r="L317" s="490"/>
      <c r="M317" s="490"/>
      <c r="N317" s="490"/>
      <c r="O317" s="488" t="s">
        <v>43</v>
      </c>
      <c r="P317" s="489"/>
      <c r="Q317" s="489"/>
      <c r="R317" s="489"/>
      <c r="S317" s="489"/>
      <c r="T317" s="39" t="s">
        <v>42</v>
      </c>
      <c r="U317" s="101">
        <f>IFERROR(U313/G313,0)+IFERROR(U314/G314,0)+IFERROR(U315/G315,0)+IFERROR(U316/G316,0)</f>
        <v>0</v>
      </c>
      <c r="V317" s="101">
        <f>IFERROR(V313/G313,0)+IFERROR(V314/G314,0)+IFERROR(V315/G315,0)+IFERROR(V316/G316,0)</f>
        <v>0</v>
      </c>
      <c r="W317" s="101">
        <f>IFERROR(W313/G313,0)+IFERROR(W314/G314,0)+IFERROR(W315/G315,0)+IFERROR(W316/G316,0)</f>
        <v>0</v>
      </c>
      <c r="X317" s="101">
        <f>IFERROR(X313/G313,0)+IFERROR(X314/G314,0)+IFERROR(X315/G315,0)+IFERROR(X316/G316,0)</f>
        <v>0</v>
      </c>
      <c r="Y317" s="101">
        <f>IFERROR(Y313/G313,0)+IFERROR(Y314/G314,0)+IFERROR(Y315/G315,0)+IFERROR(Y316/G316,0)</f>
        <v>0</v>
      </c>
      <c r="Z317" s="101">
        <f>IFERROR(Z313/G313,0)+IFERROR(Z314/G314,0)+IFERROR(Z315/G315,0)+IFERROR(Z316/G316,0)</f>
        <v>0</v>
      </c>
      <c r="AA317" s="101">
        <f>IFERROR(AA313/G313,0)+IFERROR(AA314/G314,0)+IFERROR(AA315/G315,0)+IFERROR(AA316/G316,0)</f>
        <v>0</v>
      </c>
      <c r="AB317" s="101">
        <f>IFERROR(AB313/G313,0)+IFERROR(AB314/G314,0)+IFERROR(AB315/G315,0)+IFERROR(AB316/G316,0)</f>
        <v>0</v>
      </c>
      <c r="AC317" s="101">
        <f>IFERROR(IF(AC313="",0,AC313),0)+IFERROR(IF(AC314="",0,AC314),0)+IFERROR(IF(AC315="",0,AC315),0)+IFERROR(IF(AC316="",0,AC316),0)</f>
        <v>0</v>
      </c>
      <c r="AD317" s="3"/>
      <c r="AE317" s="71"/>
      <c r="AF317" s="3"/>
      <c r="AG317" s="3"/>
      <c r="AH317" s="3"/>
      <c r="AI317" s="3"/>
      <c r="AJ317" s="3"/>
      <c r="AK317" s="3"/>
      <c r="AL317" s="61"/>
      <c r="AM317" s="61"/>
      <c r="AN317" s="61"/>
      <c r="AO317" s="3"/>
      <c r="AP317" s="3"/>
      <c r="AQ317" s="2"/>
      <c r="AR317" s="2"/>
      <c r="AS317" s="2"/>
      <c r="AT317" s="2"/>
      <c r="AU317" s="20"/>
      <c r="AV317" s="20"/>
      <c r="AW317" s="21"/>
    </row>
    <row r="318" spans="1:82" hidden="1" x14ac:dyDescent="0.2">
      <c r="A318" s="490"/>
      <c r="B318" s="490"/>
      <c r="C318" s="490"/>
      <c r="D318" s="490"/>
      <c r="E318" s="490"/>
      <c r="F318" s="490"/>
      <c r="G318" s="490"/>
      <c r="H318" s="490"/>
      <c r="I318" s="490"/>
      <c r="J318" s="490"/>
      <c r="K318" s="490"/>
      <c r="L318" s="490"/>
      <c r="M318" s="490"/>
      <c r="N318" s="490"/>
      <c r="O318" s="488" t="s">
        <v>43</v>
      </c>
      <c r="P318" s="489"/>
      <c r="Q318" s="489"/>
      <c r="R318" s="489"/>
      <c r="S318" s="489"/>
      <c r="T318" s="39" t="s">
        <v>0</v>
      </c>
      <c r="U318" s="103">
        <f t="shared" ref="U318:AB318" si="70">IFERROR(SUM(U313:U316),0)</f>
        <v>0</v>
      </c>
      <c r="V318" s="103">
        <f t="shared" si="70"/>
        <v>0</v>
      </c>
      <c r="W318" s="103">
        <f t="shared" si="70"/>
        <v>0</v>
      </c>
      <c r="X318" s="103">
        <f t="shared" si="70"/>
        <v>0</v>
      </c>
      <c r="Y318" s="103">
        <f t="shared" si="70"/>
        <v>0</v>
      </c>
      <c r="Z318" s="103">
        <f t="shared" si="70"/>
        <v>0</v>
      </c>
      <c r="AA318" s="103">
        <f t="shared" si="70"/>
        <v>0</v>
      </c>
      <c r="AB318" s="103">
        <f t="shared" si="70"/>
        <v>0</v>
      </c>
      <c r="AC318" s="101" t="s">
        <v>57</v>
      </c>
      <c r="AD318" s="3"/>
      <c r="AE318" s="71"/>
      <c r="AF318" s="3"/>
      <c r="AG318" s="3"/>
      <c r="AH318" s="3"/>
      <c r="AI318" s="3"/>
      <c r="AJ318" s="3"/>
      <c r="AK318" s="3"/>
      <c r="AL318" s="61"/>
      <c r="AM318" s="61"/>
      <c r="AN318" s="61"/>
      <c r="AO318" s="3"/>
      <c r="AP318" s="3"/>
      <c r="AQ318" s="2"/>
      <c r="AR318" s="2"/>
      <c r="AS318" s="2"/>
      <c r="AT318" s="2"/>
      <c r="AU318" s="20"/>
      <c r="AV318" s="20"/>
      <c r="AW318" s="21"/>
    </row>
    <row r="319" spans="1:82" ht="15" hidden="1" x14ac:dyDescent="0.25">
      <c r="A319" s="482" t="s">
        <v>83</v>
      </c>
      <c r="B319" s="483"/>
      <c r="C319" s="483"/>
      <c r="D319" s="483"/>
      <c r="E319" s="483"/>
      <c r="F319" s="483"/>
      <c r="G319" s="483"/>
      <c r="H319" s="483"/>
      <c r="I319" s="483"/>
      <c r="J319" s="483"/>
      <c r="K319" s="483"/>
      <c r="L319" s="483"/>
      <c r="M319" s="483"/>
      <c r="N319" s="483"/>
      <c r="O319" s="483"/>
      <c r="P319" s="483"/>
      <c r="Q319" s="483"/>
      <c r="R319" s="483"/>
      <c r="S319" s="483"/>
      <c r="T319" s="483"/>
      <c r="U319" s="483"/>
      <c r="V319" s="483"/>
      <c r="W319" s="483"/>
      <c r="X319" s="480"/>
      <c r="Y319" s="480"/>
      <c r="Z319" s="480"/>
      <c r="AA319" s="476"/>
      <c r="AB319" s="476"/>
      <c r="AC319" s="476"/>
      <c r="AD319" s="476"/>
      <c r="AE319" s="477"/>
      <c r="AF319" s="484"/>
      <c r="AG319" s="2"/>
      <c r="AH319" s="2"/>
      <c r="AI319" s="2"/>
      <c r="AJ319" s="2"/>
      <c r="AK319" s="60"/>
      <c r="AL319" s="60"/>
      <c r="AM319" s="60"/>
      <c r="AN319" s="2"/>
      <c r="AO319" s="2"/>
      <c r="AP319" s="2"/>
      <c r="AQ319" s="2"/>
      <c r="AR319" s="2"/>
    </row>
    <row r="320" spans="1:82" ht="22.5" hidden="1" x14ac:dyDescent="0.2">
      <c r="A320" s="78" t="s">
        <v>464</v>
      </c>
      <c r="B320" s="79" t="s">
        <v>465</v>
      </c>
      <c r="C320" s="79">
        <v>4301051818</v>
      </c>
      <c r="D320" s="79">
        <v>4607091387957</v>
      </c>
      <c r="E320" s="80">
        <v>1.3</v>
      </c>
      <c r="F320" s="81">
        <v>6</v>
      </c>
      <c r="G320" s="80">
        <v>7.8</v>
      </c>
      <c r="H320" s="80">
        <v>8.3190000000000008</v>
      </c>
      <c r="I320" s="82">
        <v>64</v>
      </c>
      <c r="J320" s="82" t="s">
        <v>88</v>
      </c>
      <c r="K320" s="83" t="s">
        <v>99</v>
      </c>
      <c r="L320" s="83"/>
      <c r="M320" s="485">
        <v>40</v>
      </c>
      <c r="N320" s="485"/>
      <c r="O320" s="6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320" s="487"/>
      <c r="Q320" s="487"/>
      <c r="R320" s="487"/>
      <c r="S320" s="487"/>
      <c r="T320" s="84" t="s">
        <v>0</v>
      </c>
      <c r="U320" s="64">
        <v>0</v>
      </c>
      <c r="V320" s="65">
        <f>IFERROR(IF(U320="",0,CEILING((U320/$G320),1)*$G320),"")</f>
        <v>0</v>
      </c>
      <c r="W320" s="64">
        <v>0</v>
      </c>
      <c r="X320" s="65">
        <f>IFERROR(IF(W320="",0,CEILING((W320/$G320),1)*$G320),"")</f>
        <v>0</v>
      </c>
      <c r="Y320" s="64">
        <v>0</v>
      </c>
      <c r="Z320" s="65">
        <f>IFERROR(IF(Y320="",0,CEILING((Y320/$G320),1)*$G320),"")</f>
        <v>0</v>
      </c>
      <c r="AA320" s="64">
        <v>0</v>
      </c>
      <c r="AB320" s="65">
        <f>IFERROR(IF(AA320="",0,CEILING((AA320/$G320),1)*$G320),"")</f>
        <v>0</v>
      </c>
      <c r="AC320" s="66" t="str">
        <f>IF(IFERROR(ROUNDUP(V320/G320,0)*0.01898,0)+IFERROR(ROUNDUP(X320/G320,0)*0.01898,0)+IFERROR(ROUNDUP(Z320/G320,0)*0.01898,0)+IFERROR(ROUNDUP(AB320/G320,0)*0.01898,0)=0,"",IFERROR(ROUNDUP(V320/G320,0)*0.01898,0)+IFERROR(ROUNDUP(X320/G320,0)*0.01898,0)+IFERROR(ROUNDUP(Z320/G320,0)*0.01898,0)+IFERROR(ROUNDUP(AB320/G320,0)*0.01898,0))</f>
        <v/>
      </c>
      <c r="AD320" s="78" t="s">
        <v>57</v>
      </c>
      <c r="AE320" s="78" t="s">
        <v>57</v>
      </c>
      <c r="AF320" s="341" t="s">
        <v>466</v>
      </c>
      <c r="AG320" s="2"/>
      <c r="AH320" s="2"/>
      <c r="AI320" s="2"/>
      <c r="AJ320" s="2"/>
      <c r="AK320" s="2"/>
      <c r="AL320" s="60"/>
      <c r="AM320" s="60"/>
      <c r="AN320" s="60"/>
      <c r="AO320" s="2"/>
      <c r="AP320" s="2"/>
      <c r="AQ320" s="2"/>
      <c r="AR320" s="2"/>
      <c r="AS320" s="2"/>
      <c r="AT320" s="2"/>
      <c r="AU320" s="20"/>
      <c r="AV320" s="20"/>
      <c r="AW320" s="21"/>
      <c r="BB320" s="340" t="s">
        <v>65</v>
      </c>
      <c r="BO320" s="76">
        <f>IFERROR(U320*H320/G320,0)</f>
        <v>0</v>
      </c>
      <c r="BP320" s="76">
        <f>IFERROR(V320*H320/G320,0)</f>
        <v>0</v>
      </c>
      <c r="BQ320" s="76">
        <f>IFERROR(1/I320*(U320/G320),0)</f>
        <v>0</v>
      </c>
      <c r="BR320" s="76">
        <f>IFERROR(1/I320*(V320/G320),0)</f>
        <v>0</v>
      </c>
      <c r="BS320" s="76">
        <f>IFERROR(W320*H320/G320,0)</f>
        <v>0</v>
      </c>
      <c r="BT320" s="76">
        <f>IFERROR(X320*H320/G320,0)</f>
        <v>0</v>
      </c>
      <c r="BU320" s="76">
        <f>IFERROR(1/I320*(W320/G320),0)</f>
        <v>0</v>
      </c>
      <c r="BV320" s="76">
        <f>IFERROR(1/I320*(X320/G320),0)</f>
        <v>0</v>
      </c>
      <c r="BW320" s="76">
        <f>IFERROR(Y320*H320/G320,0)</f>
        <v>0</v>
      </c>
      <c r="BX320" s="76">
        <f>IFERROR(Z320*H320/G320,0)</f>
        <v>0</v>
      </c>
      <c r="BY320" s="76">
        <f>IFERROR(1/I320*(Y320/G320),0)</f>
        <v>0</v>
      </c>
      <c r="BZ320" s="76">
        <f>IFERROR(1/I320*(Z320/G320),0)</f>
        <v>0</v>
      </c>
      <c r="CA320" s="76">
        <f>IFERROR(AA320*H320/G320,0)</f>
        <v>0</v>
      </c>
      <c r="CB320" s="76">
        <f>IFERROR(AB320*H320/G320,0)</f>
        <v>0</v>
      </c>
      <c r="CC320" s="76">
        <f>IFERROR(1/I320*(AA320/G320),0)</f>
        <v>0</v>
      </c>
      <c r="CD320" s="76">
        <f>IFERROR(1/I320*(AB320/G320),0)</f>
        <v>0</v>
      </c>
    </row>
    <row r="321" spans="1:82" ht="22.5" hidden="1" x14ac:dyDescent="0.2">
      <c r="A321" s="78" t="s">
        <v>467</v>
      </c>
      <c r="B321" s="79" t="s">
        <v>468</v>
      </c>
      <c r="C321" s="79">
        <v>4301051734</v>
      </c>
      <c r="D321" s="79">
        <v>4680115884588</v>
      </c>
      <c r="E321" s="80">
        <v>0.5</v>
      </c>
      <c r="F321" s="81">
        <v>6</v>
      </c>
      <c r="G321" s="80">
        <v>3</v>
      </c>
      <c r="H321" s="80">
        <v>3.246</v>
      </c>
      <c r="I321" s="82">
        <v>182</v>
      </c>
      <c r="J321" s="82" t="s">
        <v>112</v>
      </c>
      <c r="K321" s="83" t="s">
        <v>99</v>
      </c>
      <c r="L321" s="83"/>
      <c r="M321" s="485">
        <v>40</v>
      </c>
      <c r="N321" s="485"/>
      <c r="O321" s="6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321" s="487"/>
      <c r="Q321" s="487"/>
      <c r="R321" s="487"/>
      <c r="S321" s="487"/>
      <c r="T321" s="84" t="s">
        <v>0</v>
      </c>
      <c r="U321" s="64">
        <v>0</v>
      </c>
      <c r="V321" s="65">
        <f>IFERROR(IF(U321="",0,CEILING((U321/$G321),1)*$G321),"")</f>
        <v>0</v>
      </c>
      <c r="W321" s="64">
        <v>0</v>
      </c>
      <c r="X321" s="65">
        <f>IFERROR(IF(W321="",0,CEILING((W321/$G321),1)*$G321),"")</f>
        <v>0</v>
      </c>
      <c r="Y321" s="64">
        <v>0</v>
      </c>
      <c r="Z321" s="65">
        <f>IFERROR(IF(Y321="",0,CEILING((Y321/$G321),1)*$G321),"")</f>
        <v>0</v>
      </c>
      <c r="AA321" s="64">
        <v>0</v>
      </c>
      <c r="AB321" s="65">
        <f>IFERROR(IF(AA321="",0,CEILING((AA321/$G321),1)*$G321),"")</f>
        <v>0</v>
      </c>
      <c r="AC321" s="66" t="str">
        <f>IF(IFERROR(ROUNDUP(V321/G321,0)*0.00651,0)+IFERROR(ROUNDUP(X321/G321,0)*0.00651,0)+IFERROR(ROUNDUP(Z321/G321,0)*0.00651,0)+IFERROR(ROUNDUP(AB321/G321,0)*0.00651,0)=0,"",IFERROR(ROUNDUP(V321/G321,0)*0.00651,0)+IFERROR(ROUNDUP(X321/G321,0)*0.00651,0)+IFERROR(ROUNDUP(Z321/G321,0)*0.00651,0)+IFERROR(ROUNDUP(AB321/G321,0)*0.00651,0))</f>
        <v/>
      </c>
      <c r="AD321" s="78" t="s">
        <v>57</v>
      </c>
      <c r="AE321" s="78" t="s">
        <v>57</v>
      </c>
      <c r="AF321" s="343" t="s">
        <v>469</v>
      </c>
      <c r="AG321" s="2"/>
      <c r="AH321" s="2"/>
      <c r="AI321" s="2"/>
      <c r="AJ321" s="2"/>
      <c r="AK321" s="2"/>
      <c r="AL321" s="60"/>
      <c r="AM321" s="60"/>
      <c r="AN321" s="60"/>
      <c r="AO321" s="2"/>
      <c r="AP321" s="2"/>
      <c r="AQ321" s="2"/>
      <c r="AR321" s="2"/>
      <c r="AS321" s="2"/>
      <c r="AT321" s="2"/>
      <c r="AU321" s="20"/>
      <c r="AV321" s="20"/>
      <c r="AW321" s="21"/>
      <c r="BB321" s="342" t="s">
        <v>65</v>
      </c>
      <c r="BO321" s="76">
        <f>IFERROR(U321*H321/G321,0)</f>
        <v>0</v>
      </c>
      <c r="BP321" s="76">
        <f>IFERROR(V321*H321/G321,0)</f>
        <v>0</v>
      </c>
      <c r="BQ321" s="76">
        <f>IFERROR(1/I321*(U321/G321),0)</f>
        <v>0</v>
      </c>
      <c r="BR321" s="76">
        <f>IFERROR(1/I321*(V321/G321),0)</f>
        <v>0</v>
      </c>
      <c r="BS321" s="76">
        <f>IFERROR(W321*H321/G321,0)</f>
        <v>0</v>
      </c>
      <c r="BT321" s="76">
        <f>IFERROR(X321*H321/G321,0)</f>
        <v>0</v>
      </c>
      <c r="BU321" s="76">
        <f>IFERROR(1/I321*(W321/G321),0)</f>
        <v>0</v>
      </c>
      <c r="BV321" s="76">
        <f>IFERROR(1/I321*(X321/G321),0)</f>
        <v>0</v>
      </c>
      <c r="BW321" s="76">
        <f>IFERROR(Y321*H321/G321,0)</f>
        <v>0</v>
      </c>
      <c r="BX321" s="76">
        <f>IFERROR(Z321*H321/G321,0)</f>
        <v>0</v>
      </c>
      <c r="BY321" s="76">
        <f>IFERROR(1/I321*(Y321/G321),0)</f>
        <v>0</v>
      </c>
      <c r="BZ321" s="76">
        <f>IFERROR(1/I321*(Z321/G321),0)</f>
        <v>0</v>
      </c>
      <c r="CA321" s="76">
        <f>IFERROR(AA321*H321/G321,0)</f>
        <v>0</v>
      </c>
      <c r="CB321" s="76">
        <f>IFERROR(AB321*H321/G321,0)</f>
        <v>0</v>
      </c>
      <c r="CC321" s="76">
        <f>IFERROR(1/I321*(AA321/G321),0)</f>
        <v>0</v>
      </c>
      <c r="CD321" s="76">
        <f>IFERROR(1/I321*(AB321/G321),0)</f>
        <v>0</v>
      </c>
    </row>
    <row r="322" spans="1:82" ht="22.5" hidden="1" x14ac:dyDescent="0.2">
      <c r="A322" s="78" t="s">
        <v>470</v>
      </c>
      <c r="B322" s="79" t="s">
        <v>471</v>
      </c>
      <c r="C322" s="79">
        <v>4301051131</v>
      </c>
      <c r="D322" s="79">
        <v>4607091387537</v>
      </c>
      <c r="E322" s="80">
        <v>0.45</v>
      </c>
      <c r="F322" s="81">
        <v>6</v>
      </c>
      <c r="G322" s="80">
        <v>2.7</v>
      </c>
      <c r="H322" s="80">
        <v>2.97</v>
      </c>
      <c r="I322" s="82">
        <v>182</v>
      </c>
      <c r="J322" s="82" t="s">
        <v>112</v>
      </c>
      <c r="K322" s="83" t="s">
        <v>99</v>
      </c>
      <c r="L322" s="83"/>
      <c r="M322" s="485">
        <v>40</v>
      </c>
      <c r="N322" s="485"/>
      <c r="O322" s="6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322" s="487"/>
      <c r="Q322" s="487"/>
      <c r="R322" s="487"/>
      <c r="S322" s="487"/>
      <c r="T322" s="84" t="s">
        <v>0</v>
      </c>
      <c r="U322" s="64">
        <v>0</v>
      </c>
      <c r="V322" s="65">
        <f>IFERROR(IF(U322="",0,CEILING((U322/$G322),1)*$G322),"")</f>
        <v>0</v>
      </c>
      <c r="W322" s="64">
        <v>0</v>
      </c>
      <c r="X322" s="65">
        <f>IFERROR(IF(W322="",0,CEILING((W322/$G322),1)*$G322),"")</f>
        <v>0</v>
      </c>
      <c r="Y322" s="64">
        <v>0</v>
      </c>
      <c r="Z322" s="65">
        <f>IFERROR(IF(Y322="",0,CEILING((Y322/$G322),1)*$G322),"")</f>
        <v>0</v>
      </c>
      <c r="AA322" s="64">
        <v>0</v>
      </c>
      <c r="AB322" s="65">
        <f>IFERROR(IF(AA322="",0,CEILING((AA322/$G322),1)*$G322),"")</f>
        <v>0</v>
      </c>
      <c r="AC322" s="66" t="str">
        <f>IF(IFERROR(ROUNDUP(V322/G322,0)*0.00651,0)+IFERROR(ROUNDUP(X322/G322,0)*0.00651,0)+IFERROR(ROUNDUP(Z322/G322,0)*0.00651,0)+IFERROR(ROUNDUP(AB322/G322,0)*0.00651,0)=0,"",IFERROR(ROUNDUP(V322/G322,0)*0.00651,0)+IFERROR(ROUNDUP(X322/G322,0)*0.00651,0)+IFERROR(ROUNDUP(Z322/G322,0)*0.00651,0)+IFERROR(ROUNDUP(AB322/G322,0)*0.00651,0))</f>
        <v/>
      </c>
      <c r="AD322" s="78" t="s">
        <v>57</v>
      </c>
      <c r="AE322" s="78" t="s">
        <v>57</v>
      </c>
      <c r="AF322" s="345" t="s">
        <v>472</v>
      </c>
      <c r="AG322" s="2"/>
      <c r="AH322" s="2"/>
      <c r="AI322" s="2"/>
      <c r="AJ322" s="2"/>
      <c r="AK322" s="2"/>
      <c r="AL322" s="60"/>
      <c r="AM322" s="60"/>
      <c r="AN322" s="60"/>
      <c r="AO322" s="2"/>
      <c r="AP322" s="2"/>
      <c r="AQ322" s="2"/>
      <c r="AR322" s="2"/>
      <c r="AS322" s="2"/>
      <c r="AT322" s="2"/>
      <c r="AU322" s="20"/>
      <c r="AV322" s="20"/>
      <c r="AW322" s="21"/>
      <c r="BB322" s="344" t="s">
        <v>65</v>
      </c>
      <c r="BO322" s="76">
        <f>IFERROR(U322*H322/G322,0)</f>
        <v>0</v>
      </c>
      <c r="BP322" s="76">
        <f>IFERROR(V322*H322/G322,0)</f>
        <v>0</v>
      </c>
      <c r="BQ322" s="76">
        <f>IFERROR(1/I322*(U322/G322),0)</f>
        <v>0</v>
      </c>
      <c r="BR322" s="76">
        <f>IFERROR(1/I322*(V322/G322),0)</f>
        <v>0</v>
      </c>
      <c r="BS322" s="76">
        <f>IFERROR(W322*H322/G322,0)</f>
        <v>0</v>
      </c>
      <c r="BT322" s="76">
        <f>IFERROR(X322*H322/G322,0)</f>
        <v>0</v>
      </c>
      <c r="BU322" s="76">
        <f>IFERROR(1/I322*(W322/G322),0)</f>
        <v>0</v>
      </c>
      <c r="BV322" s="76">
        <f>IFERROR(1/I322*(X322/G322),0)</f>
        <v>0</v>
      </c>
      <c r="BW322" s="76">
        <f>IFERROR(Y322*H322/G322,0)</f>
        <v>0</v>
      </c>
      <c r="BX322" s="76">
        <f>IFERROR(Z322*H322/G322,0)</f>
        <v>0</v>
      </c>
      <c r="BY322" s="76">
        <f>IFERROR(1/I322*(Y322/G322),0)</f>
        <v>0</v>
      </c>
      <c r="BZ322" s="76">
        <f>IFERROR(1/I322*(Z322/G322),0)</f>
        <v>0</v>
      </c>
      <c r="CA322" s="76">
        <f>IFERROR(AA322*H322/G322,0)</f>
        <v>0</v>
      </c>
      <c r="CB322" s="76">
        <f>IFERROR(AB322*H322/G322,0)</f>
        <v>0</v>
      </c>
      <c r="CC322" s="76">
        <f>IFERROR(1/I322*(AA322/G322),0)</f>
        <v>0</v>
      </c>
      <c r="CD322" s="76">
        <f>IFERROR(1/I322*(AB322/G322),0)</f>
        <v>0</v>
      </c>
    </row>
    <row r="323" spans="1:82" ht="33.75" hidden="1" x14ac:dyDescent="0.2">
      <c r="A323" s="78" t="s">
        <v>473</v>
      </c>
      <c r="B323" s="79" t="s">
        <v>474</v>
      </c>
      <c r="C323" s="79">
        <v>4301051133</v>
      </c>
      <c r="D323" s="79">
        <v>4607091387513</v>
      </c>
      <c r="E323" s="80">
        <v>0.45</v>
      </c>
      <c r="F323" s="81">
        <v>6</v>
      </c>
      <c r="G323" s="80">
        <v>2.7</v>
      </c>
      <c r="H323" s="80">
        <v>2.9580000000000002</v>
      </c>
      <c r="I323" s="82">
        <v>182</v>
      </c>
      <c r="J323" s="82" t="s">
        <v>112</v>
      </c>
      <c r="K323" s="83" t="s">
        <v>99</v>
      </c>
      <c r="L323" s="83"/>
      <c r="M323" s="485">
        <v>40</v>
      </c>
      <c r="N323" s="485"/>
      <c r="O323" s="6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323" s="487"/>
      <c r="Q323" s="487"/>
      <c r="R323" s="487"/>
      <c r="S323" s="487"/>
      <c r="T323" s="84" t="s">
        <v>0</v>
      </c>
      <c r="U323" s="64">
        <v>0</v>
      </c>
      <c r="V323" s="65">
        <f>IFERROR(IF(U323="",0,CEILING((U323/$G323),1)*$G323),"")</f>
        <v>0</v>
      </c>
      <c r="W323" s="64">
        <v>0</v>
      </c>
      <c r="X323" s="65">
        <f>IFERROR(IF(W323="",0,CEILING((W323/$G323),1)*$G323),"")</f>
        <v>0</v>
      </c>
      <c r="Y323" s="64">
        <v>0</v>
      </c>
      <c r="Z323" s="65">
        <f>IFERROR(IF(Y323="",0,CEILING((Y323/$G323),1)*$G323),"")</f>
        <v>0</v>
      </c>
      <c r="AA323" s="64">
        <v>0</v>
      </c>
      <c r="AB323" s="65">
        <f>IFERROR(IF(AA323="",0,CEILING((AA323/$G323),1)*$G323),"")</f>
        <v>0</v>
      </c>
      <c r="AC323" s="66" t="str">
        <f>IF(IFERROR(ROUNDUP(V323/G323,0)*0.00651,0)+IFERROR(ROUNDUP(X323/G323,0)*0.00651,0)+IFERROR(ROUNDUP(Z323/G323,0)*0.00651,0)+IFERROR(ROUNDUP(AB323/G323,0)*0.00651,0)=0,"",IFERROR(ROUNDUP(V323/G323,0)*0.00651,0)+IFERROR(ROUNDUP(X323/G323,0)*0.00651,0)+IFERROR(ROUNDUP(Z323/G323,0)*0.00651,0)+IFERROR(ROUNDUP(AB323/G323,0)*0.00651,0))</f>
        <v/>
      </c>
      <c r="AD323" s="78" t="s">
        <v>57</v>
      </c>
      <c r="AE323" s="78" t="s">
        <v>57</v>
      </c>
      <c r="AF323" s="347" t="s">
        <v>475</v>
      </c>
      <c r="AG323" s="2"/>
      <c r="AH323" s="2"/>
      <c r="AI323" s="2"/>
      <c r="AJ323" s="2"/>
      <c r="AK323" s="2"/>
      <c r="AL323" s="60"/>
      <c r="AM323" s="60"/>
      <c r="AN323" s="60"/>
      <c r="AO323" s="2"/>
      <c r="AP323" s="2"/>
      <c r="AQ323" s="2"/>
      <c r="AR323" s="2"/>
      <c r="AS323" s="2"/>
      <c r="AT323" s="2"/>
      <c r="AU323" s="20"/>
      <c r="AV323" s="20"/>
      <c r="AW323" s="21"/>
      <c r="BB323" s="346" t="s">
        <v>65</v>
      </c>
      <c r="BO323" s="76">
        <f>IFERROR(U323*H323/G323,0)</f>
        <v>0</v>
      </c>
      <c r="BP323" s="76">
        <f>IFERROR(V323*H323/G323,0)</f>
        <v>0</v>
      </c>
      <c r="BQ323" s="76">
        <f>IFERROR(1/I323*(U323/G323),0)</f>
        <v>0</v>
      </c>
      <c r="BR323" s="76">
        <f>IFERROR(1/I323*(V323/G323),0)</f>
        <v>0</v>
      </c>
      <c r="BS323" s="76">
        <f>IFERROR(W323*H323/G323,0)</f>
        <v>0</v>
      </c>
      <c r="BT323" s="76">
        <f>IFERROR(X323*H323/G323,0)</f>
        <v>0</v>
      </c>
      <c r="BU323" s="76">
        <f>IFERROR(1/I323*(W323/G323),0)</f>
        <v>0</v>
      </c>
      <c r="BV323" s="76">
        <f>IFERROR(1/I323*(X323/G323),0)</f>
        <v>0</v>
      </c>
      <c r="BW323" s="76">
        <f>IFERROR(Y323*H323/G323,0)</f>
        <v>0</v>
      </c>
      <c r="BX323" s="76">
        <f>IFERROR(Z323*H323/G323,0)</f>
        <v>0</v>
      </c>
      <c r="BY323" s="76">
        <f>IFERROR(1/I323*(Y323/G323),0)</f>
        <v>0</v>
      </c>
      <c r="BZ323" s="76">
        <f>IFERROR(1/I323*(Z323/G323),0)</f>
        <v>0</v>
      </c>
      <c r="CA323" s="76">
        <f>IFERROR(AA323*H323/G323,0)</f>
        <v>0</v>
      </c>
      <c r="CB323" s="76">
        <f>IFERROR(AB323*H323/G323,0)</f>
        <v>0</v>
      </c>
      <c r="CC323" s="76">
        <f>IFERROR(1/I323*(AA323/G323),0)</f>
        <v>0</v>
      </c>
      <c r="CD323" s="76">
        <f>IFERROR(1/I323*(AB323/G323),0)</f>
        <v>0</v>
      </c>
    </row>
    <row r="324" spans="1:82" hidden="1" x14ac:dyDescent="0.2">
      <c r="A324" s="490"/>
      <c r="B324" s="490"/>
      <c r="C324" s="490"/>
      <c r="D324" s="490"/>
      <c r="E324" s="490"/>
      <c r="F324" s="490"/>
      <c r="G324" s="490"/>
      <c r="H324" s="490"/>
      <c r="I324" s="490"/>
      <c r="J324" s="490"/>
      <c r="K324" s="490"/>
      <c r="L324" s="490"/>
      <c r="M324" s="490"/>
      <c r="N324" s="490"/>
      <c r="O324" s="488" t="s">
        <v>43</v>
      </c>
      <c r="P324" s="489"/>
      <c r="Q324" s="489"/>
      <c r="R324" s="489"/>
      <c r="S324" s="489"/>
      <c r="T324" s="39" t="s">
        <v>42</v>
      </c>
      <c r="U324" s="101">
        <f>IFERROR(U320/G320,0)+IFERROR(U321/G321,0)+IFERROR(U322/G322,0)+IFERROR(U323/G323,0)</f>
        <v>0</v>
      </c>
      <c r="V324" s="101">
        <f>IFERROR(V320/G320,0)+IFERROR(V321/G321,0)+IFERROR(V322/G322,0)+IFERROR(V323/G323,0)</f>
        <v>0</v>
      </c>
      <c r="W324" s="101">
        <f>IFERROR(W320/G320,0)+IFERROR(W321/G321,0)+IFERROR(W322/G322,0)+IFERROR(W323/G323,0)</f>
        <v>0</v>
      </c>
      <c r="X324" s="101">
        <f>IFERROR(X320/G320,0)+IFERROR(X321/G321,0)+IFERROR(X322/G322,0)+IFERROR(X323/G323,0)</f>
        <v>0</v>
      </c>
      <c r="Y324" s="101">
        <f>IFERROR(Y320/G320,0)+IFERROR(Y321/G321,0)+IFERROR(Y322/G322,0)+IFERROR(Y323/G323,0)</f>
        <v>0</v>
      </c>
      <c r="Z324" s="101">
        <f>IFERROR(Z320/G320,0)+IFERROR(Z321/G321,0)+IFERROR(Z322/G322,0)+IFERROR(Z323/G323,0)</f>
        <v>0</v>
      </c>
      <c r="AA324" s="101">
        <f>IFERROR(AA320/G320,0)+IFERROR(AA321/G321,0)+IFERROR(AA322/G322,0)+IFERROR(AA323/G323,0)</f>
        <v>0</v>
      </c>
      <c r="AB324" s="101">
        <f>IFERROR(AB320/G320,0)+IFERROR(AB321/G321,0)+IFERROR(AB322/G322,0)+IFERROR(AB323/G323,0)</f>
        <v>0</v>
      </c>
      <c r="AC324" s="101">
        <f>IFERROR(IF(AC320="",0,AC320),0)+IFERROR(IF(AC321="",0,AC321),0)+IFERROR(IF(AC322="",0,AC322),0)+IFERROR(IF(AC323="",0,AC323),0)</f>
        <v>0</v>
      </c>
      <c r="AD324" s="3"/>
      <c r="AE324" s="71"/>
      <c r="AF324" s="3"/>
      <c r="AG324" s="3"/>
      <c r="AH324" s="3"/>
      <c r="AI324" s="3"/>
      <c r="AJ324" s="3"/>
      <c r="AK324" s="3"/>
      <c r="AL324" s="61"/>
      <c r="AM324" s="61"/>
      <c r="AN324" s="61"/>
      <c r="AO324" s="3"/>
      <c r="AP324" s="3"/>
      <c r="AQ324" s="2"/>
      <c r="AR324" s="2"/>
      <c r="AS324" s="2"/>
      <c r="AT324" s="2"/>
      <c r="AU324" s="20"/>
      <c r="AV324" s="20"/>
      <c r="AW324" s="21"/>
    </row>
    <row r="325" spans="1:82" hidden="1" x14ac:dyDescent="0.2">
      <c r="A325" s="490"/>
      <c r="B325" s="490"/>
      <c r="C325" s="490"/>
      <c r="D325" s="490"/>
      <c r="E325" s="490"/>
      <c r="F325" s="490"/>
      <c r="G325" s="490"/>
      <c r="H325" s="490"/>
      <c r="I325" s="490"/>
      <c r="J325" s="490"/>
      <c r="K325" s="490"/>
      <c r="L325" s="490"/>
      <c r="M325" s="490"/>
      <c r="N325" s="490"/>
      <c r="O325" s="488" t="s">
        <v>43</v>
      </c>
      <c r="P325" s="489"/>
      <c r="Q325" s="489"/>
      <c r="R325" s="489"/>
      <c r="S325" s="489"/>
      <c r="T325" s="39" t="s">
        <v>0</v>
      </c>
      <c r="U325" s="103">
        <f t="shared" ref="U325:AB325" si="71">IFERROR(SUM(U320:U323),0)</f>
        <v>0</v>
      </c>
      <c r="V325" s="103">
        <f t="shared" si="71"/>
        <v>0</v>
      </c>
      <c r="W325" s="103">
        <f t="shared" si="71"/>
        <v>0</v>
      </c>
      <c r="X325" s="103">
        <f t="shared" si="71"/>
        <v>0</v>
      </c>
      <c r="Y325" s="103">
        <f t="shared" si="71"/>
        <v>0</v>
      </c>
      <c r="Z325" s="103">
        <f t="shared" si="71"/>
        <v>0</v>
      </c>
      <c r="AA325" s="103">
        <f t="shared" si="71"/>
        <v>0</v>
      </c>
      <c r="AB325" s="103">
        <f t="shared" si="71"/>
        <v>0</v>
      </c>
      <c r="AC325" s="101" t="s">
        <v>57</v>
      </c>
      <c r="AD325" s="3"/>
      <c r="AE325" s="71"/>
      <c r="AF325" s="3"/>
      <c r="AG325" s="3"/>
      <c r="AH325" s="3"/>
      <c r="AI325" s="3"/>
      <c r="AJ325" s="3"/>
      <c r="AK325" s="3"/>
      <c r="AL325" s="61"/>
      <c r="AM325" s="61"/>
      <c r="AN325" s="61"/>
      <c r="AO325" s="3"/>
      <c r="AP325" s="3"/>
      <c r="AQ325" s="2"/>
      <c r="AR325" s="2"/>
      <c r="AS325" s="2"/>
      <c r="AT325" s="2"/>
      <c r="AU325" s="20"/>
      <c r="AV325" s="20"/>
      <c r="AW325" s="21"/>
    </row>
    <row r="326" spans="1:82" ht="15" hidden="1" x14ac:dyDescent="0.25">
      <c r="A326" s="482" t="s">
        <v>246</v>
      </c>
      <c r="B326" s="483"/>
      <c r="C326" s="483"/>
      <c r="D326" s="483"/>
      <c r="E326" s="483"/>
      <c r="F326" s="483"/>
      <c r="G326" s="483"/>
      <c r="H326" s="483"/>
      <c r="I326" s="483"/>
      <c r="J326" s="483"/>
      <c r="K326" s="483"/>
      <c r="L326" s="483"/>
      <c r="M326" s="483"/>
      <c r="N326" s="483"/>
      <c r="O326" s="483"/>
      <c r="P326" s="483"/>
      <c r="Q326" s="483"/>
      <c r="R326" s="483"/>
      <c r="S326" s="483"/>
      <c r="T326" s="483"/>
      <c r="U326" s="483"/>
      <c r="V326" s="483"/>
      <c r="W326" s="483"/>
      <c r="X326" s="480"/>
      <c r="Y326" s="480"/>
      <c r="Z326" s="480"/>
      <c r="AA326" s="476"/>
      <c r="AB326" s="476"/>
      <c r="AC326" s="476"/>
      <c r="AD326" s="476"/>
      <c r="AE326" s="477"/>
      <c r="AF326" s="484"/>
      <c r="AG326" s="2"/>
      <c r="AH326" s="2"/>
      <c r="AI326" s="2"/>
      <c r="AJ326" s="2"/>
      <c r="AK326" s="60"/>
      <c r="AL326" s="60"/>
      <c r="AM326" s="60"/>
      <c r="AN326" s="2"/>
      <c r="AO326" s="2"/>
      <c r="AP326" s="2"/>
      <c r="AQ326" s="2"/>
      <c r="AR326" s="2"/>
    </row>
    <row r="327" spans="1:82" ht="22.5" hidden="1" x14ac:dyDescent="0.2">
      <c r="A327" s="78" t="s">
        <v>476</v>
      </c>
      <c r="B327" s="79" t="s">
        <v>477</v>
      </c>
      <c r="C327" s="79">
        <v>4301060406</v>
      </c>
      <c r="D327" s="79">
        <v>4607091384482</v>
      </c>
      <c r="E327" s="80">
        <v>1.3</v>
      </c>
      <c r="F327" s="81">
        <v>6</v>
      </c>
      <c r="G327" s="80">
        <v>7.8</v>
      </c>
      <c r="H327" s="80">
        <v>8.3190000000000008</v>
      </c>
      <c r="I327" s="82">
        <v>64</v>
      </c>
      <c r="J327" s="82" t="s">
        <v>88</v>
      </c>
      <c r="K327" s="83" t="s">
        <v>99</v>
      </c>
      <c r="L327" s="83"/>
      <c r="M327" s="485">
        <v>30</v>
      </c>
      <c r="N327" s="485"/>
      <c r="O327" s="6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P327" s="487"/>
      <c r="Q327" s="487"/>
      <c r="R327" s="487"/>
      <c r="S327" s="487"/>
      <c r="T327" s="84" t="s">
        <v>0</v>
      </c>
      <c r="U327" s="64">
        <v>0</v>
      </c>
      <c r="V327" s="65">
        <f>IFERROR(IF(U327="",0,CEILING((U327/$G327),1)*$G327),"")</f>
        <v>0</v>
      </c>
      <c r="W327" s="64">
        <v>0</v>
      </c>
      <c r="X327" s="65">
        <f>IFERROR(IF(W327="",0,CEILING((W327/$G327),1)*$G327),"")</f>
        <v>0</v>
      </c>
      <c r="Y327" s="64">
        <v>0</v>
      </c>
      <c r="Z327" s="65">
        <f>IFERROR(IF(Y327="",0,CEILING((Y327/$G327),1)*$G327),"")</f>
        <v>0</v>
      </c>
      <c r="AA327" s="64">
        <v>0</v>
      </c>
      <c r="AB327" s="65">
        <f>IFERROR(IF(AA327="",0,CEILING((AA327/$G327),1)*$G327),"")</f>
        <v>0</v>
      </c>
      <c r="AC327" s="66" t="str">
        <f>IF(IFERROR(ROUNDUP(V327/G327,0)*0.01898,0)+IFERROR(ROUNDUP(X327/G327,0)*0.01898,0)+IFERROR(ROUNDUP(Z327/G327,0)*0.01898,0)+IFERROR(ROUNDUP(AB327/G327,0)*0.01898,0)=0,"",IFERROR(ROUNDUP(V327/G327,0)*0.01898,0)+IFERROR(ROUNDUP(X327/G327,0)*0.01898,0)+IFERROR(ROUNDUP(Z327/G327,0)*0.01898,0)+IFERROR(ROUNDUP(AB327/G327,0)*0.01898,0))</f>
        <v/>
      </c>
      <c r="AD327" s="78" t="s">
        <v>57</v>
      </c>
      <c r="AE327" s="78" t="s">
        <v>57</v>
      </c>
      <c r="AF327" s="349" t="s">
        <v>478</v>
      </c>
      <c r="AG327" s="2"/>
      <c r="AH327" s="2"/>
      <c r="AI327" s="2"/>
      <c r="AJ327" s="2"/>
      <c r="AK327" s="2"/>
      <c r="AL327" s="60"/>
      <c r="AM327" s="60"/>
      <c r="AN327" s="60"/>
      <c r="AO327" s="2"/>
      <c r="AP327" s="2"/>
      <c r="AQ327" s="2"/>
      <c r="AR327" s="2"/>
      <c r="AS327" s="2"/>
      <c r="AT327" s="2"/>
      <c r="AU327" s="20"/>
      <c r="AV327" s="20"/>
      <c r="AW327" s="21"/>
      <c r="BB327" s="348" t="s">
        <v>65</v>
      </c>
      <c r="BO327" s="76">
        <f>IFERROR(U327*H327/G327,0)</f>
        <v>0</v>
      </c>
      <c r="BP327" s="76">
        <f>IFERROR(V327*H327/G327,0)</f>
        <v>0</v>
      </c>
      <c r="BQ327" s="76">
        <f>IFERROR(1/I327*(U327/G327),0)</f>
        <v>0</v>
      </c>
      <c r="BR327" s="76">
        <f>IFERROR(1/I327*(V327/G327),0)</f>
        <v>0</v>
      </c>
      <c r="BS327" s="76">
        <f>IFERROR(W327*H327/G327,0)</f>
        <v>0</v>
      </c>
      <c r="BT327" s="76">
        <f>IFERROR(X327*H327/G327,0)</f>
        <v>0</v>
      </c>
      <c r="BU327" s="76">
        <f>IFERROR(1/I327*(W327/G327),0)</f>
        <v>0</v>
      </c>
      <c r="BV327" s="76">
        <f>IFERROR(1/I327*(X327/G327),0)</f>
        <v>0</v>
      </c>
      <c r="BW327" s="76">
        <f>IFERROR(Y327*H327/G327,0)</f>
        <v>0</v>
      </c>
      <c r="BX327" s="76">
        <f>IFERROR(Z327*H327/G327,0)</f>
        <v>0</v>
      </c>
      <c r="BY327" s="76">
        <f>IFERROR(1/I327*(Y327/G327),0)</f>
        <v>0</v>
      </c>
      <c r="BZ327" s="76">
        <f>IFERROR(1/I327*(Z327/G327),0)</f>
        <v>0</v>
      </c>
      <c r="CA327" s="76">
        <f>IFERROR(AA327*H327/G327,0)</f>
        <v>0</v>
      </c>
      <c r="CB327" s="76">
        <f>IFERROR(AB327*H327/G327,0)</f>
        <v>0</v>
      </c>
      <c r="CC327" s="76">
        <f>IFERROR(1/I327*(AA327/G327),0)</f>
        <v>0</v>
      </c>
      <c r="CD327" s="76">
        <f>IFERROR(1/I327*(AB327/G327),0)</f>
        <v>0</v>
      </c>
    </row>
    <row r="328" spans="1:82" hidden="1" x14ac:dyDescent="0.2">
      <c r="A328" s="78" t="s">
        <v>479</v>
      </c>
      <c r="B328" s="79" t="s">
        <v>480</v>
      </c>
      <c r="C328" s="79">
        <v>4301060484</v>
      </c>
      <c r="D328" s="79">
        <v>4607091380897</v>
      </c>
      <c r="E328" s="80">
        <v>1.4</v>
      </c>
      <c r="F328" s="81">
        <v>6</v>
      </c>
      <c r="G328" s="80">
        <v>8.4</v>
      </c>
      <c r="H328" s="80">
        <v>8.9190000000000005</v>
      </c>
      <c r="I328" s="82">
        <v>64</v>
      </c>
      <c r="J328" s="82" t="s">
        <v>88</v>
      </c>
      <c r="K328" s="83" t="s">
        <v>87</v>
      </c>
      <c r="L328" s="83"/>
      <c r="M328" s="485">
        <v>30</v>
      </c>
      <c r="N328" s="485"/>
      <c r="O328" s="60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P328" s="487"/>
      <c r="Q328" s="487"/>
      <c r="R328" s="487"/>
      <c r="S328" s="487"/>
      <c r="T328" s="84" t="s">
        <v>0</v>
      </c>
      <c r="U328" s="64">
        <v>0</v>
      </c>
      <c r="V328" s="65">
        <f>IFERROR(IF(U328="",0,CEILING((U328/$G328),1)*$G328),"")</f>
        <v>0</v>
      </c>
      <c r="W328" s="64">
        <v>0</v>
      </c>
      <c r="X328" s="65">
        <f>IFERROR(IF(W328="",0,CEILING((W328/$G328),1)*$G328),"")</f>
        <v>0</v>
      </c>
      <c r="Y328" s="64">
        <v>0</v>
      </c>
      <c r="Z328" s="65">
        <f>IFERROR(IF(Y328="",0,CEILING((Y328/$G328),1)*$G328),"")</f>
        <v>0</v>
      </c>
      <c r="AA328" s="64">
        <v>0</v>
      </c>
      <c r="AB328" s="65">
        <f>IFERROR(IF(AA328="",0,CEILING((AA328/$G328),1)*$G328),"")</f>
        <v>0</v>
      </c>
      <c r="AC328" s="66" t="str">
        <f>IF(IFERROR(ROUNDUP(V328/G328,0)*0.01898,0)+IFERROR(ROUNDUP(X328/G328,0)*0.01898,0)+IFERROR(ROUNDUP(Z328/G328,0)*0.01898,0)+IFERROR(ROUNDUP(AB328/G328,0)*0.01898,0)=0,"",IFERROR(ROUNDUP(V328/G328,0)*0.01898,0)+IFERROR(ROUNDUP(X328/G328,0)*0.01898,0)+IFERROR(ROUNDUP(Z328/G328,0)*0.01898,0)+IFERROR(ROUNDUP(AB328/G328,0)*0.01898,0))</f>
        <v/>
      </c>
      <c r="AD328" s="78" t="s">
        <v>57</v>
      </c>
      <c r="AE328" s="78" t="s">
        <v>57</v>
      </c>
      <c r="AF328" s="351" t="s">
        <v>481</v>
      </c>
      <c r="AG328" s="2"/>
      <c r="AH328" s="2"/>
      <c r="AI328" s="2"/>
      <c r="AJ328" s="2"/>
      <c r="AK328" s="2"/>
      <c r="AL328" s="60"/>
      <c r="AM328" s="60"/>
      <c r="AN328" s="60"/>
      <c r="AO328" s="2"/>
      <c r="AP328" s="2"/>
      <c r="AQ328" s="2"/>
      <c r="AR328" s="2"/>
      <c r="AS328" s="2"/>
      <c r="AT328" s="2"/>
      <c r="AU328" s="20"/>
      <c r="AV328" s="20"/>
      <c r="AW328" s="21"/>
      <c r="BB328" s="350" t="s">
        <v>65</v>
      </c>
      <c r="BO328" s="76">
        <f>IFERROR(U328*H328/G328,0)</f>
        <v>0</v>
      </c>
      <c r="BP328" s="76">
        <f>IFERROR(V328*H328/G328,0)</f>
        <v>0</v>
      </c>
      <c r="BQ328" s="76">
        <f>IFERROR(1/I328*(U328/G328),0)</f>
        <v>0</v>
      </c>
      <c r="BR328" s="76">
        <f>IFERROR(1/I328*(V328/G328),0)</f>
        <v>0</v>
      </c>
      <c r="BS328" s="76">
        <f>IFERROR(W328*H328/G328,0)</f>
        <v>0</v>
      </c>
      <c r="BT328" s="76">
        <f>IFERROR(X328*H328/G328,0)</f>
        <v>0</v>
      </c>
      <c r="BU328" s="76">
        <f>IFERROR(1/I328*(W328/G328),0)</f>
        <v>0</v>
      </c>
      <c r="BV328" s="76">
        <f>IFERROR(1/I328*(X328/G328),0)</f>
        <v>0</v>
      </c>
      <c r="BW328" s="76">
        <f>IFERROR(Y328*H328/G328,0)</f>
        <v>0</v>
      </c>
      <c r="BX328" s="76">
        <f>IFERROR(Z328*H328/G328,0)</f>
        <v>0</v>
      </c>
      <c r="BY328" s="76">
        <f>IFERROR(1/I328*(Y328/G328),0)</f>
        <v>0</v>
      </c>
      <c r="BZ328" s="76">
        <f>IFERROR(1/I328*(Z328/G328),0)</f>
        <v>0</v>
      </c>
      <c r="CA328" s="76">
        <f>IFERROR(AA328*H328/G328,0)</f>
        <v>0</v>
      </c>
      <c r="CB328" s="76">
        <f>IFERROR(AB328*H328/G328,0)</f>
        <v>0</v>
      </c>
      <c r="CC328" s="76">
        <f>IFERROR(1/I328*(AA328/G328),0)</f>
        <v>0</v>
      </c>
      <c r="CD328" s="76">
        <f>IFERROR(1/I328*(AB328/G328),0)</f>
        <v>0</v>
      </c>
    </row>
    <row r="329" spans="1:82" hidden="1" x14ac:dyDescent="0.2">
      <c r="A329" s="490"/>
      <c r="B329" s="490"/>
      <c r="C329" s="490"/>
      <c r="D329" s="490"/>
      <c r="E329" s="490"/>
      <c r="F329" s="490"/>
      <c r="G329" s="490"/>
      <c r="H329" s="490"/>
      <c r="I329" s="490"/>
      <c r="J329" s="490"/>
      <c r="K329" s="490"/>
      <c r="L329" s="490"/>
      <c r="M329" s="490"/>
      <c r="N329" s="490"/>
      <c r="O329" s="488" t="s">
        <v>43</v>
      </c>
      <c r="P329" s="489"/>
      <c r="Q329" s="489"/>
      <c r="R329" s="489"/>
      <c r="S329" s="489"/>
      <c r="T329" s="39" t="s">
        <v>42</v>
      </c>
      <c r="U329" s="101">
        <f>IFERROR(U327/G327,0)+IFERROR(U328/G328,0)</f>
        <v>0</v>
      </c>
      <c r="V329" s="101">
        <f>IFERROR(V327/G327,0)+IFERROR(V328/G328,0)</f>
        <v>0</v>
      </c>
      <c r="W329" s="101">
        <f>IFERROR(W327/G327,0)+IFERROR(W328/G328,0)</f>
        <v>0</v>
      </c>
      <c r="X329" s="101">
        <f>IFERROR(X327/G327,0)+IFERROR(X328/G328,0)</f>
        <v>0</v>
      </c>
      <c r="Y329" s="101">
        <f>IFERROR(Y327/G327,0)+IFERROR(Y328/G328,0)</f>
        <v>0</v>
      </c>
      <c r="Z329" s="101">
        <f>IFERROR(Z327/G327,0)+IFERROR(Z328/G328,0)</f>
        <v>0</v>
      </c>
      <c r="AA329" s="101">
        <f>IFERROR(AA327/G327,0)+IFERROR(AA328/G328,0)</f>
        <v>0</v>
      </c>
      <c r="AB329" s="101">
        <f>IFERROR(AB327/G327,0)+IFERROR(AB328/G328,0)</f>
        <v>0</v>
      </c>
      <c r="AC329" s="101">
        <f>IFERROR(IF(AC327="",0,AC327),0)+IFERROR(IF(AC328="",0,AC328),0)</f>
        <v>0</v>
      </c>
      <c r="AD329" s="3"/>
      <c r="AE329" s="71"/>
      <c r="AF329" s="3"/>
      <c r="AG329" s="3"/>
      <c r="AH329" s="3"/>
      <c r="AI329" s="3"/>
      <c r="AJ329" s="3"/>
      <c r="AK329" s="3"/>
      <c r="AL329" s="61"/>
      <c r="AM329" s="61"/>
      <c r="AN329" s="61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hidden="1" x14ac:dyDescent="0.2">
      <c r="A330" s="490"/>
      <c r="B330" s="490"/>
      <c r="C330" s="490"/>
      <c r="D330" s="490"/>
      <c r="E330" s="490"/>
      <c r="F330" s="490"/>
      <c r="G330" s="490"/>
      <c r="H330" s="490"/>
      <c r="I330" s="490"/>
      <c r="J330" s="490"/>
      <c r="K330" s="490"/>
      <c r="L330" s="490"/>
      <c r="M330" s="490"/>
      <c r="N330" s="490"/>
      <c r="O330" s="488" t="s">
        <v>43</v>
      </c>
      <c r="P330" s="489"/>
      <c r="Q330" s="489"/>
      <c r="R330" s="489"/>
      <c r="S330" s="489"/>
      <c r="T330" s="39" t="s">
        <v>0</v>
      </c>
      <c r="U330" s="103">
        <f t="shared" ref="U330:AB330" si="72">IFERROR(SUM(U327:U328),0)</f>
        <v>0</v>
      </c>
      <c r="V330" s="103">
        <f t="shared" si="72"/>
        <v>0</v>
      </c>
      <c r="W330" s="103">
        <f t="shared" si="72"/>
        <v>0</v>
      </c>
      <c r="X330" s="103">
        <f t="shared" si="72"/>
        <v>0</v>
      </c>
      <c r="Y330" s="103">
        <f t="shared" si="72"/>
        <v>0</v>
      </c>
      <c r="Z330" s="103">
        <f t="shared" si="72"/>
        <v>0</v>
      </c>
      <c r="AA330" s="103">
        <f t="shared" si="72"/>
        <v>0</v>
      </c>
      <c r="AB330" s="103">
        <f t="shared" si="72"/>
        <v>0</v>
      </c>
      <c r="AC330" s="101" t="s">
        <v>57</v>
      </c>
      <c r="AD330" s="3"/>
      <c r="AE330" s="71"/>
      <c r="AF330" s="3"/>
      <c r="AG330" s="3"/>
      <c r="AH330" s="3"/>
      <c r="AI330" s="3"/>
      <c r="AJ330" s="3"/>
      <c r="AK330" s="3"/>
      <c r="AL330" s="61"/>
      <c r="AM330" s="61"/>
      <c r="AN330" s="61"/>
      <c r="AO330" s="3"/>
      <c r="AP330" s="3"/>
      <c r="AQ330" s="2"/>
      <c r="AR330" s="2"/>
      <c r="AS330" s="2"/>
      <c r="AT330" s="2"/>
      <c r="AU330" s="20"/>
      <c r="AV330" s="20"/>
      <c r="AW330" s="21"/>
    </row>
    <row r="331" spans="1:82" ht="27.75" hidden="1" customHeight="1" x14ac:dyDescent="0.2">
      <c r="A331" s="473" t="s">
        <v>482</v>
      </c>
      <c r="B331" s="474"/>
      <c r="C331" s="474"/>
      <c r="D331" s="474"/>
      <c r="E331" s="474"/>
      <c r="F331" s="474"/>
      <c r="G331" s="474"/>
      <c r="H331" s="474"/>
      <c r="I331" s="474"/>
      <c r="J331" s="474"/>
      <c r="K331" s="474"/>
      <c r="L331" s="474"/>
      <c r="M331" s="474"/>
      <c r="N331" s="474"/>
      <c r="O331" s="474"/>
      <c r="P331" s="474"/>
      <c r="Q331" s="474"/>
      <c r="R331" s="474"/>
      <c r="S331" s="474"/>
      <c r="T331" s="474"/>
      <c r="U331" s="474"/>
      <c r="V331" s="474"/>
      <c r="W331" s="475"/>
      <c r="X331" s="475"/>
      <c r="Y331" s="475"/>
      <c r="Z331" s="475"/>
      <c r="AA331" s="476"/>
      <c r="AB331" s="476"/>
      <c r="AC331" s="476"/>
      <c r="AD331" s="476"/>
      <c r="AE331" s="477"/>
      <c r="AF331" s="478"/>
      <c r="AG331" s="2"/>
      <c r="AH331" s="2"/>
      <c r="AI331" s="2"/>
      <c r="AJ331" s="2"/>
      <c r="AK331" s="60"/>
      <c r="AL331" s="60"/>
      <c r="AM331" s="60"/>
      <c r="AN331" s="2"/>
      <c r="AO331" s="2"/>
      <c r="AP331" s="2"/>
      <c r="AQ331" s="2"/>
      <c r="AR331" s="2"/>
    </row>
    <row r="332" spans="1:82" ht="15" hidden="1" x14ac:dyDescent="0.25">
      <c r="A332" s="479" t="s">
        <v>482</v>
      </c>
      <c r="B332" s="480"/>
      <c r="C332" s="480"/>
      <c r="D332" s="480"/>
      <c r="E332" s="480"/>
      <c r="F332" s="480"/>
      <c r="G332" s="480"/>
      <c r="H332" s="480"/>
      <c r="I332" s="480"/>
      <c r="J332" s="480"/>
      <c r="K332" s="480"/>
      <c r="L332" s="480"/>
      <c r="M332" s="480"/>
      <c r="N332" s="480"/>
      <c r="O332" s="480"/>
      <c r="P332" s="480"/>
      <c r="Q332" s="480"/>
      <c r="R332" s="480"/>
      <c r="S332" s="480"/>
      <c r="T332" s="480"/>
      <c r="U332" s="480"/>
      <c r="V332" s="480"/>
      <c r="W332" s="480"/>
      <c r="X332" s="480"/>
      <c r="Y332" s="480"/>
      <c r="Z332" s="480"/>
      <c r="AA332" s="476"/>
      <c r="AB332" s="476"/>
      <c r="AC332" s="476"/>
      <c r="AD332" s="476"/>
      <c r="AE332" s="477"/>
      <c r="AF332" s="481"/>
      <c r="AG332" s="2"/>
      <c r="AH332" s="2"/>
      <c r="AI332" s="2"/>
      <c r="AJ332" s="2"/>
      <c r="AK332" s="60"/>
      <c r="AL332" s="60"/>
      <c r="AM332" s="60"/>
      <c r="AN332" s="2"/>
      <c r="AO332" s="2"/>
      <c r="AP332" s="2"/>
      <c r="AQ332" s="2"/>
      <c r="AR332" s="2"/>
    </row>
    <row r="333" spans="1:82" ht="15" hidden="1" x14ac:dyDescent="0.25">
      <c r="A333" s="482" t="s">
        <v>92</v>
      </c>
      <c r="B333" s="483"/>
      <c r="C333" s="483"/>
      <c r="D333" s="483"/>
      <c r="E333" s="483"/>
      <c r="F333" s="483"/>
      <c r="G333" s="483"/>
      <c r="H333" s="483"/>
      <c r="I333" s="483"/>
      <c r="J333" s="483"/>
      <c r="K333" s="483"/>
      <c r="L333" s="483"/>
      <c r="M333" s="483"/>
      <c r="N333" s="483"/>
      <c r="O333" s="483"/>
      <c r="P333" s="483"/>
      <c r="Q333" s="483"/>
      <c r="R333" s="483"/>
      <c r="S333" s="483"/>
      <c r="T333" s="483"/>
      <c r="U333" s="483"/>
      <c r="V333" s="483"/>
      <c r="W333" s="483"/>
      <c r="X333" s="480"/>
      <c r="Y333" s="480"/>
      <c r="Z333" s="480"/>
      <c r="AA333" s="476"/>
      <c r="AB333" s="476"/>
      <c r="AC333" s="476"/>
      <c r="AD333" s="476"/>
      <c r="AE333" s="477"/>
      <c r="AF333" s="484"/>
      <c r="AG333" s="2"/>
      <c r="AH333" s="2"/>
      <c r="AI333" s="2"/>
      <c r="AJ333" s="2"/>
      <c r="AK333" s="60"/>
      <c r="AL333" s="60"/>
      <c r="AM333" s="60"/>
      <c r="AN333" s="2"/>
      <c r="AO333" s="2"/>
      <c r="AP333" s="2"/>
      <c r="AQ333" s="2"/>
      <c r="AR333" s="2"/>
    </row>
    <row r="334" spans="1:82" hidden="1" x14ac:dyDescent="0.2">
      <c r="A334" s="78" t="s">
        <v>483</v>
      </c>
      <c r="B334" s="79" t="s">
        <v>484</v>
      </c>
      <c r="C334" s="79">
        <v>4301011797</v>
      </c>
      <c r="D334" s="79">
        <v>4680115884502</v>
      </c>
      <c r="E334" s="80">
        <v>0.88</v>
      </c>
      <c r="F334" s="81">
        <v>6</v>
      </c>
      <c r="G334" s="80">
        <v>5.28</v>
      </c>
      <c r="H334" s="80">
        <v>5.64</v>
      </c>
      <c r="I334" s="82">
        <v>104</v>
      </c>
      <c r="J334" s="82" t="s">
        <v>88</v>
      </c>
      <c r="K334" s="83" t="s">
        <v>99</v>
      </c>
      <c r="L334" s="83"/>
      <c r="M334" s="485">
        <v>60</v>
      </c>
      <c r="N334" s="485"/>
      <c r="O334" s="60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334" s="487"/>
      <c r="Q334" s="487"/>
      <c r="R334" s="487"/>
      <c r="S334" s="487"/>
      <c r="T334" s="84" t="s">
        <v>0</v>
      </c>
      <c r="U334" s="64">
        <v>0</v>
      </c>
      <c r="V334" s="65">
        <f t="shared" ref="V334:V340" si="73">IFERROR(IF(U334="",0,CEILING((U334/$G334),1)*$G334),"")</f>
        <v>0</v>
      </c>
      <c r="W334" s="64">
        <v>0</v>
      </c>
      <c r="X334" s="65">
        <f t="shared" ref="X334:X340" si="74">IFERROR(IF(W334="",0,CEILING((W334/$G334),1)*$G334),"")</f>
        <v>0</v>
      </c>
      <c r="Y334" s="64">
        <v>0</v>
      </c>
      <c r="Z334" s="65">
        <f t="shared" ref="Z334:Z340" si="75">IFERROR(IF(Y334="",0,CEILING((Y334/$G334),1)*$G334),"")</f>
        <v>0</v>
      </c>
      <c r="AA334" s="64">
        <v>0</v>
      </c>
      <c r="AB334" s="65">
        <f t="shared" ref="AB334:AB340" si="76">IFERROR(IF(AA334="",0,CEILING((AA334/$G334),1)*$G334),"")</f>
        <v>0</v>
      </c>
      <c r="AC334" s="66" t="str">
        <f>IF(IFERROR(ROUNDUP(V334/G334,0)*0.01196,0)+IFERROR(ROUNDUP(X334/G334,0)*0.01196,0)+IFERROR(ROUNDUP(Z334/G334,0)*0.01196,0)+IFERROR(ROUNDUP(AB334/G334,0)*0.01196,0)=0,"",IFERROR(ROUNDUP(V334/G334,0)*0.01196,0)+IFERROR(ROUNDUP(X334/G334,0)*0.01196,0)+IFERROR(ROUNDUP(Z334/G334,0)*0.01196,0)+IFERROR(ROUNDUP(AB334/G334,0)*0.01196,0))</f>
        <v/>
      </c>
      <c r="AD334" s="78" t="s">
        <v>57</v>
      </c>
      <c r="AE334" s="78" t="s">
        <v>57</v>
      </c>
      <c r="AF334" s="353" t="s">
        <v>485</v>
      </c>
      <c r="AG334" s="2"/>
      <c r="AH334" s="2"/>
      <c r="AI334" s="2"/>
      <c r="AJ334" s="2"/>
      <c r="AK334" s="2"/>
      <c r="AL334" s="60"/>
      <c r="AM334" s="60"/>
      <c r="AN334" s="60"/>
      <c r="AO334" s="2"/>
      <c r="AP334" s="2"/>
      <c r="AQ334" s="2"/>
      <c r="AR334" s="2"/>
      <c r="AS334" s="2"/>
      <c r="AT334" s="2"/>
      <c r="AU334" s="20"/>
      <c r="AV334" s="20"/>
      <c r="AW334" s="21"/>
      <c r="BB334" s="352" t="s">
        <v>65</v>
      </c>
      <c r="BO334" s="76">
        <f t="shared" ref="BO334:BO340" si="77">IFERROR(U334*H334/G334,0)</f>
        <v>0</v>
      </c>
      <c r="BP334" s="76">
        <f t="shared" ref="BP334:BP340" si="78">IFERROR(V334*H334/G334,0)</f>
        <v>0</v>
      </c>
      <c r="BQ334" s="76">
        <f t="shared" ref="BQ334:BQ340" si="79">IFERROR(1/I334*(U334/G334),0)</f>
        <v>0</v>
      </c>
      <c r="BR334" s="76">
        <f t="shared" ref="BR334:BR340" si="80">IFERROR(1/I334*(V334/G334),0)</f>
        <v>0</v>
      </c>
      <c r="BS334" s="76">
        <f t="shared" ref="BS334:BS340" si="81">IFERROR(W334*H334/G334,0)</f>
        <v>0</v>
      </c>
      <c r="BT334" s="76">
        <f t="shared" ref="BT334:BT340" si="82">IFERROR(X334*H334/G334,0)</f>
        <v>0</v>
      </c>
      <c r="BU334" s="76">
        <f t="shared" ref="BU334:BU340" si="83">IFERROR(1/I334*(W334/G334),0)</f>
        <v>0</v>
      </c>
      <c r="BV334" s="76">
        <f t="shared" ref="BV334:BV340" si="84">IFERROR(1/I334*(X334/G334),0)</f>
        <v>0</v>
      </c>
      <c r="BW334" s="76">
        <f t="shared" ref="BW334:BW340" si="85">IFERROR(Y334*H334/G334,0)</f>
        <v>0</v>
      </c>
      <c r="BX334" s="76">
        <f t="shared" ref="BX334:BX340" si="86">IFERROR(Z334*H334/G334,0)</f>
        <v>0</v>
      </c>
      <c r="BY334" s="76">
        <f t="shared" ref="BY334:BY340" si="87">IFERROR(1/I334*(Y334/G334),0)</f>
        <v>0</v>
      </c>
      <c r="BZ334" s="76">
        <f t="shared" ref="BZ334:BZ340" si="88">IFERROR(1/I334*(Z334/G334),0)</f>
        <v>0</v>
      </c>
      <c r="CA334" s="76">
        <f t="shared" ref="CA334:CA340" si="89">IFERROR(AA334*H334/G334,0)</f>
        <v>0</v>
      </c>
      <c r="CB334" s="76">
        <f t="shared" ref="CB334:CB340" si="90">IFERROR(AB334*H334/G334,0)</f>
        <v>0</v>
      </c>
      <c r="CC334" s="76">
        <f t="shared" ref="CC334:CC340" si="91">IFERROR(1/I334*(AA334/G334),0)</f>
        <v>0</v>
      </c>
      <c r="CD334" s="76">
        <f t="shared" ref="CD334:CD340" si="92">IFERROR(1/I334*(AB334/G334),0)</f>
        <v>0</v>
      </c>
    </row>
    <row r="335" spans="1:82" hidden="1" x14ac:dyDescent="0.2">
      <c r="A335" s="78" t="s">
        <v>486</v>
      </c>
      <c r="B335" s="79" t="s">
        <v>487</v>
      </c>
      <c r="C335" s="79">
        <v>4301011959</v>
      </c>
      <c r="D335" s="79">
        <v>4680115882782</v>
      </c>
      <c r="E335" s="80">
        <v>0.6</v>
      </c>
      <c r="F335" s="81">
        <v>6</v>
      </c>
      <c r="G335" s="80">
        <v>3.6</v>
      </c>
      <c r="H335" s="80">
        <v>3.81</v>
      </c>
      <c r="I335" s="82">
        <v>132</v>
      </c>
      <c r="J335" s="82" t="s">
        <v>100</v>
      </c>
      <c r="K335" s="83" t="s">
        <v>95</v>
      </c>
      <c r="L335" s="83"/>
      <c r="M335" s="485">
        <v>60</v>
      </c>
      <c r="N335" s="485"/>
      <c r="O335" s="608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35" s="487"/>
      <c r="Q335" s="487"/>
      <c r="R335" s="487"/>
      <c r="S335" s="487"/>
      <c r="T335" s="84" t="s">
        <v>0</v>
      </c>
      <c r="U335" s="64">
        <v>0</v>
      </c>
      <c r="V335" s="65">
        <f t="shared" si="73"/>
        <v>0</v>
      </c>
      <c r="W335" s="64">
        <v>0</v>
      </c>
      <c r="X335" s="65">
        <f t="shared" si="74"/>
        <v>0</v>
      </c>
      <c r="Y335" s="64">
        <v>0</v>
      </c>
      <c r="Z335" s="65">
        <f t="shared" si="75"/>
        <v>0</v>
      </c>
      <c r="AA335" s="64">
        <v>0</v>
      </c>
      <c r="AB335" s="65">
        <f t="shared" si="76"/>
        <v>0</v>
      </c>
      <c r="AC335" s="66" t="str">
        <f>IF(IFERROR(ROUNDUP(V335/G335,0)*0.00902,0)+IFERROR(ROUNDUP(X335/G335,0)*0.00902,0)+IFERROR(ROUNDUP(Z335/G335,0)*0.00902,0)+IFERROR(ROUNDUP(AB335/G335,0)*0.00902,0)=0,"",IFERROR(ROUNDUP(V335/G335,0)*0.00902,0)+IFERROR(ROUNDUP(X335/G335,0)*0.00902,0)+IFERROR(ROUNDUP(Z335/G335,0)*0.00902,0)+IFERROR(ROUNDUP(AB335/G335,0)*0.00902,0))</f>
        <v/>
      </c>
      <c r="AD335" s="78" t="s">
        <v>57</v>
      </c>
      <c r="AE335" s="78" t="s">
        <v>57</v>
      </c>
      <c r="AF335" s="355" t="s">
        <v>488</v>
      </c>
      <c r="AG335" s="2"/>
      <c r="AH335" s="2"/>
      <c r="AI335" s="2"/>
      <c r="AJ335" s="2"/>
      <c r="AK335" s="2"/>
      <c r="AL335" s="60"/>
      <c r="AM335" s="60"/>
      <c r="AN335" s="60"/>
      <c r="AO335" s="2"/>
      <c r="AP335" s="2"/>
      <c r="AQ335" s="2"/>
      <c r="AR335" s="2"/>
      <c r="AS335" s="2"/>
      <c r="AT335" s="2"/>
      <c r="AU335" s="20"/>
      <c r="AV335" s="20"/>
      <c r="AW335" s="21"/>
      <c r="BB335" s="354" t="s">
        <v>65</v>
      </c>
      <c r="BO335" s="76">
        <f t="shared" si="77"/>
        <v>0</v>
      </c>
      <c r="BP335" s="76">
        <f t="shared" si="78"/>
        <v>0</v>
      </c>
      <c r="BQ335" s="76">
        <f t="shared" si="79"/>
        <v>0</v>
      </c>
      <c r="BR335" s="76">
        <f t="shared" si="80"/>
        <v>0</v>
      </c>
      <c r="BS335" s="76">
        <f t="shared" si="81"/>
        <v>0</v>
      </c>
      <c r="BT335" s="76">
        <f t="shared" si="82"/>
        <v>0</v>
      </c>
      <c r="BU335" s="76">
        <f t="shared" si="83"/>
        <v>0</v>
      </c>
      <c r="BV335" s="76">
        <f t="shared" si="84"/>
        <v>0</v>
      </c>
      <c r="BW335" s="76">
        <f t="shared" si="85"/>
        <v>0</v>
      </c>
      <c r="BX335" s="76">
        <f t="shared" si="86"/>
        <v>0</v>
      </c>
      <c r="BY335" s="76">
        <f t="shared" si="87"/>
        <v>0</v>
      </c>
      <c r="BZ335" s="76">
        <f t="shared" si="88"/>
        <v>0</v>
      </c>
      <c r="CA335" s="76">
        <f t="shared" si="89"/>
        <v>0</v>
      </c>
      <c r="CB335" s="76">
        <f t="shared" si="90"/>
        <v>0</v>
      </c>
      <c r="CC335" s="76">
        <f t="shared" si="91"/>
        <v>0</v>
      </c>
      <c r="CD335" s="76">
        <f t="shared" si="92"/>
        <v>0</v>
      </c>
    </row>
    <row r="336" spans="1:82" hidden="1" x14ac:dyDescent="0.2">
      <c r="A336" s="78" t="s">
        <v>486</v>
      </c>
      <c r="B336" s="79" t="s">
        <v>489</v>
      </c>
      <c r="C336" s="79">
        <v>4301012036</v>
      </c>
      <c r="D336" s="79">
        <v>4680115882782</v>
      </c>
      <c r="E336" s="80">
        <v>0.6</v>
      </c>
      <c r="F336" s="81">
        <v>8</v>
      </c>
      <c r="G336" s="80">
        <v>4.8</v>
      </c>
      <c r="H336" s="80">
        <v>6.96</v>
      </c>
      <c r="I336" s="82">
        <v>120</v>
      </c>
      <c r="J336" s="82" t="s">
        <v>100</v>
      </c>
      <c r="K336" s="83" t="s">
        <v>95</v>
      </c>
      <c r="L336" s="83"/>
      <c r="M336" s="485">
        <v>60</v>
      </c>
      <c r="N336" s="485"/>
      <c r="O336" s="60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36" s="487"/>
      <c r="Q336" s="487"/>
      <c r="R336" s="487"/>
      <c r="S336" s="487"/>
      <c r="T336" s="84" t="s">
        <v>0</v>
      </c>
      <c r="U336" s="64">
        <v>0</v>
      </c>
      <c r="V336" s="65">
        <f t="shared" si="73"/>
        <v>0</v>
      </c>
      <c r="W336" s="64">
        <v>0</v>
      </c>
      <c r="X336" s="65">
        <f t="shared" si="74"/>
        <v>0</v>
      </c>
      <c r="Y336" s="64">
        <v>0</v>
      </c>
      <c r="Z336" s="65">
        <f t="shared" si="75"/>
        <v>0</v>
      </c>
      <c r="AA336" s="64">
        <v>0</v>
      </c>
      <c r="AB336" s="65">
        <f t="shared" si="76"/>
        <v>0</v>
      </c>
      <c r="AC336" s="66" t="str">
        <f>IF(IFERROR(ROUNDUP(V336/G336,0)*0.00937,0)+IFERROR(ROUNDUP(X336/G336,0)*0.00937,0)+IFERROR(ROUNDUP(Z336/G336,0)*0.00937,0)+IFERROR(ROUNDUP(AB336/G336,0)*0.00937,0)=0,"",IFERROR(ROUNDUP(V336/G336,0)*0.00937,0)+IFERROR(ROUNDUP(X336/G336,0)*0.00937,0)+IFERROR(ROUNDUP(Z336/G336,0)*0.00937,0)+IFERROR(ROUNDUP(AB336/G336,0)*0.00937,0))</f>
        <v/>
      </c>
      <c r="AD336" s="78" t="s">
        <v>57</v>
      </c>
      <c r="AE336" s="78" t="s">
        <v>57</v>
      </c>
      <c r="AF336" s="357" t="s">
        <v>488</v>
      </c>
      <c r="AG336" s="2"/>
      <c r="AH336" s="2"/>
      <c r="AI336" s="2"/>
      <c r="AJ336" s="2"/>
      <c r="AK336" s="2"/>
      <c r="AL336" s="60"/>
      <c r="AM336" s="60"/>
      <c r="AN336" s="60"/>
      <c r="AO336" s="2"/>
      <c r="AP336" s="2"/>
      <c r="AQ336" s="2"/>
      <c r="AR336" s="2"/>
      <c r="AS336" s="2"/>
      <c r="AT336" s="2"/>
      <c r="AU336" s="20"/>
      <c r="AV336" s="20"/>
      <c r="AW336" s="21"/>
      <c r="BB336" s="356" t="s">
        <v>65</v>
      </c>
      <c r="BO336" s="76">
        <f t="shared" si="77"/>
        <v>0</v>
      </c>
      <c r="BP336" s="76">
        <f t="shared" si="78"/>
        <v>0</v>
      </c>
      <c r="BQ336" s="76">
        <f t="shared" si="79"/>
        <v>0</v>
      </c>
      <c r="BR336" s="76">
        <f t="shared" si="80"/>
        <v>0</v>
      </c>
      <c r="BS336" s="76">
        <f t="shared" si="81"/>
        <v>0</v>
      </c>
      <c r="BT336" s="76">
        <f t="shared" si="82"/>
        <v>0</v>
      </c>
      <c r="BU336" s="76">
        <f t="shared" si="83"/>
        <v>0</v>
      </c>
      <c r="BV336" s="76">
        <f t="shared" si="84"/>
        <v>0</v>
      </c>
      <c r="BW336" s="76">
        <f t="shared" si="85"/>
        <v>0</v>
      </c>
      <c r="BX336" s="76">
        <f t="shared" si="86"/>
        <v>0</v>
      </c>
      <c r="BY336" s="76">
        <f t="shared" si="87"/>
        <v>0</v>
      </c>
      <c r="BZ336" s="76">
        <f t="shared" si="88"/>
        <v>0</v>
      </c>
      <c r="CA336" s="76">
        <f t="shared" si="89"/>
        <v>0</v>
      </c>
      <c r="CB336" s="76">
        <f t="shared" si="90"/>
        <v>0</v>
      </c>
      <c r="CC336" s="76">
        <f t="shared" si="91"/>
        <v>0</v>
      </c>
      <c r="CD336" s="76">
        <f t="shared" si="92"/>
        <v>0</v>
      </c>
    </row>
    <row r="337" spans="1:82" hidden="1" x14ac:dyDescent="0.2">
      <c r="A337" s="78" t="s">
        <v>490</v>
      </c>
      <c r="B337" s="79" t="s">
        <v>491</v>
      </c>
      <c r="C337" s="79">
        <v>4301012055</v>
      </c>
      <c r="D337" s="79">
        <v>4680115886469</v>
      </c>
      <c r="E337" s="80">
        <v>0.55000000000000004</v>
      </c>
      <c r="F337" s="81">
        <v>8</v>
      </c>
      <c r="G337" s="80">
        <v>4.4000000000000004</v>
      </c>
      <c r="H337" s="80">
        <v>4.6100000000000003</v>
      </c>
      <c r="I337" s="82">
        <v>132</v>
      </c>
      <c r="J337" s="82" t="s">
        <v>100</v>
      </c>
      <c r="K337" s="83" t="s">
        <v>95</v>
      </c>
      <c r="L337" s="83"/>
      <c r="M337" s="485">
        <v>60</v>
      </c>
      <c r="N337" s="485"/>
      <c r="O337" s="610" t="s">
        <v>492</v>
      </c>
      <c r="P337" s="487"/>
      <c r="Q337" s="487"/>
      <c r="R337" s="487"/>
      <c r="S337" s="487"/>
      <c r="T337" s="84" t="s">
        <v>0</v>
      </c>
      <c r="U337" s="64">
        <v>0</v>
      </c>
      <c r="V337" s="65">
        <f t="shared" si="73"/>
        <v>0</v>
      </c>
      <c r="W337" s="64">
        <v>0</v>
      </c>
      <c r="X337" s="65">
        <f t="shared" si="74"/>
        <v>0</v>
      </c>
      <c r="Y337" s="64">
        <v>0</v>
      </c>
      <c r="Z337" s="65">
        <f t="shared" si="75"/>
        <v>0</v>
      </c>
      <c r="AA337" s="64">
        <v>0</v>
      </c>
      <c r="AB337" s="65">
        <f t="shared" si="76"/>
        <v>0</v>
      </c>
      <c r="AC337" s="66" t="str">
        <f>IF(IFERROR(ROUNDUP(V337/G337,0)*0.00902,0)+IFERROR(ROUNDUP(X337/G337,0)*0.00902,0)+IFERROR(ROUNDUP(Z337/G337,0)*0.00902,0)+IFERROR(ROUNDUP(AB337/G337,0)*0.00902,0)=0,"",IFERROR(ROUNDUP(V337/G337,0)*0.00902,0)+IFERROR(ROUNDUP(X337/G337,0)*0.00902,0)+IFERROR(ROUNDUP(Z337/G337,0)*0.00902,0)+IFERROR(ROUNDUP(AB337/G337,0)*0.00902,0))</f>
        <v/>
      </c>
      <c r="AD337" s="78" t="s">
        <v>57</v>
      </c>
      <c r="AE337" s="78" t="s">
        <v>57</v>
      </c>
      <c r="AF337" s="359" t="s">
        <v>493</v>
      </c>
      <c r="AG337" s="2"/>
      <c r="AH337" s="2"/>
      <c r="AI337" s="2"/>
      <c r="AJ337" s="2"/>
      <c r="AK337" s="2"/>
      <c r="AL337" s="60"/>
      <c r="AM337" s="60"/>
      <c r="AN337" s="60"/>
      <c r="AO337" s="2"/>
      <c r="AP337" s="2"/>
      <c r="AQ337" s="2"/>
      <c r="AR337" s="2"/>
      <c r="AS337" s="2"/>
      <c r="AT337" s="2"/>
      <c r="AU337" s="20"/>
      <c r="AV337" s="20"/>
      <c r="AW337" s="21"/>
      <c r="BB337" s="358" t="s">
        <v>65</v>
      </c>
      <c r="BO337" s="76">
        <f t="shared" si="77"/>
        <v>0</v>
      </c>
      <c r="BP337" s="76">
        <f t="shared" si="78"/>
        <v>0</v>
      </c>
      <c r="BQ337" s="76">
        <f t="shared" si="79"/>
        <v>0</v>
      </c>
      <c r="BR337" s="76">
        <f t="shared" si="80"/>
        <v>0</v>
      </c>
      <c r="BS337" s="76">
        <f t="shared" si="81"/>
        <v>0</v>
      </c>
      <c r="BT337" s="76">
        <f t="shared" si="82"/>
        <v>0</v>
      </c>
      <c r="BU337" s="76">
        <f t="shared" si="83"/>
        <v>0</v>
      </c>
      <c r="BV337" s="76">
        <f t="shared" si="84"/>
        <v>0</v>
      </c>
      <c r="BW337" s="76">
        <f t="shared" si="85"/>
        <v>0</v>
      </c>
      <c r="BX337" s="76">
        <f t="shared" si="86"/>
        <v>0</v>
      </c>
      <c r="BY337" s="76">
        <f t="shared" si="87"/>
        <v>0</v>
      </c>
      <c r="BZ337" s="76">
        <f t="shared" si="88"/>
        <v>0</v>
      </c>
      <c r="CA337" s="76">
        <f t="shared" si="89"/>
        <v>0</v>
      </c>
      <c r="CB337" s="76">
        <f t="shared" si="90"/>
        <v>0</v>
      </c>
      <c r="CC337" s="76">
        <f t="shared" si="91"/>
        <v>0</v>
      </c>
      <c r="CD337" s="76">
        <f t="shared" si="92"/>
        <v>0</v>
      </c>
    </row>
    <row r="338" spans="1:82" hidden="1" x14ac:dyDescent="0.2">
      <c r="A338" s="78" t="s">
        <v>494</v>
      </c>
      <c r="B338" s="79" t="s">
        <v>495</v>
      </c>
      <c r="C338" s="79">
        <v>4301012066</v>
      </c>
      <c r="D338" s="79">
        <v>4680115886483</v>
      </c>
      <c r="E338" s="80">
        <v>0.55000000000000004</v>
      </c>
      <c r="F338" s="81">
        <v>8</v>
      </c>
      <c r="G338" s="80">
        <v>4.4000000000000004</v>
      </c>
      <c r="H338" s="80">
        <v>4.6100000000000003</v>
      </c>
      <c r="I338" s="82">
        <v>132</v>
      </c>
      <c r="J338" s="82" t="s">
        <v>100</v>
      </c>
      <c r="K338" s="83" t="s">
        <v>99</v>
      </c>
      <c r="L338" s="83"/>
      <c r="M338" s="485">
        <v>60</v>
      </c>
      <c r="N338" s="485"/>
      <c r="O338" s="611" t="s">
        <v>496</v>
      </c>
      <c r="P338" s="487"/>
      <c r="Q338" s="487"/>
      <c r="R338" s="487"/>
      <c r="S338" s="487"/>
      <c r="T338" s="84" t="s">
        <v>0</v>
      </c>
      <c r="U338" s="64">
        <v>0</v>
      </c>
      <c r="V338" s="65">
        <f t="shared" si="73"/>
        <v>0</v>
      </c>
      <c r="W338" s="64">
        <v>0</v>
      </c>
      <c r="X338" s="65">
        <f t="shared" si="74"/>
        <v>0</v>
      </c>
      <c r="Y338" s="64">
        <v>0</v>
      </c>
      <c r="Z338" s="65">
        <f t="shared" si="75"/>
        <v>0</v>
      </c>
      <c r="AA338" s="64">
        <v>0</v>
      </c>
      <c r="AB338" s="65">
        <f t="shared" si="76"/>
        <v>0</v>
      </c>
      <c r="AC338" s="66" t="str">
        <f>IF(IFERROR(ROUNDUP(V338/G338,0)*0.00902,0)+IFERROR(ROUNDUP(X338/G338,0)*0.00902,0)+IFERROR(ROUNDUP(Z338/G338,0)*0.00902,0)+IFERROR(ROUNDUP(AB338/G338,0)*0.00902,0)=0,"",IFERROR(ROUNDUP(V338/G338,0)*0.00902,0)+IFERROR(ROUNDUP(X338/G338,0)*0.00902,0)+IFERROR(ROUNDUP(Z338/G338,0)*0.00902,0)+IFERROR(ROUNDUP(AB338/G338,0)*0.00902,0))</f>
        <v/>
      </c>
      <c r="AD338" s="78" t="s">
        <v>57</v>
      </c>
      <c r="AE338" s="78" t="s">
        <v>57</v>
      </c>
      <c r="AF338" s="361" t="s">
        <v>485</v>
      </c>
      <c r="AG338" s="2"/>
      <c r="AH338" s="2"/>
      <c r="AI338" s="2"/>
      <c r="AJ338" s="2"/>
      <c r="AK338" s="2"/>
      <c r="AL338" s="60"/>
      <c r="AM338" s="60"/>
      <c r="AN338" s="60"/>
      <c r="AO338" s="2"/>
      <c r="AP338" s="2"/>
      <c r="AQ338" s="2"/>
      <c r="AR338" s="2"/>
      <c r="AS338" s="2"/>
      <c r="AT338" s="2"/>
      <c r="AU338" s="20"/>
      <c r="AV338" s="20"/>
      <c r="AW338" s="21"/>
      <c r="BB338" s="360" t="s">
        <v>65</v>
      </c>
      <c r="BO338" s="76">
        <f t="shared" si="77"/>
        <v>0</v>
      </c>
      <c r="BP338" s="76">
        <f t="shared" si="78"/>
        <v>0</v>
      </c>
      <c r="BQ338" s="76">
        <f t="shared" si="79"/>
        <v>0</v>
      </c>
      <c r="BR338" s="76">
        <f t="shared" si="80"/>
        <v>0</v>
      </c>
      <c r="BS338" s="76">
        <f t="shared" si="81"/>
        <v>0</v>
      </c>
      <c r="BT338" s="76">
        <f t="shared" si="82"/>
        <v>0</v>
      </c>
      <c r="BU338" s="76">
        <f t="shared" si="83"/>
        <v>0</v>
      </c>
      <c r="BV338" s="76">
        <f t="shared" si="84"/>
        <v>0</v>
      </c>
      <c r="BW338" s="76">
        <f t="shared" si="85"/>
        <v>0</v>
      </c>
      <c r="BX338" s="76">
        <f t="shared" si="86"/>
        <v>0</v>
      </c>
      <c r="BY338" s="76">
        <f t="shared" si="87"/>
        <v>0</v>
      </c>
      <c r="BZ338" s="76">
        <f t="shared" si="88"/>
        <v>0</v>
      </c>
      <c r="CA338" s="76">
        <f t="shared" si="89"/>
        <v>0</v>
      </c>
      <c r="CB338" s="76">
        <f t="shared" si="90"/>
        <v>0</v>
      </c>
      <c r="CC338" s="76">
        <f t="shared" si="91"/>
        <v>0</v>
      </c>
      <c r="CD338" s="76">
        <f t="shared" si="92"/>
        <v>0</v>
      </c>
    </row>
    <row r="339" spans="1:82" ht="22.5" hidden="1" x14ac:dyDescent="0.2">
      <c r="A339" s="78" t="s">
        <v>497</v>
      </c>
      <c r="B339" s="79" t="s">
        <v>498</v>
      </c>
      <c r="C339" s="79">
        <v>4301012050</v>
      </c>
      <c r="D339" s="79">
        <v>4680115885479</v>
      </c>
      <c r="E339" s="80">
        <v>0.4</v>
      </c>
      <c r="F339" s="81">
        <v>6</v>
      </c>
      <c r="G339" s="80">
        <v>2.4</v>
      </c>
      <c r="H339" s="80">
        <v>2.58</v>
      </c>
      <c r="I339" s="82">
        <v>182</v>
      </c>
      <c r="J339" s="82" t="s">
        <v>112</v>
      </c>
      <c r="K339" s="83" t="s">
        <v>95</v>
      </c>
      <c r="L339" s="83"/>
      <c r="M339" s="485">
        <v>60</v>
      </c>
      <c r="N339" s="485"/>
      <c r="O339" s="612" t="s">
        <v>499</v>
      </c>
      <c r="P339" s="487"/>
      <c r="Q339" s="487"/>
      <c r="R339" s="487"/>
      <c r="S339" s="487"/>
      <c r="T339" s="84" t="s">
        <v>0</v>
      </c>
      <c r="U339" s="64">
        <v>0</v>
      </c>
      <c r="V339" s="65">
        <f t="shared" si="73"/>
        <v>0</v>
      </c>
      <c r="W339" s="64">
        <v>0</v>
      </c>
      <c r="X339" s="65">
        <f t="shared" si="74"/>
        <v>0</v>
      </c>
      <c r="Y339" s="64">
        <v>0</v>
      </c>
      <c r="Z339" s="65">
        <f t="shared" si="75"/>
        <v>0</v>
      </c>
      <c r="AA339" s="64">
        <v>0</v>
      </c>
      <c r="AB339" s="65">
        <f t="shared" si="76"/>
        <v>0</v>
      </c>
      <c r="AC339" s="66" t="str">
        <f>IF(IFERROR(ROUNDUP(V339/G339,0)*0.00651,0)+IFERROR(ROUNDUP(X339/G339,0)*0.00651,0)+IFERROR(ROUNDUP(Z339/G339,0)*0.00651,0)+IFERROR(ROUNDUP(AB339/G339,0)*0.00651,0)=0,"",IFERROR(ROUNDUP(V339/G339,0)*0.00651,0)+IFERROR(ROUNDUP(X339/G339,0)*0.00651,0)+IFERROR(ROUNDUP(Z339/G339,0)*0.00651,0)+IFERROR(ROUNDUP(AB339/G339,0)*0.00651,0))</f>
        <v/>
      </c>
      <c r="AD339" s="78" t="s">
        <v>57</v>
      </c>
      <c r="AE339" s="78" t="s">
        <v>57</v>
      </c>
      <c r="AF339" s="363" t="s">
        <v>500</v>
      </c>
      <c r="AG339" s="2"/>
      <c r="AH339" s="2"/>
      <c r="AI339" s="2"/>
      <c r="AJ339" s="2"/>
      <c r="AK339" s="2"/>
      <c r="AL339" s="60"/>
      <c r="AM339" s="60"/>
      <c r="AN339" s="60"/>
      <c r="AO339" s="2"/>
      <c r="AP339" s="2"/>
      <c r="AQ339" s="2"/>
      <c r="AR339" s="2"/>
      <c r="AS339" s="2"/>
      <c r="AT339" s="2"/>
      <c r="AU339" s="20"/>
      <c r="AV339" s="20"/>
      <c r="AW339" s="21"/>
      <c r="BB339" s="362" t="s">
        <v>65</v>
      </c>
      <c r="BO339" s="76">
        <f t="shared" si="77"/>
        <v>0</v>
      </c>
      <c r="BP339" s="76">
        <f t="shared" si="78"/>
        <v>0</v>
      </c>
      <c r="BQ339" s="76">
        <f t="shared" si="79"/>
        <v>0</v>
      </c>
      <c r="BR339" s="76">
        <f t="shared" si="80"/>
        <v>0</v>
      </c>
      <c r="BS339" s="76">
        <f t="shared" si="81"/>
        <v>0</v>
      </c>
      <c r="BT339" s="76">
        <f t="shared" si="82"/>
        <v>0</v>
      </c>
      <c r="BU339" s="76">
        <f t="shared" si="83"/>
        <v>0</v>
      </c>
      <c r="BV339" s="76">
        <f t="shared" si="84"/>
        <v>0</v>
      </c>
      <c r="BW339" s="76">
        <f t="shared" si="85"/>
        <v>0</v>
      </c>
      <c r="BX339" s="76">
        <f t="shared" si="86"/>
        <v>0</v>
      </c>
      <c r="BY339" s="76">
        <f t="shared" si="87"/>
        <v>0</v>
      </c>
      <c r="BZ339" s="76">
        <f t="shared" si="88"/>
        <v>0</v>
      </c>
      <c r="CA339" s="76">
        <f t="shared" si="89"/>
        <v>0</v>
      </c>
      <c r="CB339" s="76">
        <f t="shared" si="90"/>
        <v>0</v>
      </c>
      <c r="CC339" s="76">
        <f t="shared" si="91"/>
        <v>0</v>
      </c>
      <c r="CD339" s="76">
        <f t="shared" si="92"/>
        <v>0</v>
      </c>
    </row>
    <row r="340" spans="1:82" hidden="1" x14ac:dyDescent="0.2">
      <c r="A340" s="78" t="s">
        <v>501</v>
      </c>
      <c r="B340" s="79" t="s">
        <v>502</v>
      </c>
      <c r="C340" s="79">
        <v>4301012058</v>
      </c>
      <c r="D340" s="79">
        <v>4680115886490</v>
      </c>
      <c r="E340" s="80">
        <v>0.55000000000000004</v>
      </c>
      <c r="F340" s="81">
        <v>8</v>
      </c>
      <c r="G340" s="80">
        <v>4.4000000000000004</v>
      </c>
      <c r="H340" s="80">
        <v>4.6100000000000003</v>
      </c>
      <c r="I340" s="82">
        <v>132</v>
      </c>
      <c r="J340" s="82" t="s">
        <v>100</v>
      </c>
      <c r="K340" s="83" t="s">
        <v>95</v>
      </c>
      <c r="L340" s="83"/>
      <c r="M340" s="485">
        <v>60</v>
      </c>
      <c r="N340" s="485"/>
      <c r="O340" s="61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P340" s="487"/>
      <c r="Q340" s="487"/>
      <c r="R340" s="487"/>
      <c r="S340" s="487"/>
      <c r="T340" s="84" t="s">
        <v>0</v>
      </c>
      <c r="U340" s="64">
        <v>0</v>
      </c>
      <c r="V340" s="65">
        <f t="shared" si="73"/>
        <v>0</v>
      </c>
      <c r="W340" s="64">
        <v>0</v>
      </c>
      <c r="X340" s="65">
        <f t="shared" si="74"/>
        <v>0</v>
      </c>
      <c r="Y340" s="64">
        <v>0</v>
      </c>
      <c r="Z340" s="65">
        <f t="shared" si="75"/>
        <v>0</v>
      </c>
      <c r="AA340" s="64">
        <v>0</v>
      </c>
      <c r="AB340" s="65">
        <f t="shared" si="76"/>
        <v>0</v>
      </c>
      <c r="AC340" s="66" t="str">
        <f>IF(IFERROR(ROUNDUP(V340/G340,0)*0.00902,0)+IFERROR(ROUNDUP(X340/G340,0)*0.00902,0)+IFERROR(ROUNDUP(Z340/G340,0)*0.00902,0)+IFERROR(ROUNDUP(AB340/G340,0)*0.00902,0)=0,"",IFERROR(ROUNDUP(V340/G340,0)*0.00902,0)+IFERROR(ROUNDUP(X340/G340,0)*0.00902,0)+IFERROR(ROUNDUP(Z340/G340,0)*0.00902,0)+IFERROR(ROUNDUP(AB340/G340,0)*0.00902,0))</f>
        <v/>
      </c>
      <c r="AD340" s="78" t="s">
        <v>57</v>
      </c>
      <c r="AE340" s="78" t="s">
        <v>57</v>
      </c>
      <c r="AF340" s="365" t="s">
        <v>503</v>
      </c>
      <c r="AG340" s="2"/>
      <c r="AH340" s="2"/>
      <c r="AI340" s="2"/>
      <c r="AJ340" s="2"/>
      <c r="AK340" s="2"/>
      <c r="AL340" s="60"/>
      <c r="AM340" s="60"/>
      <c r="AN340" s="60"/>
      <c r="AO340" s="2"/>
      <c r="AP340" s="2"/>
      <c r="AQ340" s="2"/>
      <c r="AR340" s="2"/>
      <c r="AS340" s="2"/>
      <c r="AT340" s="2"/>
      <c r="AU340" s="20"/>
      <c r="AV340" s="20"/>
      <c r="AW340" s="21"/>
      <c r="BB340" s="364" t="s">
        <v>65</v>
      </c>
      <c r="BO340" s="76">
        <f t="shared" si="77"/>
        <v>0</v>
      </c>
      <c r="BP340" s="76">
        <f t="shared" si="78"/>
        <v>0</v>
      </c>
      <c r="BQ340" s="76">
        <f t="shared" si="79"/>
        <v>0</v>
      </c>
      <c r="BR340" s="76">
        <f t="shared" si="80"/>
        <v>0</v>
      </c>
      <c r="BS340" s="76">
        <f t="shared" si="81"/>
        <v>0</v>
      </c>
      <c r="BT340" s="76">
        <f t="shared" si="82"/>
        <v>0</v>
      </c>
      <c r="BU340" s="76">
        <f t="shared" si="83"/>
        <v>0</v>
      </c>
      <c r="BV340" s="76">
        <f t="shared" si="84"/>
        <v>0</v>
      </c>
      <c r="BW340" s="76">
        <f t="shared" si="85"/>
        <v>0</v>
      </c>
      <c r="BX340" s="76">
        <f t="shared" si="86"/>
        <v>0</v>
      </c>
      <c r="BY340" s="76">
        <f t="shared" si="87"/>
        <v>0</v>
      </c>
      <c r="BZ340" s="76">
        <f t="shared" si="88"/>
        <v>0</v>
      </c>
      <c r="CA340" s="76">
        <f t="shared" si="89"/>
        <v>0</v>
      </c>
      <c r="CB340" s="76">
        <f t="shared" si="90"/>
        <v>0</v>
      </c>
      <c r="CC340" s="76">
        <f t="shared" si="91"/>
        <v>0</v>
      </c>
      <c r="CD340" s="76">
        <f t="shared" si="92"/>
        <v>0</v>
      </c>
    </row>
    <row r="341" spans="1:82" hidden="1" x14ac:dyDescent="0.2">
      <c r="A341" s="490"/>
      <c r="B341" s="490"/>
      <c r="C341" s="490"/>
      <c r="D341" s="490"/>
      <c r="E341" s="490"/>
      <c r="F341" s="490"/>
      <c r="G341" s="490"/>
      <c r="H341" s="490"/>
      <c r="I341" s="490"/>
      <c r="J341" s="490"/>
      <c r="K341" s="490"/>
      <c r="L341" s="490"/>
      <c r="M341" s="490"/>
      <c r="N341" s="490"/>
      <c r="O341" s="488" t="s">
        <v>43</v>
      </c>
      <c r="P341" s="489"/>
      <c r="Q341" s="489"/>
      <c r="R341" s="489"/>
      <c r="S341" s="489"/>
      <c r="T341" s="39" t="s">
        <v>42</v>
      </c>
      <c r="U341" s="101">
        <f>IFERROR(U334/G334,0)+IFERROR(U335/G335,0)+IFERROR(U336/G336,0)+IFERROR(U337/G337,0)+IFERROR(U338/G338,0)+IFERROR(U339/G339,0)+IFERROR(U340/G340,0)</f>
        <v>0</v>
      </c>
      <c r="V341" s="101">
        <f>IFERROR(V334/G334,0)+IFERROR(V335/G335,0)+IFERROR(V336/G336,0)+IFERROR(V337/G337,0)+IFERROR(V338/G338,0)+IFERROR(V339/G339,0)+IFERROR(V340/G340,0)</f>
        <v>0</v>
      </c>
      <c r="W341" s="101">
        <f>IFERROR(W334/G334,0)+IFERROR(W335/G335,0)+IFERROR(W336/G336,0)+IFERROR(W337/G337,0)+IFERROR(W338/G338,0)+IFERROR(W339/G339,0)+IFERROR(W340/G340,0)</f>
        <v>0</v>
      </c>
      <c r="X341" s="101">
        <f>IFERROR(X334/G334,0)+IFERROR(X335/G335,0)+IFERROR(X336/G336,0)+IFERROR(X337/G337,0)+IFERROR(X338/G338,0)+IFERROR(X339/G339,0)+IFERROR(X340/G340,0)</f>
        <v>0</v>
      </c>
      <c r="Y341" s="101">
        <f>IFERROR(Y334/G334,0)+IFERROR(Y335/G335,0)+IFERROR(Y336/G336,0)+IFERROR(Y337/G337,0)+IFERROR(Y338/G338,0)+IFERROR(Y339/G339,0)+IFERROR(Y340/G340,0)</f>
        <v>0</v>
      </c>
      <c r="Z341" s="101">
        <f>IFERROR(Z334/G334,0)+IFERROR(Z335/G335,0)+IFERROR(Z336/G336,0)+IFERROR(Z337/G337,0)+IFERROR(Z338/G338,0)+IFERROR(Z339/G339,0)+IFERROR(Z340/G340,0)</f>
        <v>0</v>
      </c>
      <c r="AA341" s="101">
        <f>IFERROR(AA334/G334,0)+IFERROR(AA335/G335,0)+IFERROR(AA336/G336,0)+IFERROR(AA337/G337,0)+IFERROR(AA338/G338,0)+IFERROR(AA339/G339,0)+IFERROR(AA340/G340,0)</f>
        <v>0</v>
      </c>
      <c r="AB341" s="101">
        <f>IFERROR(AB334/G334,0)+IFERROR(AB335/G335,0)+IFERROR(AB336/G336,0)+IFERROR(AB337/G337,0)+IFERROR(AB338/G338,0)+IFERROR(AB339/G339,0)+IFERROR(AB340/G340,0)</f>
        <v>0</v>
      </c>
      <c r="AC341" s="101">
        <f>IFERROR(IF(AC334="",0,AC334),0)+IFERROR(IF(AC335="",0,AC335),0)+IFERROR(IF(AC336="",0,AC336),0)+IFERROR(IF(AC337="",0,AC337),0)+IFERROR(IF(AC338="",0,AC338),0)+IFERROR(IF(AC339="",0,AC339),0)+IFERROR(IF(AC340="",0,AC340),0)</f>
        <v>0</v>
      </c>
      <c r="AD341" s="3"/>
      <c r="AE341" s="71"/>
      <c r="AF341" s="3"/>
      <c r="AG341" s="3"/>
      <c r="AH341" s="3"/>
      <c r="AI341" s="3"/>
      <c r="AJ341" s="3"/>
      <c r="AK341" s="3"/>
      <c r="AL341" s="61"/>
      <c r="AM341" s="61"/>
      <c r="AN341" s="61"/>
      <c r="AO341" s="3"/>
      <c r="AP341" s="3"/>
      <c r="AQ341" s="2"/>
      <c r="AR341" s="2"/>
      <c r="AS341" s="2"/>
      <c r="AT341" s="2"/>
      <c r="AU341" s="20"/>
      <c r="AV341" s="20"/>
      <c r="AW341" s="21"/>
    </row>
    <row r="342" spans="1:82" hidden="1" x14ac:dyDescent="0.2">
      <c r="A342" s="490"/>
      <c r="B342" s="490"/>
      <c r="C342" s="490"/>
      <c r="D342" s="490"/>
      <c r="E342" s="490"/>
      <c r="F342" s="490"/>
      <c r="G342" s="490"/>
      <c r="H342" s="490"/>
      <c r="I342" s="490"/>
      <c r="J342" s="490"/>
      <c r="K342" s="490"/>
      <c r="L342" s="490"/>
      <c r="M342" s="490"/>
      <c r="N342" s="490"/>
      <c r="O342" s="488" t="s">
        <v>43</v>
      </c>
      <c r="P342" s="489"/>
      <c r="Q342" s="489"/>
      <c r="R342" s="489"/>
      <c r="S342" s="489"/>
      <c r="T342" s="39" t="s">
        <v>0</v>
      </c>
      <c r="U342" s="103">
        <f t="shared" ref="U342:AB342" si="93">IFERROR(SUM(U334:U340),0)</f>
        <v>0</v>
      </c>
      <c r="V342" s="103">
        <f t="shared" si="93"/>
        <v>0</v>
      </c>
      <c r="W342" s="103">
        <f t="shared" si="93"/>
        <v>0</v>
      </c>
      <c r="X342" s="103">
        <f t="shared" si="93"/>
        <v>0</v>
      </c>
      <c r="Y342" s="103">
        <f t="shared" si="93"/>
        <v>0</v>
      </c>
      <c r="Z342" s="103">
        <f t="shared" si="93"/>
        <v>0</v>
      </c>
      <c r="AA342" s="103">
        <f t="shared" si="93"/>
        <v>0</v>
      </c>
      <c r="AB342" s="103">
        <f t="shared" si="93"/>
        <v>0</v>
      </c>
      <c r="AC342" s="101" t="s">
        <v>57</v>
      </c>
      <c r="AD342" s="3"/>
      <c r="AE342" s="71"/>
      <c r="AF342" s="3"/>
      <c r="AG342" s="3"/>
      <c r="AH342" s="3"/>
      <c r="AI342" s="3"/>
      <c r="AJ342" s="3"/>
      <c r="AK342" s="3"/>
      <c r="AL342" s="61"/>
      <c r="AM342" s="61"/>
      <c r="AN342" s="61"/>
      <c r="AO342" s="3"/>
      <c r="AP342" s="3"/>
      <c r="AQ342" s="2"/>
      <c r="AR342" s="2"/>
      <c r="AS342" s="2"/>
      <c r="AT342" s="2"/>
      <c r="AU342" s="20"/>
      <c r="AV342" s="20"/>
      <c r="AW342" s="21"/>
    </row>
    <row r="343" spans="1:82" ht="15" hidden="1" x14ac:dyDescent="0.25">
      <c r="A343" s="482" t="s">
        <v>153</v>
      </c>
      <c r="B343" s="483"/>
      <c r="C343" s="483"/>
      <c r="D343" s="483"/>
      <c r="E343" s="483"/>
      <c r="F343" s="483"/>
      <c r="G343" s="483"/>
      <c r="H343" s="483"/>
      <c r="I343" s="483"/>
      <c r="J343" s="483"/>
      <c r="K343" s="483"/>
      <c r="L343" s="483"/>
      <c r="M343" s="483"/>
      <c r="N343" s="483"/>
      <c r="O343" s="483"/>
      <c r="P343" s="483"/>
      <c r="Q343" s="483"/>
      <c r="R343" s="483"/>
      <c r="S343" s="483"/>
      <c r="T343" s="483"/>
      <c r="U343" s="483"/>
      <c r="V343" s="483"/>
      <c r="W343" s="483"/>
      <c r="X343" s="480"/>
      <c r="Y343" s="480"/>
      <c r="Z343" s="480"/>
      <c r="AA343" s="476"/>
      <c r="AB343" s="476"/>
      <c r="AC343" s="476"/>
      <c r="AD343" s="476"/>
      <c r="AE343" s="477"/>
      <c r="AF343" s="484"/>
      <c r="AG343" s="2"/>
      <c r="AH343" s="2"/>
      <c r="AI343" s="2"/>
      <c r="AJ343" s="2"/>
      <c r="AK343" s="60"/>
      <c r="AL343" s="60"/>
      <c r="AM343" s="60"/>
      <c r="AN343" s="2"/>
      <c r="AO343" s="2"/>
      <c r="AP343" s="2"/>
      <c r="AQ343" s="2"/>
      <c r="AR343" s="2"/>
    </row>
    <row r="344" spans="1:82" hidden="1" x14ac:dyDescent="0.2">
      <c r="A344" s="78" t="s">
        <v>504</v>
      </c>
      <c r="B344" s="79" t="s">
        <v>505</v>
      </c>
      <c r="C344" s="79">
        <v>4301020384</v>
      </c>
      <c r="D344" s="79">
        <v>4680115886407</v>
      </c>
      <c r="E344" s="80">
        <v>0.4</v>
      </c>
      <c r="F344" s="81">
        <v>6</v>
      </c>
      <c r="G344" s="80">
        <v>2.4</v>
      </c>
      <c r="H344" s="80">
        <v>2.58</v>
      </c>
      <c r="I344" s="82">
        <v>182</v>
      </c>
      <c r="J344" s="82" t="s">
        <v>112</v>
      </c>
      <c r="K344" s="83" t="s">
        <v>99</v>
      </c>
      <c r="L344" s="83"/>
      <c r="M344" s="485">
        <v>70</v>
      </c>
      <c r="N344" s="485"/>
      <c r="O344" s="614" t="s">
        <v>506</v>
      </c>
      <c r="P344" s="487"/>
      <c r="Q344" s="487"/>
      <c r="R344" s="487"/>
      <c r="S344" s="487"/>
      <c r="T344" s="84" t="s">
        <v>0</v>
      </c>
      <c r="U344" s="64">
        <v>0</v>
      </c>
      <c r="V344" s="65">
        <f>IFERROR(IF(U344="",0,CEILING((U344/$G344),1)*$G344),"")</f>
        <v>0</v>
      </c>
      <c r="W344" s="64">
        <v>0</v>
      </c>
      <c r="X344" s="65">
        <f>IFERROR(IF(W344="",0,CEILING((W344/$G344),1)*$G344),"")</f>
        <v>0</v>
      </c>
      <c r="Y344" s="64">
        <v>0</v>
      </c>
      <c r="Z344" s="65">
        <f>IFERROR(IF(Y344="",0,CEILING((Y344/$G344),1)*$G344),"")</f>
        <v>0</v>
      </c>
      <c r="AA344" s="64">
        <v>0</v>
      </c>
      <c r="AB344" s="65">
        <f>IFERROR(IF(AA344="",0,CEILING((AA344/$G344),1)*$G344),"")</f>
        <v>0</v>
      </c>
      <c r="AC344" s="66" t="str">
        <f>IF(IFERROR(ROUNDUP(V344/G344,0)*0.00651,0)+IFERROR(ROUNDUP(X344/G344,0)*0.00651,0)+IFERROR(ROUNDUP(Z344/G344,0)*0.00651,0)+IFERROR(ROUNDUP(AB344/G344,0)*0.00651,0)=0,"",IFERROR(ROUNDUP(V344/G344,0)*0.00651,0)+IFERROR(ROUNDUP(X344/G344,0)*0.00651,0)+IFERROR(ROUNDUP(Z344/G344,0)*0.00651,0)+IFERROR(ROUNDUP(AB344/G344,0)*0.00651,0))</f>
        <v/>
      </c>
      <c r="AD344" s="78" t="s">
        <v>57</v>
      </c>
      <c r="AE344" s="78" t="s">
        <v>57</v>
      </c>
      <c r="AF344" s="367" t="s">
        <v>507</v>
      </c>
      <c r="AG344" s="2"/>
      <c r="AH344" s="2"/>
      <c r="AI344" s="2"/>
      <c r="AJ344" s="2"/>
      <c r="AK344" s="2"/>
      <c r="AL344" s="60"/>
      <c r="AM344" s="60"/>
      <c r="AN344" s="60"/>
      <c r="AO344" s="2"/>
      <c r="AP344" s="2"/>
      <c r="AQ344" s="2"/>
      <c r="AR344" s="2"/>
      <c r="AS344" s="2"/>
      <c r="AT344" s="2"/>
      <c r="AU344" s="20"/>
      <c r="AV344" s="20"/>
      <c r="AW344" s="21"/>
      <c r="BB344" s="366" t="s">
        <v>65</v>
      </c>
      <c r="BO344" s="76">
        <f>IFERROR(U344*H344/G344,0)</f>
        <v>0</v>
      </c>
      <c r="BP344" s="76">
        <f>IFERROR(V344*H344/G344,0)</f>
        <v>0</v>
      </c>
      <c r="BQ344" s="76">
        <f>IFERROR(1/I344*(U344/G344),0)</f>
        <v>0</v>
      </c>
      <c r="BR344" s="76">
        <f>IFERROR(1/I344*(V344/G344),0)</f>
        <v>0</v>
      </c>
      <c r="BS344" s="76">
        <f>IFERROR(W344*H344/G344,0)</f>
        <v>0</v>
      </c>
      <c r="BT344" s="76">
        <f>IFERROR(X344*H344/G344,0)</f>
        <v>0</v>
      </c>
      <c r="BU344" s="76">
        <f>IFERROR(1/I344*(W344/G344),0)</f>
        <v>0</v>
      </c>
      <c r="BV344" s="76">
        <f>IFERROR(1/I344*(X344/G344),0)</f>
        <v>0</v>
      </c>
      <c r="BW344" s="76">
        <f>IFERROR(Y344*H344/G344,0)</f>
        <v>0</v>
      </c>
      <c r="BX344" s="76">
        <f>IFERROR(Z344*H344/G344,0)</f>
        <v>0</v>
      </c>
      <c r="BY344" s="76">
        <f>IFERROR(1/I344*(Y344/G344),0)</f>
        <v>0</v>
      </c>
      <c r="BZ344" s="76">
        <f>IFERROR(1/I344*(Z344/G344),0)</f>
        <v>0</v>
      </c>
      <c r="CA344" s="76">
        <f>IFERROR(AA344*H344/G344,0)</f>
        <v>0</v>
      </c>
      <c r="CB344" s="76">
        <f>IFERROR(AB344*H344/G344,0)</f>
        <v>0</v>
      </c>
      <c r="CC344" s="76">
        <f>IFERROR(1/I344*(AA344/G344),0)</f>
        <v>0</v>
      </c>
      <c r="CD344" s="76">
        <f>IFERROR(1/I344*(AB344/G344),0)</f>
        <v>0</v>
      </c>
    </row>
    <row r="345" spans="1:82" hidden="1" x14ac:dyDescent="0.2">
      <c r="A345" s="490"/>
      <c r="B345" s="490"/>
      <c r="C345" s="490"/>
      <c r="D345" s="490"/>
      <c r="E345" s="490"/>
      <c r="F345" s="490"/>
      <c r="G345" s="490"/>
      <c r="H345" s="490"/>
      <c r="I345" s="490"/>
      <c r="J345" s="490"/>
      <c r="K345" s="490"/>
      <c r="L345" s="490"/>
      <c r="M345" s="490"/>
      <c r="N345" s="490"/>
      <c r="O345" s="488" t="s">
        <v>43</v>
      </c>
      <c r="P345" s="489"/>
      <c r="Q345" s="489"/>
      <c r="R345" s="489"/>
      <c r="S345" s="489"/>
      <c r="T345" s="39" t="s">
        <v>42</v>
      </c>
      <c r="U345" s="101">
        <f>IFERROR(U344/G344,0)</f>
        <v>0</v>
      </c>
      <c r="V345" s="101">
        <f>IFERROR(V344/G344,0)</f>
        <v>0</v>
      </c>
      <c r="W345" s="101">
        <f>IFERROR(W344/G344,0)</f>
        <v>0</v>
      </c>
      <c r="X345" s="101">
        <f>IFERROR(X344/G344,0)</f>
        <v>0</v>
      </c>
      <c r="Y345" s="101">
        <f>IFERROR(Y344/G344,0)</f>
        <v>0</v>
      </c>
      <c r="Z345" s="101">
        <f>IFERROR(Z344/G344,0)</f>
        <v>0</v>
      </c>
      <c r="AA345" s="101">
        <f>IFERROR(AA344/G344,0)</f>
        <v>0</v>
      </c>
      <c r="AB345" s="101">
        <f>IFERROR(AB344/G344,0)</f>
        <v>0</v>
      </c>
      <c r="AC345" s="101">
        <f>IFERROR(IF(AC344="",0,AC344),0)</f>
        <v>0</v>
      </c>
      <c r="AD345" s="3"/>
      <c r="AE345" s="71"/>
      <c r="AF345" s="3"/>
      <c r="AG345" s="3"/>
      <c r="AH345" s="3"/>
      <c r="AI345" s="3"/>
      <c r="AJ345" s="3"/>
      <c r="AK345" s="3"/>
      <c r="AL345" s="61"/>
      <c r="AM345" s="61"/>
      <c r="AN345" s="61"/>
      <c r="AO345" s="3"/>
      <c r="AP345" s="3"/>
      <c r="AQ345" s="2"/>
      <c r="AR345" s="2"/>
      <c r="AS345" s="2"/>
      <c r="AT345" s="2"/>
      <c r="AU345" s="20"/>
      <c r="AV345" s="20"/>
      <c r="AW345" s="21"/>
    </row>
    <row r="346" spans="1:82" hidden="1" x14ac:dyDescent="0.2">
      <c r="A346" s="490"/>
      <c r="B346" s="490"/>
      <c r="C346" s="490"/>
      <c r="D346" s="490"/>
      <c r="E346" s="490"/>
      <c r="F346" s="490"/>
      <c r="G346" s="490"/>
      <c r="H346" s="490"/>
      <c r="I346" s="490"/>
      <c r="J346" s="490"/>
      <c r="K346" s="490"/>
      <c r="L346" s="490"/>
      <c r="M346" s="490"/>
      <c r="N346" s="490"/>
      <c r="O346" s="488" t="s">
        <v>43</v>
      </c>
      <c r="P346" s="489"/>
      <c r="Q346" s="489"/>
      <c r="R346" s="489"/>
      <c r="S346" s="489"/>
      <c r="T346" s="39" t="s">
        <v>0</v>
      </c>
      <c r="U346" s="103">
        <f t="shared" ref="U346:AB346" si="94">IFERROR(SUM(U344:U344),0)</f>
        <v>0</v>
      </c>
      <c r="V346" s="103">
        <f t="shared" si="94"/>
        <v>0</v>
      </c>
      <c r="W346" s="103">
        <f t="shared" si="94"/>
        <v>0</v>
      </c>
      <c r="X346" s="103">
        <f t="shared" si="94"/>
        <v>0</v>
      </c>
      <c r="Y346" s="103">
        <f t="shared" si="94"/>
        <v>0</v>
      </c>
      <c r="Z346" s="103">
        <f t="shared" si="94"/>
        <v>0</v>
      </c>
      <c r="AA346" s="103">
        <f t="shared" si="94"/>
        <v>0</v>
      </c>
      <c r="AB346" s="103">
        <f t="shared" si="94"/>
        <v>0</v>
      </c>
      <c r="AC346" s="101" t="s">
        <v>57</v>
      </c>
      <c r="AD346" s="3"/>
      <c r="AE346" s="71"/>
      <c r="AF346" s="3"/>
      <c r="AG346" s="3"/>
      <c r="AH346" s="3"/>
      <c r="AI346" s="3"/>
      <c r="AJ346" s="3"/>
      <c r="AK346" s="3"/>
      <c r="AL346" s="61"/>
      <c r="AM346" s="61"/>
      <c r="AN346" s="61"/>
      <c r="AO346" s="3"/>
      <c r="AP346" s="3"/>
      <c r="AQ346" s="2"/>
      <c r="AR346" s="2"/>
      <c r="AS346" s="2"/>
      <c r="AT346" s="2"/>
      <c r="AU346" s="20"/>
      <c r="AV346" s="20"/>
      <c r="AW346" s="21"/>
    </row>
    <row r="347" spans="1:82" ht="15" hidden="1" x14ac:dyDescent="0.25">
      <c r="A347" s="482" t="s">
        <v>116</v>
      </c>
      <c r="B347" s="483"/>
      <c r="C347" s="483"/>
      <c r="D347" s="483"/>
      <c r="E347" s="483"/>
      <c r="F347" s="483"/>
      <c r="G347" s="483"/>
      <c r="H347" s="483"/>
      <c r="I347" s="483"/>
      <c r="J347" s="483"/>
      <c r="K347" s="483"/>
      <c r="L347" s="483"/>
      <c r="M347" s="483"/>
      <c r="N347" s="483"/>
      <c r="O347" s="483"/>
      <c r="P347" s="483"/>
      <c r="Q347" s="483"/>
      <c r="R347" s="483"/>
      <c r="S347" s="483"/>
      <c r="T347" s="483"/>
      <c r="U347" s="483"/>
      <c r="V347" s="483"/>
      <c r="W347" s="483"/>
      <c r="X347" s="480"/>
      <c r="Y347" s="480"/>
      <c r="Z347" s="480"/>
      <c r="AA347" s="476"/>
      <c r="AB347" s="476"/>
      <c r="AC347" s="476"/>
      <c r="AD347" s="476"/>
      <c r="AE347" s="477"/>
      <c r="AF347" s="484"/>
      <c r="AG347" s="2"/>
      <c r="AH347" s="2"/>
      <c r="AI347" s="2"/>
      <c r="AJ347" s="2"/>
      <c r="AK347" s="60"/>
      <c r="AL347" s="60"/>
      <c r="AM347" s="60"/>
      <c r="AN347" s="2"/>
      <c r="AO347" s="2"/>
      <c r="AP347" s="2"/>
      <c r="AQ347" s="2"/>
      <c r="AR347" s="2"/>
    </row>
    <row r="348" spans="1:82" hidden="1" x14ac:dyDescent="0.2">
      <c r="A348" s="78" t="s">
        <v>508</v>
      </c>
      <c r="B348" s="79" t="s">
        <v>509</v>
      </c>
      <c r="C348" s="79">
        <v>4301031409</v>
      </c>
      <c r="D348" s="79">
        <v>4680115886438</v>
      </c>
      <c r="E348" s="80">
        <v>0.4</v>
      </c>
      <c r="F348" s="81">
        <v>6</v>
      </c>
      <c r="G348" s="80">
        <v>2.4</v>
      </c>
      <c r="H348" s="80">
        <v>2.58</v>
      </c>
      <c r="I348" s="82">
        <v>182</v>
      </c>
      <c r="J348" s="82" t="s">
        <v>112</v>
      </c>
      <c r="K348" s="83" t="s">
        <v>95</v>
      </c>
      <c r="L348" s="83"/>
      <c r="M348" s="485">
        <v>70</v>
      </c>
      <c r="N348" s="485"/>
      <c r="O348" s="615" t="s">
        <v>510</v>
      </c>
      <c r="P348" s="487"/>
      <c r="Q348" s="487"/>
      <c r="R348" s="487"/>
      <c r="S348" s="487"/>
      <c r="T348" s="84" t="s">
        <v>0</v>
      </c>
      <c r="U348" s="64">
        <v>0</v>
      </c>
      <c r="V348" s="65">
        <f>IFERROR(IF(U348="",0,CEILING((U348/$G348),1)*$G348),"")</f>
        <v>0</v>
      </c>
      <c r="W348" s="64">
        <v>0</v>
      </c>
      <c r="X348" s="65">
        <f>IFERROR(IF(W348="",0,CEILING((W348/$G348),1)*$G348),"")</f>
        <v>0</v>
      </c>
      <c r="Y348" s="64">
        <v>0</v>
      </c>
      <c r="Z348" s="65">
        <f>IFERROR(IF(Y348="",0,CEILING((Y348/$G348),1)*$G348),"")</f>
        <v>0</v>
      </c>
      <c r="AA348" s="64">
        <v>0</v>
      </c>
      <c r="AB348" s="65">
        <f>IFERROR(IF(AA348="",0,CEILING((AA348/$G348),1)*$G348),"")</f>
        <v>0</v>
      </c>
      <c r="AC348" s="66" t="str">
        <f>IF(IFERROR(ROUNDUP(V348/G348,0)*0.00651,0)+IFERROR(ROUNDUP(X348/G348,0)*0.00651,0)+IFERROR(ROUNDUP(Z348/G348,0)*0.00651,0)+IFERROR(ROUNDUP(AB348/G348,0)*0.00651,0)=0,"",IFERROR(ROUNDUP(V348/G348,0)*0.00651,0)+IFERROR(ROUNDUP(X348/G348,0)*0.00651,0)+IFERROR(ROUNDUP(Z348/G348,0)*0.00651,0)+IFERROR(ROUNDUP(AB348/G348,0)*0.00651,0))</f>
        <v/>
      </c>
      <c r="AD348" s="78" t="s">
        <v>57</v>
      </c>
      <c r="AE348" s="78" t="s">
        <v>57</v>
      </c>
      <c r="AF348" s="369" t="s">
        <v>511</v>
      </c>
      <c r="AG348" s="2"/>
      <c r="AH348" s="2"/>
      <c r="AI348" s="2"/>
      <c r="AJ348" s="2"/>
      <c r="AK348" s="2"/>
      <c r="AL348" s="60"/>
      <c r="AM348" s="60"/>
      <c r="AN348" s="60"/>
      <c r="AO348" s="2"/>
      <c r="AP348" s="2"/>
      <c r="AQ348" s="2"/>
      <c r="AR348" s="2"/>
      <c r="AS348" s="2"/>
      <c r="AT348" s="2"/>
      <c r="AU348" s="20"/>
      <c r="AV348" s="20"/>
      <c r="AW348" s="21"/>
      <c r="BB348" s="368" t="s">
        <v>65</v>
      </c>
      <c r="BO348" s="76">
        <f>IFERROR(U348*H348/G348,0)</f>
        <v>0</v>
      </c>
      <c r="BP348" s="76">
        <f>IFERROR(V348*H348/G348,0)</f>
        <v>0</v>
      </c>
      <c r="BQ348" s="76">
        <f>IFERROR(1/I348*(U348/G348),0)</f>
        <v>0</v>
      </c>
      <c r="BR348" s="76">
        <f>IFERROR(1/I348*(V348/G348),0)</f>
        <v>0</v>
      </c>
      <c r="BS348" s="76">
        <f>IFERROR(W348*H348/G348,0)</f>
        <v>0</v>
      </c>
      <c r="BT348" s="76">
        <f>IFERROR(X348*H348/G348,0)</f>
        <v>0</v>
      </c>
      <c r="BU348" s="76">
        <f>IFERROR(1/I348*(W348/G348),0)</f>
        <v>0</v>
      </c>
      <c r="BV348" s="76">
        <f>IFERROR(1/I348*(X348/G348),0)</f>
        <v>0</v>
      </c>
      <c r="BW348" s="76">
        <f>IFERROR(Y348*H348/G348,0)</f>
        <v>0</v>
      </c>
      <c r="BX348" s="76">
        <f>IFERROR(Z348*H348/G348,0)</f>
        <v>0</v>
      </c>
      <c r="BY348" s="76">
        <f>IFERROR(1/I348*(Y348/G348),0)</f>
        <v>0</v>
      </c>
      <c r="BZ348" s="76">
        <f>IFERROR(1/I348*(Z348/G348),0)</f>
        <v>0</v>
      </c>
      <c r="CA348" s="76">
        <f>IFERROR(AA348*H348/G348,0)</f>
        <v>0</v>
      </c>
      <c r="CB348" s="76">
        <f>IFERROR(AB348*H348/G348,0)</f>
        <v>0</v>
      </c>
      <c r="CC348" s="76">
        <f>IFERROR(1/I348*(AA348/G348),0)</f>
        <v>0</v>
      </c>
      <c r="CD348" s="76">
        <f>IFERROR(1/I348*(AB348/G348),0)</f>
        <v>0</v>
      </c>
    </row>
    <row r="349" spans="1:82" hidden="1" x14ac:dyDescent="0.2">
      <c r="A349" s="78" t="s">
        <v>512</v>
      </c>
      <c r="B349" s="79" t="s">
        <v>513</v>
      </c>
      <c r="C349" s="79">
        <v>4301031419</v>
      </c>
      <c r="D349" s="79">
        <v>4680115882072</v>
      </c>
      <c r="E349" s="80">
        <v>0.6</v>
      </c>
      <c r="F349" s="81">
        <v>8</v>
      </c>
      <c r="G349" s="80">
        <v>4.8</v>
      </c>
      <c r="H349" s="80">
        <v>6.93</v>
      </c>
      <c r="I349" s="82">
        <v>132</v>
      </c>
      <c r="J349" s="82" t="s">
        <v>100</v>
      </c>
      <c r="K349" s="83" t="s">
        <v>95</v>
      </c>
      <c r="L349" s="83"/>
      <c r="M349" s="485">
        <v>70</v>
      </c>
      <c r="N349" s="485"/>
      <c r="O349" s="616" t="s">
        <v>514</v>
      </c>
      <c r="P349" s="487"/>
      <c r="Q349" s="487"/>
      <c r="R349" s="487"/>
      <c r="S349" s="487"/>
      <c r="T349" s="84" t="s">
        <v>0</v>
      </c>
      <c r="U349" s="64">
        <v>0</v>
      </c>
      <c r="V349" s="65">
        <f>IFERROR(IF(U349="",0,CEILING((U349/$G349),1)*$G349),"")</f>
        <v>0</v>
      </c>
      <c r="W349" s="64">
        <v>0</v>
      </c>
      <c r="X349" s="65">
        <f>IFERROR(IF(W349="",0,CEILING((W349/$G349),1)*$G349),"")</f>
        <v>0</v>
      </c>
      <c r="Y349" s="64">
        <v>0</v>
      </c>
      <c r="Z349" s="65">
        <f>IFERROR(IF(Y349="",0,CEILING((Y349/$G349),1)*$G349),"")</f>
        <v>0</v>
      </c>
      <c r="AA349" s="64">
        <v>0</v>
      </c>
      <c r="AB349" s="65">
        <f>IFERROR(IF(AA349="",0,CEILING((AA349/$G349),1)*$G349),"")</f>
        <v>0</v>
      </c>
      <c r="AC349" s="66" t="str">
        <f>IF(IFERROR(ROUNDUP(V349/G349,0)*0.00902,0)+IFERROR(ROUNDUP(X349/G349,0)*0.00902,0)+IFERROR(ROUNDUP(Z349/G349,0)*0.00902,0)+IFERROR(ROUNDUP(AB349/G349,0)*0.00902,0)=0,"",IFERROR(ROUNDUP(V349/G349,0)*0.00902,0)+IFERROR(ROUNDUP(X349/G349,0)*0.00902,0)+IFERROR(ROUNDUP(Z349/G349,0)*0.00902,0)+IFERROR(ROUNDUP(AB349/G349,0)*0.00902,0))</f>
        <v/>
      </c>
      <c r="AD349" s="78" t="s">
        <v>57</v>
      </c>
      <c r="AE349" s="78" t="s">
        <v>57</v>
      </c>
      <c r="AF349" s="371" t="s">
        <v>511</v>
      </c>
      <c r="AG349" s="2"/>
      <c r="AH349" s="2"/>
      <c r="AI349" s="2"/>
      <c r="AJ349" s="2"/>
      <c r="AK349" s="2"/>
      <c r="AL349" s="60"/>
      <c r="AM349" s="60"/>
      <c r="AN349" s="60"/>
      <c r="AO349" s="2"/>
      <c r="AP349" s="2"/>
      <c r="AQ349" s="2"/>
      <c r="AR349" s="2"/>
      <c r="AS349" s="2"/>
      <c r="AT349" s="2"/>
      <c r="AU349" s="20"/>
      <c r="AV349" s="20"/>
      <c r="AW349" s="21"/>
      <c r="BB349" s="370" t="s">
        <v>65</v>
      </c>
      <c r="BO349" s="76">
        <f>IFERROR(U349*H349/G349,0)</f>
        <v>0</v>
      </c>
      <c r="BP349" s="76">
        <f>IFERROR(V349*H349/G349,0)</f>
        <v>0</v>
      </c>
      <c r="BQ349" s="76">
        <f>IFERROR(1/I349*(U349/G349),0)</f>
        <v>0</v>
      </c>
      <c r="BR349" s="76">
        <f>IFERROR(1/I349*(V349/G349),0)</f>
        <v>0</v>
      </c>
      <c r="BS349" s="76">
        <f>IFERROR(W349*H349/G349,0)</f>
        <v>0</v>
      </c>
      <c r="BT349" s="76">
        <f>IFERROR(X349*H349/G349,0)</f>
        <v>0</v>
      </c>
      <c r="BU349" s="76">
        <f>IFERROR(1/I349*(W349/G349),0)</f>
        <v>0</v>
      </c>
      <c r="BV349" s="76">
        <f>IFERROR(1/I349*(X349/G349),0)</f>
        <v>0</v>
      </c>
      <c r="BW349" s="76">
        <f>IFERROR(Y349*H349/G349,0)</f>
        <v>0</v>
      </c>
      <c r="BX349" s="76">
        <f>IFERROR(Z349*H349/G349,0)</f>
        <v>0</v>
      </c>
      <c r="BY349" s="76">
        <f>IFERROR(1/I349*(Y349/G349),0)</f>
        <v>0</v>
      </c>
      <c r="BZ349" s="76">
        <f>IFERROR(1/I349*(Z349/G349),0)</f>
        <v>0</v>
      </c>
      <c r="CA349" s="76">
        <f>IFERROR(AA349*H349/G349,0)</f>
        <v>0</v>
      </c>
      <c r="CB349" s="76">
        <f>IFERROR(AB349*H349/G349,0)</f>
        <v>0</v>
      </c>
      <c r="CC349" s="76">
        <f>IFERROR(1/I349*(AA349/G349),0)</f>
        <v>0</v>
      </c>
      <c r="CD349" s="76">
        <f>IFERROR(1/I349*(AB349/G349),0)</f>
        <v>0</v>
      </c>
    </row>
    <row r="350" spans="1:82" hidden="1" x14ac:dyDescent="0.2">
      <c r="A350" s="78" t="s">
        <v>515</v>
      </c>
      <c r="B350" s="79" t="s">
        <v>516</v>
      </c>
      <c r="C350" s="79">
        <v>4301031352</v>
      </c>
      <c r="D350" s="79">
        <v>4680115882102</v>
      </c>
      <c r="E350" s="80">
        <v>0.6</v>
      </c>
      <c r="F350" s="81">
        <v>6</v>
      </c>
      <c r="G350" s="80">
        <v>3.6</v>
      </c>
      <c r="H350" s="80">
        <v>3.81</v>
      </c>
      <c r="I350" s="82">
        <v>132</v>
      </c>
      <c r="J350" s="82" t="s">
        <v>100</v>
      </c>
      <c r="K350" s="83" t="s">
        <v>120</v>
      </c>
      <c r="L350" s="83"/>
      <c r="M350" s="485">
        <v>70</v>
      </c>
      <c r="N350" s="485"/>
      <c r="O350" s="617" t="s">
        <v>517</v>
      </c>
      <c r="P350" s="487"/>
      <c r="Q350" s="487"/>
      <c r="R350" s="487"/>
      <c r="S350" s="487"/>
      <c r="T350" s="84" t="s">
        <v>0</v>
      </c>
      <c r="U350" s="64">
        <v>0</v>
      </c>
      <c r="V350" s="65">
        <f>IFERROR(IF(U350="",0,CEILING((U350/$G350),1)*$G350),"")</f>
        <v>0</v>
      </c>
      <c r="W350" s="64">
        <v>0</v>
      </c>
      <c r="X350" s="65">
        <f>IFERROR(IF(W350="",0,CEILING((W350/$G350),1)*$G350),"")</f>
        <v>0</v>
      </c>
      <c r="Y350" s="64">
        <v>0</v>
      </c>
      <c r="Z350" s="65">
        <f>IFERROR(IF(Y350="",0,CEILING((Y350/$G350),1)*$G350),"")</f>
        <v>0</v>
      </c>
      <c r="AA350" s="64">
        <v>0</v>
      </c>
      <c r="AB350" s="65">
        <f>IFERROR(IF(AA350="",0,CEILING((AA350/$G350),1)*$G350),"")</f>
        <v>0</v>
      </c>
      <c r="AC350" s="66" t="str">
        <f>IF(IFERROR(ROUNDUP(V350/G350,0)*0.00902,0)+IFERROR(ROUNDUP(X350/G350,0)*0.00902,0)+IFERROR(ROUNDUP(Z350/G350,0)*0.00902,0)+IFERROR(ROUNDUP(AB350/G350,0)*0.00902,0)=0,"",IFERROR(ROUNDUP(V350/G350,0)*0.00902,0)+IFERROR(ROUNDUP(X350/G350,0)*0.00902,0)+IFERROR(ROUNDUP(Z350/G350,0)*0.00902,0)+IFERROR(ROUNDUP(AB350/G350,0)*0.00902,0))</f>
        <v/>
      </c>
      <c r="AD350" s="78" t="s">
        <v>57</v>
      </c>
      <c r="AE350" s="78" t="s">
        <v>57</v>
      </c>
      <c r="AF350" s="373" t="s">
        <v>518</v>
      </c>
      <c r="AG350" s="2"/>
      <c r="AH350" s="2"/>
      <c r="AI350" s="2"/>
      <c r="AJ350" s="2"/>
      <c r="AK350" s="2"/>
      <c r="AL350" s="60"/>
      <c r="AM350" s="60"/>
      <c r="AN350" s="60"/>
      <c r="AO350" s="2"/>
      <c r="AP350" s="2"/>
      <c r="AQ350" s="2"/>
      <c r="AR350" s="2"/>
      <c r="AS350" s="2"/>
      <c r="AT350" s="2"/>
      <c r="AU350" s="20"/>
      <c r="AV350" s="20"/>
      <c r="AW350" s="21"/>
      <c r="BB350" s="372" t="s">
        <v>65</v>
      </c>
      <c r="BO350" s="76">
        <f>IFERROR(U350*H350/G350,0)</f>
        <v>0</v>
      </c>
      <c r="BP350" s="76">
        <f>IFERROR(V350*H350/G350,0)</f>
        <v>0</v>
      </c>
      <c r="BQ350" s="76">
        <f>IFERROR(1/I350*(U350/G350),0)</f>
        <v>0</v>
      </c>
      <c r="BR350" s="76">
        <f>IFERROR(1/I350*(V350/G350),0)</f>
        <v>0</v>
      </c>
      <c r="BS350" s="76">
        <f>IFERROR(W350*H350/G350,0)</f>
        <v>0</v>
      </c>
      <c r="BT350" s="76">
        <f>IFERROR(X350*H350/G350,0)</f>
        <v>0</v>
      </c>
      <c r="BU350" s="76">
        <f>IFERROR(1/I350*(W350/G350),0)</f>
        <v>0</v>
      </c>
      <c r="BV350" s="76">
        <f>IFERROR(1/I350*(X350/G350),0)</f>
        <v>0</v>
      </c>
      <c r="BW350" s="76">
        <f>IFERROR(Y350*H350/G350,0)</f>
        <v>0</v>
      </c>
      <c r="BX350" s="76">
        <f>IFERROR(Z350*H350/G350,0)</f>
        <v>0</v>
      </c>
      <c r="BY350" s="76">
        <f>IFERROR(1/I350*(Y350/G350),0)</f>
        <v>0</v>
      </c>
      <c r="BZ350" s="76">
        <f>IFERROR(1/I350*(Z350/G350),0)</f>
        <v>0</v>
      </c>
      <c r="CA350" s="76">
        <f>IFERROR(AA350*H350/G350,0)</f>
        <v>0</v>
      </c>
      <c r="CB350" s="76">
        <f>IFERROR(AB350*H350/G350,0)</f>
        <v>0</v>
      </c>
      <c r="CC350" s="76">
        <f>IFERROR(1/I350*(AA350/G350),0)</f>
        <v>0</v>
      </c>
      <c r="CD350" s="76">
        <f>IFERROR(1/I350*(AB350/G350),0)</f>
        <v>0</v>
      </c>
    </row>
    <row r="351" spans="1:82" hidden="1" x14ac:dyDescent="0.2">
      <c r="A351" s="490"/>
      <c r="B351" s="490"/>
      <c r="C351" s="490"/>
      <c r="D351" s="490"/>
      <c r="E351" s="490"/>
      <c r="F351" s="490"/>
      <c r="G351" s="490"/>
      <c r="H351" s="490"/>
      <c r="I351" s="490"/>
      <c r="J351" s="490"/>
      <c r="K351" s="490"/>
      <c r="L351" s="490"/>
      <c r="M351" s="490"/>
      <c r="N351" s="490"/>
      <c r="O351" s="488" t="s">
        <v>43</v>
      </c>
      <c r="P351" s="489"/>
      <c r="Q351" s="489"/>
      <c r="R351" s="489"/>
      <c r="S351" s="489"/>
      <c r="T351" s="39" t="s">
        <v>42</v>
      </c>
      <c r="U351" s="101">
        <f>IFERROR(U348/G348,0)+IFERROR(U349/G349,0)+IFERROR(U350/G350,0)</f>
        <v>0</v>
      </c>
      <c r="V351" s="101">
        <f>IFERROR(V348/G348,0)+IFERROR(V349/G349,0)+IFERROR(V350/G350,0)</f>
        <v>0</v>
      </c>
      <c r="W351" s="101">
        <f>IFERROR(W348/G348,0)+IFERROR(W349/G349,0)+IFERROR(W350/G350,0)</f>
        <v>0</v>
      </c>
      <c r="X351" s="101">
        <f>IFERROR(X348/G348,0)+IFERROR(X349/G349,0)+IFERROR(X350/G350,0)</f>
        <v>0</v>
      </c>
      <c r="Y351" s="101">
        <f>IFERROR(Y348/G348,0)+IFERROR(Y349/G349,0)+IFERROR(Y350/G350,0)</f>
        <v>0</v>
      </c>
      <c r="Z351" s="101">
        <f>IFERROR(Z348/G348,0)+IFERROR(Z349/G349,0)+IFERROR(Z350/G350,0)</f>
        <v>0</v>
      </c>
      <c r="AA351" s="101">
        <f>IFERROR(AA348/G348,0)+IFERROR(AA349/G349,0)+IFERROR(AA350/G350,0)</f>
        <v>0</v>
      </c>
      <c r="AB351" s="101">
        <f>IFERROR(AB348/G348,0)+IFERROR(AB349/G349,0)+IFERROR(AB350/G350,0)</f>
        <v>0</v>
      </c>
      <c r="AC351" s="101">
        <f>IFERROR(IF(AC348="",0,AC348),0)+IFERROR(IF(AC349="",0,AC349),0)+IFERROR(IF(AC350="",0,AC350),0)</f>
        <v>0</v>
      </c>
      <c r="AD351" s="3"/>
      <c r="AE351" s="71"/>
      <c r="AF351" s="3"/>
      <c r="AG351" s="3"/>
      <c r="AH351" s="3"/>
      <c r="AI351" s="3"/>
      <c r="AJ351" s="3"/>
      <c r="AK351" s="3"/>
      <c r="AL351" s="61"/>
      <c r="AM351" s="61"/>
      <c r="AN351" s="61"/>
      <c r="AO351" s="3"/>
      <c r="AP351" s="3"/>
      <c r="AQ351" s="2"/>
      <c r="AR351" s="2"/>
      <c r="AS351" s="2"/>
      <c r="AT351" s="2"/>
      <c r="AU351" s="20"/>
      <c r="AV351" s="20"/>
      <c r="AW351" s="21"/>
    </row>
    <row r="352" spans="1:82" hidden="1" x14ac:dyDescent="0.2">
      <c r="A352" s="490"/>
      <c r="B352" s="490"/>
      <c r="C352" s="490"/>
      <c r="D352" s="490"/>
      <c r="E352" s="490"/>
      <c r="F352" s="490"/>
      <c r="G352" s="490"/>
      <c r="H352" s="490"/>
      <c r="I352" s="490"/>
      <c r="J352" s="490"/>
      <c r="K352" s="490"/>
      <c r="L352" s="490"/>
      <c r="M352" s="490"/>
      <c r="N352" s="490"/>
      <c r="O352" s="488" t="s">
        <v>43</v>
      </c>
      <c r="P352" s="489"/>
      <c r="Q352" s="489"/>
      <c r="R352" s="489"/>
      <c r="S352" s="489"/>
      <c r="T352" s="39" t="s">
        <v>0</v>
      </c>
      <c r="U352" s="103">
        <f t="shared" ref="U352:AB352" si="95">IFERROR(SUM(U348:U350),0)</f>
        <v>0</v>
      </c>
      <c r="V352" s="103">
        <f t="shared" si="95"/>
        <v>0</v>
      </c>
      <c r="W352" s="103">
        <f t="shared" si="95"/>
        <v>0</v>
      </c>
      <c r="X352" s="103">
        <f t="shared" si="95"/>
        <v>0</v>
      </c>
      <c r="Y352" s="103">
        <f t="shared" si="95"/>
        <v>0</v>
      </c>
      <c r="Z352" s="103">
        <f t="shared" si="95"/>
        <v>0</v>
      </c>
      <c r="AA352" s="103">
        <f t="shared" si="95"/>
        <v>0</v>
      </c>
      <c r="AB352" s="103">
        <f t="shared" si="95"/>
        <v>0</v>
      </c>
      <c r="AC352" s="101" t="s">
        <v>57</v>
      </c>
      <c r="AD352" s="3"/>
      <c r="AE352" s="71"/>
      <c r="AF352" s="3"/>
      <c r="AG352" s="3"/>
      <c r="AH352" s="3"/>
      <c r="AI352" s="3"/>
      <c r="AJ352" s="3"/>
      <c r="AK352" s="3"/>
      <c r="AL352" s="61"/>
      <c r="AM352" s="61"/>
      <c r="AN352" s="61"/>
      <c r="AO352" s="3"/>
      <c r="AP352" s="3"/>
      <c r="AQ352" s="2"/>
      <c r="AR352" s="2"/>
      <c r="AS352" s="2"/>
      <c r="AT352" s="2"/>
      <c r="AU352" s="20"/>
      <c r="AV352" s="20"/>
      <c r="AW352" s="21"/>
    </row>
    <row r="353" spans="1:82" ht="15" hidden="1" x14ac:dyDescent="0.25">
      <c r="A353" s="482" t="s">
        <v>83</v>
      </c>
      <c r="B353" s="483"/>
      <c r="C353" s="483"/>
      <c r="D353" s="483"/>
      <c r="E353" s="483"/>
      <c r="F353" s="483"/>
      <c r="G353" s="483"/>
      <c r="H353" s="483"/>
      <c r="I353" s="483"/>
      <c r="J353" s="483"/>
      <c r="K353" s="483"/>
      <c r="L353" s="483"/>
      <c r="M353" s="483"/>
      <c r="N353" s="483"/>
      <c r="O353" s="483"/>
      <c r="P353" s="483"/>
      <c r="Q353" s="483"/>
      <c r="R353" s="483"/>
      <c r="S353" s="483"/>
      <c r="T353" s="483"/>
      <c r="U353" s="483"/>
      <c r="V353" s="483"/>
      <c r="W353" s="483"/>
      <c r="X353" s="480"/>
      <c r="Y353" s="480"/>
      <c r="Z353" s="480"/>
      <c r="AA353" s="476"/>
      <c r="AB353" s="476"/>
      <c r="AC353" s="476"/>
      <c r="AD353" s="476"/>
      <c r="AE353" s="477"/>
      <c r="AF353" s="484"/>
      <c r="AG353" s="2"/>
      <c r="AH353" s="2"/>
      <c r="AI353" s="2"/>
      <c r="AJ353" s="2"/>
      <c r="AK353" s="60"/>
      <c r="AL353" s="60"/>
      <c r="AM353" s="60"/>
      <c r="AN353" s="2"/>
      <c r="AO353" s="2"/>
      <c r="AP353" s="2"/>
      <c r="AQ353" s="2"/>
      <c r="AR353" s="2"/>
    </row>
    <row r="354" spans="1:82" hidden="1" x14ac:dyDescent="0.2">
      <c r="A354" s="78" t="s">
        <v>519</v>
      </c>
      <c r="B354" s="79" t="s">
        <v>520</v>
      </c>
      <c r="C354" s="79">
        <v>4301051232</v>
      </c>
      <c r="D354" s="79">
        <v>4607091383409</v>
      </c>
      <c r="E354" s="80">
        <v>1.3</v>
      </c>
      <c r="F354" s="81">
        <v>6</v>
      </c>
      <c r="G354" s="80">
        <v>7.8</v>
      </c>
      <c r="H354" s="80">
        <v>8.3010000000000002</v>
      </c>
      <c r="I354" s="82">
        <v>64</v>
      </c>
      <c r="J354" s="82" t="s">
        <v>88</v>
      </c>
      <c r="K354" s="83" t="s">
        <v>99</v>
      </c>
      <c r="L354" s="83"/>
      <c r="M354" s="485">
        <v>45</v>
      </c>
      <c r="N354" s="485"/>
      <c r="O354" s="6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P354" s="487"/>
      <c r="Q354" s="487"/>
      <c r="R354" s="487"/>
      <c r="S354" s="487"/>
      <c r="T354" s="84" t="s">
        <v>0</v>
      </c>
      <c r="U354" s="64">
        <v>0</v>
      </c>
      <c r="V354" s="65">
        <f>IFERROR(IF(U354="",0,CEILING((U354/$G354),1)*$G354),"")</f>
        <v>0</v>
      </c>
      <c r="W354" s="64">
        <v>0</v>
      </c>
      <c r="X354" s="65">
        <f>IFERROR(IF(W354="",0,CEILING((W354/$G354),1)*$G354),"")</f>
        <v>0</v>
      </c>
      <c r="Y354" s="64">
        <v>0</v>
      </c>
      <c r="Z354" s="65">
        <f>IFERROR(IF(Y354="",0,CEILING((Y354/$G354),1)*$G354),"")</f>
        <v>0</v>
      </c>
      <c r="AA354" s="64">
        <v>0</v>
      </c>
      <c r="AB354" s="65">
        <f>IFERROR(IF(AA354="",0,CEILING((AA354/$G354),1)*$G354),"")</f>
        <v>0</v>
      </c>
      <c r="AC354" s="66" t="str">
        <f>IF(IFERROR(ROUNDUP(V354/G354,0)*0.01898,0)+IFERROR(ROUNDUP(X354/G354,0)*0.01898,0)+IFERROR(ROUNDUP(Z354/G354,0)*0.01898,0)+IFERROR(ROUNDUP(AB354/G354,0)*0.01898,0)=0,"",IFERROR(ROUNDUP(V354/G354,0)*0.01898,0)+IFERROR(ROUNDUP(X354/G354,0)*0.01898,0)+IFERROR(ROUNDUP(Z354/G354,0)*0.01898,0)+IFERROR(ROUNDUP(AB354/G354,0)*0.01898,0))</f>
        <v/>
      </c>
      <c r="AD354" s="78" t="s">
        <v>57</v>
      </c>
      <c r="AE354" s="78" t="s">
        <v>57</v>
      </c>
      <c r="AF354" s="375" t="s">
        <v>521</v>
      </c>
      <c r="AG354" s="2"/>
      <c r="AH354" s="2"/>
      <c r="AI354" s="2"/>
      <c r="AJ354" s="2"/>
      <c r="AK354" s="2"/>
      <c r="AL354" s="60"/>
      <c r="AM354" s="60"/>
      <c r="AN354" s="60"/>
      <c r="AO354" s="2"/>
      <c r="AP354" s="2"/>
      <c r="AQ354" s="2"/>
      <c r="AR354" s="2"/>
      <c r="AS354" s="2"/>
      <c r="AT354" s="2"/>
      <c r="AU354" s="20"/>
      <c r="AV354" s="20"/>
      <c r="AW354" s="21"/>
      <c r="BB354" s="374" t="s">
        <v>65</v>
      </c>
      <c r="BO354" s="76">
        <f>IFERROR(U354*H354/G354,0)</f>
        <v>0</v>
      </c>
      <c r="BP354" s="76">
        <f>IFERROR(V354*H354/G354,0)</f>
        <v>0</v>
      </c>
      <c r="BQ354" s="76">
        <f>IFERROR(1/I354*(U354/G354),0)</f>
        <v>0</v>
      </c>
      <c r="BR354" s="76">
        <f>IFERROR(1/I354*(V354/G354),0)</f>
        <v>0</v>
      </c>
      <c r="BS354" s="76">
        <f>IFERROR(W354*H354/G354,0)</f>
        <v>0</v>
      </c>
      <c r="BT354" s="76">
        <f>IFERROR(X354*H354/G354,0)</f>
        <v>0</v>
      </c>
      <c r="BU354" s="76">
        <f>IFERROR(1/I354*(W354/G354),0)</f>
        <v>0</v>
      </c>
      <c r="BV354" s="76">
        <f>IFERROR(1/I354*(X354/G354),0)</f>
        <v>0</v>
      </c>
      <c r="BW354" s="76">
        <f>IFERROR(Y354*H354/G354,0)</f>
        <v>0</v>
      </c>
      <c r="BX354" s="76">
        <f>IFERROR(Z354*H354/G354,0)</f>
        <v>0</v>
      </c>
      <c r="BY354" s="76">
        <f>IFERROR(1/I354*(Y354/G354),0)</f>
        <v>0</v>
      </c>
      <c r="BZ354" s="76">
        <f>IFERROR(1/I354*(Z354/G354),0)</f>
        <v>0</v>
      </c>
      <c r="CA354" s="76">
        <f>IFERROR(AA354*H354/G354,0)</f>
        <v>0</v>
      </c>
      <c r="CB354" s="76">
        <f>IFERROR(AB354*H354/G354,0)</f>
        <v>0</v>
      </c>
      <c r="CC354" s="76">
        <f>IFERROR(1/I354*(AA354/G354),0)</f>
        <v>0</v>
      </c>
      <c r="CD354" s="76">
        <f>IFERROR(1/I354*(AB354/G354),0)</f>
        <v>0</v>
      </c>
    </row>
    <row r="355" spans="1:82" ht="22.5" hidden="1" x14ac:dyDescent="0.2">
      <c r="A355" s="78" t="s">
        <v>522</v>
      </c>
      <c r="B355" s="79" t="s">
        <v>523</v>
      </c>
      <c r="C355" s="79">
        <v>4301051233</v>
      </c>
      <c r="D355" s="79">
        <v>4607091383416</v>
      </c>
      <c r="E355" s="80">
        <v>1.3</v>
      </c>
      <c r="F355" s="81">
        <v>6</v>
      </c>
      <c r="G355" s="80">
        <v>7.8</v>
      </c>
      <c r="H355" s="80">
        <v>8.3010000000000002</v>
      </c>
      <c r="I355" s="82">
        <v>64</v>
      </c>
      <c r="J355" s="82" t="s">
        <v>88</v>
      </c>
      <c r="K355" s="83" t="s">
        <v>99</v>
      </c>
      <c r="L355" s="83"/>
      <c r="M355" s="485">
        <v>45</v>
      </c>
      <c r="N355" s="485"/>
      <c r="O355" s="61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P355" s="487"/>
      <c r="Q355" s="487"/>
      <c r="R355" s="487"/>
      <c r="S355" s="487"/>
      <c r="T355" s="84" t="s">
        <v>0</v>
      </c>
      <c r="U355" s="64">
        <v>0</v>
      </c>
      <c r="V355" s="65">
        <f>IFERROR(IF(U355="",0,CEILING((U355/$G355),1)*$G355),"")</f>
        <v>0</v>
      </c>
      <c r="W355" s="64">
        <v>0</v>
      </c>
      <c r="X355" s="65">
        <f>IFERROR(IF(W355="",0,CEILING((W355/$G355),1)*$G355),"")</f>
        <v>0</v>
      </c>
      <c r="Y355" s="64">
        <v>0</v>
      </c>
      <c r="Z355" s="65">
        <f>IFERROR(IF(Y355="",0,CEILING((Y355/$G355),1)*$G355),"")</f>
        <v>0</v>
      </c>
      <c r="AA355" s="64">
        <v>0</v>
      </c>
      <c r="AB355" s="65">
        <f>IFERROR(IF(AA355="",0,CEILING((AA355/$G355),1)*$G355),"")</f>
        <v>0</v>
      </c>
      <c r="AC355" s="66" t="str">
        <f>IF(IFERROR(ROUNDUP(V355/G355,0)*0.01898,0)+IFERROR(ROUNDUP(X355/G355,0)*0.01898,0)+IFERROR(ROUNDUP(Z355/G355,0)*0.01898,0)+IFERROR(ROUNDUP(AB355/G355,0)*0.01898,0)=0,"",IFERROR(ROUNDUP(V355/G355,0)*0.01898,0)+IFERROR(ROUNDUP(X355/G355,0)*0.01898,0)+IFERROR(ROUNDUP(Z355/G355,0)*0.01898,0)+IFERROR(ROUNDUP(AB355/G355,0)*0.01898,0))</f>
        <v/>
      </c>
      <c r="AD355" s="78" t="s">
        <v>57</v>
      </c>
      <c r="AE355" s="78" t="s">
        <v>57</v>
      </c>
      <c r="AF355" s="377" t="s">
        <v>524</v>
      </c>
      <c r="AG355" s="2"/>
      <c r="AH355" s="2"/>
      <c r="AI355" s="2"/>
      <c r="AJ355" s="2"/>
      <c r="AK355" s="2"/>
      <c r="AL355" s="60"/>
      <c r="AM355" s="60"/>
      <c r="AN355" s="60"/>
      <c r="AO355" s="2"/>
      <c r="AP355" s="2"/>
      <c r="AQ355" s="2"/>
      <c r="AR355" s="2"/>
      <c r="AS355" s="2"/>
      <c r="AT355" s="2"/>
      <c r="AU355" s="20"/>
      <c r="AV355" s="20"/>
      <c r="AW355" s="21"/>
      <c r="BB355" s="376" t="s">
        <v>65</v>
      </c>
      <c r="BO355" s="76">
        <f>IFERROR(U355*H355/G355,0)</f>
        <v>0</v>
      </c>
      <c r="BP355" s="76">
        <f>IFERROR(V355*H355/G355,0)</f>
        <v>0</v>
      </c>
      <c r="BQ355" s="76">
        <f>IFERROR(1/I355*(U355/G355),0)</f>
        <v>0</v>
      </c>
      <c r="BR355" s="76">
        <f>IFERROR(1/I355*(V355/G355),0)</f>
        <v>0</v>
      </c>
      <c r="BS355" s="76">
        <f>IFERROR(W355*H355/G355,0)</f>
        <v>0</v>
      </c>
      <c r="BT355" s="76">
        <f>IFERROR(X355*H355/G355,0)</f>
        <v>0</v>
      </c>
      <c r="BU355" s="76">
        <f>IFERROR(1/I355*(W355/G355),0)</f>
        <v>0</v>
      </c>
      <c r="BV355" s="76">
        <f>IFERROR(1/I355*(X355/G355),0)</f>
        <v>0</v>
      </c>
      <c r="BW355" s="76">
        <f>IFERROR(Y355*H355/G355,0)</f>
        <v>0</v>
      </c>
      <c r="BX355" s="76">
        <f>IFERROR(Z355*H355/G355,0)</f>
        <v>0</v>
      </c>
      <c r="BY355" s="76">
        <f>IFERROR(1/I355*(Y355/G355),0)</f>
        <v>0</v>
      </c>
      <c r="BZ355" s="76">
        <f>IFERROR(1/I355*(Z355/G355),0)</f>
        <v>0</v>
      </c>
      <c r="CA355" s="76">
        <f>IFERROR(AA355*H355/G355,0)</f>
        <v>0</v>
      </c>
      <c r="CB355" s="76">
        <f>IFERROR(AB355*H355/G355,0)</f>
        <v>0</v>
      </c>
      <c r="CC355" s="76">
        <f>IFERROR(1/I355*(AA355/G355),0)</f>
        <v>0</v>
      </c>
      <c r="CD355" s="76">
        <f>IFERROR(1/I355*(AB355/G355),0)</f>
        <v>0</v>
      </c>
    </row>
    <row r="356" spans="1:82" ht="22.5" hidden="1" x14ac:dyDescent="0.2">
      <c r="A356" s="78" t="s">
        <v>525</v>
      </c>
      <c r="B356" s="79" t="s">
        <v>526</v>
      </c>
      <c r="C356" s="79">
        <v>4301051064</v>
      </c>
      <c r="D356" s="79">
        <v>4680115883536</v>
      </c>
      <c r="E356" s="80">
        <v>0.3</v>
      </c>
      <c r="F356" s="81">
        <v>6</v>
      </c>
      <c r="G356" s="80">
        <v>1.8</v>
      </c>
      <c r="H356" s="80">
        <v>2.0459999999999998</v>
      </c>
      <c r="I356" s="82">
        <v>182</v>
      </c>
      <c r="J356" s="82" t="s">
        <v>112</v>
      </c>
      <c r="K356" s="83" t="s">
        <v>99</v>
      </c>
      <c r="L356" s="83"/>
      <c r="M356" s="485">
        <v>45</v>
      </c>
      <c r="N356" s="485"/>
      <c r="O356" s="6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356" s="487"/>
      <c r="Q356" s="487"/>
      <c r="R356" s="487"/>
      <c r="S356" s="487"/>
      <c r="T356" s="84" t="s">
        <v>0</v>
      </c>
      <c r="U356" s="64">
        <v>0</v>
      </c>
      <c r="V356" s="65">
        <f>IFERROR(IF(U356="",0,CEILING((U356/$G356),1)*$G356),"")</f>
        <v>0</v>
      </c>
      <c r="W356" s="64">
        <v>0</v>
      </c>
      <c r="X356" s="65">
        <f>IFERROR(IF(W356="",0,CEILING((W356/$G356),1)*$G356),"")</f>
        <v>0</v>
      </c>
      <c r="Y356" s="64">
        <v>0</v>
      </c>
      <c r="Z356" s="65">
        <f>IFERROR(IF(Y356="",0,CEILING((Y356/$G356),1)*$G356),"")</f>
        <v>0</v>
      </c>
      <c r="AA356" s="64">
        <v>0</v>
      </c>
      <c r="AB356" s="65">
        <f>IFERROR(IF(AA356="",0,CEILING((AA356/$G356),1)*$G356),"")</f>
        <v>0</v>
      </c>
      <c r="AC356" s="66" t="str">
        <f>IF(IFERROR(ROUNDUP(V356/G356,0)*0.00651,0)+IFERROR(ROUNDUP(X356/G356,0)*0.00651,0)+IFERROR(ROUNDUP(Z356/G356,0)*0.00651,0)+IFERROR(ROUNDUP(AB356/G356,0)*0.00651,0)=0,"",IFERROR(ROUNDUP(V356/G356,0)*0.00651,0)+IFERROR(ROUNDUP(X356/G356,0)*0.00651,0)+IFERROR(ROUNDUP(Z356/G356,0)*0.00651,0)+IFERROR(ROUNDUP(AB356/G356,0)*0.00651,0))</f>
        <v/>
      </c>
      <c r="AD356" s="78" t="s">
        <v>57</v>
      </c>
      <c r="AE356" s="78" t="s">
        <v>57</v>
      </c>
      <c r="AF356" s="379" t="s">
        <v>527</v>
      </c>
      <c r="AG356" s="2"/>
      <c r="AH356" s="2"/>
      <c r="AI356" s="2"/>
      <c r="AJ356" s="2"/>
      <c r="AK356" s="2"/>
      <c r="AL356" s="60"/>
      <c r="AM356" s="60"/>
      <c r="AN356" s="60"/>
      <c r="AO356" s="2"/>
      <c r="AP356" s="2"/>
      <c r="AQ356" s="2"/>
      <c r="AR356" s="2"/>
      <c r="AS356" s="2"/>
      <c r="AT356" s="2"/>
      <c r="AU356" s="20"/>
      <c r="AV356" s="20"/>
      <c r="AW356" s="21"/>
      <c r="BB356" s="378" t="s">
        <v>65</v>
      </c>
      <c r="BO356" s="76">
        <f>IFERROR(U356*H356/G356,0)</f>
        <v>0</v>
      </c>
      <c r="BP356" s="76">
        <f>IFERROR(V356*H356/G356,0)</f>
        <v>0</v>
      </c>
      <c r="BQ356" s="76">
        <f>IFERROR(1/I356*(U356/G356),0)</f>
        <v>0</v>
      </c>
      <c r="BR356" s="76">
        <f>IFERROR(1/I356*(V356/G356),0)</f>
        <v>0</v>
      </c>
      <c r="BS356" s="76">
        <f>IFERROR(W356*H356/G356,0)</f>
        <v>0</v>
      </c>
      <c r="BT356" s="76">
        <f>IFERROR(X356*H356/G356,0)</f>
        <v>0</v>
      </c>
      <c r="BU356" s="76">
        <f>IFERROR(1/I356*(W356/G356),0)</f>
        <v>0</v>
      </c>
      <c r="BV356" s="76">
        <f>IFERROR(1/I356*(X356/G356),0)</f>
        <v>0</v>
      </c>
      <c r="BW356" s="76">
        <f>IFERROR(Y356*H356/G356,0)</f>
        <v>0</v>
      </c>
      <c r="BX356" s="76">
        <f>IFERROR(Z356*H356/G356,0)</f>
        <v>0</v>
      </c>
      <c r="BY356" s="76">
        <f>IFERROR(1/I356*(Y356/G356),0)</f>
        <v>0</v>
      </c>
      <c r="BZ356" s="76">
        <f>IFERROR(1/I356*(Z356/G356),0)</f>
        <v>0</v>
      </c>
      <c r="CA356" s="76">
        <f>IFERROR(AA356*H356/G356,0)</f>
        <v>0</v>
      </c>
      <c r="CB356" s="76">
        <f>IFERROR(AB356*H356/G356,0)</f>
        <v>0</v>
      </c>
      <c r="CC356" s="76">
        <f>IFERROR(1/I356*(AA356/G356),0)</f>
        <v>0</v>
      </c>
      <c r="CD356" s="76">
        <f>IFERROR(1/I356*(AB356/G356),0)</f>
        <v>0</v>
      </c>
    </row>
    <row r="357" spans="1:82" hidden="1" x14ac:dyDescent="0.2">
      <c r="A357" s="490"/>
      <c r="B357" s="490"/>
      <c r="C357" s="490"/>
      <c r="D357" s="490"/>
      <c r="E357" s="490"/>
      <c r="F357" s="490"/>
      <c r="G357" s="490"/>
      <c r="H357" s="490"/>
      <c r="I357" s="490"/>
      <c r="J357" s="490"/>
      <c r="K357" s="490"/>
      <c r="L357" s="490"/>
      <c r="M357" s="490"/>
      <c r="N357" s="490"/>
      <c r="O357" s="488" t="s">
        <v>43</v>
      </c>
      <c r="P357" s="489"/>
      <c r="Q357" s="489"/>
      <c r="R357" s="489"/>
      <c r="S357" s="489"/>
      <c r="T357" s="39" t="s">
        <v>42</v>
      </c>
      <c r="U357" s="101">
        <f>IFERROR(U354/G354,0)+IFERROR(U355/G355,0)+IFERROR(U356/G356,0)</f>
        <v>0</v>
      </c>
      <c r="V357" s="101">
        <f>IFERROR(V354/G354,0)+IFERROR(V355/G355,0)+IFERROR(V356/G356,0)</f>
        <v>0</v>
      </c>
      <c r="W357" s="101">
        <f>IFERROR(W354/G354,0)+IFERROR(W355/G355,0)+IFERROR(W356/G356,0)</f>
        <v>0</v>
      </c>
      <c r="X357" s="101">
        <f>IFERROR(X354/G354,0)+IFERROR(X355/G355,0)+IFERROR(X356/G356,0)</f>
        <v>0</v>
      </c>
      <c r="Y357" s="101">
        <f>IFERROR(Y354/G354,0)+IFERROR(Y355/G355,0)+IFERROR(Y356/G356,0)</f>
        <v>0</v>
      </c>
      <c r="Z357" s="101">
        <f>IFERROR(Z354/G354,0)+IFERROR(Z355/G355,0)+IFERROR(Z356/G356,0)</f>
        <v>0</v>
      </c>
      <c r="AA357" s="101">
        <f>IFERROR(AA354/G354,0)+IFERROR(AA355/G355,0)+IFERROR(AA356/G356,0)</f>
        <v>0</v>
      </c>
      <c r="AB357" s="101">
        <f>IFERROR(AB354/G354,0)+IFERROR(AB355/G355,0)+IFERROR(AB356/G356,0)</f>
        <v>0</v>
      </c>
      <c r="AC357" s="101">
        <f>IFERROR(IF(AC354="",0,AC354),0)+IFERROR(IF(AC355="",0,AC355),0)+IFERROR(IF(AC356="",0,AC356),0)</f>
        <v>0</v>
      </c>
      <c r="AD357" s="3"/>
      <c r="AE357" s="71"/>
      <c r="AF357" s="3"/>
      <c r="AG357" s="3"/>
      <c r="AH357" s="3"/>
      <c r="AI357" s="3"/>
      <c r="AJ357" s="3"/>
      <c r="AK357" s="3"/>
      <c r="AL357" s="61"/>
      <c r="AM357" s="61"/>
      <c r="AN357" s="61"/>
      <c r="AO357" s="3"/>
      <c r="AP357" s="3"/>
      <c r="AQ357" s="2"/>
      <c r="AR357" s="2"/>
      <c r="AS357" s="2"/>
      <c r="AT357" s="2"/>
      <c r="AU357" s="20"/>
      <c r="AV357" s="20"/>
      <c r="AW357" s="21"/>
    </row>
    <row r="358" spans="1:82" hidden="1" x14ac:dyDescent="0.2">
      <c r="A358" s="490"/>
      <c r="B358" s="490"/>
      <c r="C358" s="490"/>
      <c r="D358" s="490"/>
      <c r="E358" s="490"/>
      <c r="F358" s="490"/>
      <c r="G358" s="490"/>
      <c r="H358" s="490"/>
      <c r="I358" s="490"/>
      <c r="J358" s="490"/>
      <c r="K358" s="490"/>
      <c r="L358" s="490"/>
      <c r="M358" s="490"/>
      <c r="N358" s="490"/>
      <c r="O358" s="488" t="s">
        <v>43</v>
      </c>
      <c r="P358" s="489"/>
      <c r="Q358" s="489"/>
      <c r="R358" s="489"/>
      <c r="S358" s="489"/>
      <c r="T358" s="39" t="s">
        <v>0</v>
      </c>
      <c r="U358" s="103">
        <f t="shared" ref="U358:AB358" si="96">IFERROR(SUM(U354:U356),0)</f>
        <v>0</v>
      </c>
      <c r="V358" s="103">
        <f t="shared" si="96"/>
        <v>0</v>
      </c>
      <c r="W358" s="103">
        <f t="shared" si="96"/>
        <v>0</v>
      </c>
      <c r="X358" s="103">
        <f t="shared" si="96"/>
        <v>0</v>
      </c>
      <c r="Y358" s="103">
        <f t="shared" si="96"/>
        <v>0</v>
      </c>
      <c r="Z358" s="103">
        <f t="shared" si="96"/>
        <v>0</v>
      </c>
      <c r="AA358" s="103">
        <f t="shared" si="96"/>
        <v>0</v>
      </c>
      <c r="AB358" s="103">
        <f t="shared" si="96"/>
        <v>0</v>
      </c>
      <c r="AC358" s="101" t="s">
        <v>57</v>
      </c>
      <c r="AD358" s="3"/>
      <c r="AE358" s="71"/>
      <c r="AF358" s="3"/>
      <c r="AG358" s="3"/>
      <c r="AH358" s="3"/>
      <c r="AI358" s="3"/>
      <c r="AJ358" s="3"/>
      <c r="AK358" s="3"/>
      <c r="AL358" s="61"/>
      <c r="AM358" s="61"/>
      <c r="AN358" s="61"/>
      <c r="AO358" s="3"/>
      <c r="AP358" s="3"/>
      <c r="AQ358" s="2"/>
      <c r="AR358" s="2"/>
      <c r="AS358" s="2"/>
      <c r="AT358" s="2"/>
      <c r="AU358" s="20"/>
      <c r="AV358" s="20"/>
      <c r="AW358" s="21"/>
    </row>
    <row r="359" spans="1:82" ht="15" hidden="1" x14ac:dyDescent="0.25">
      <c r="A359" s="482" t="s">
        <v>246</v>
      </c>
      <c r="B359" s="483"/>
      <c r="C359" s="483"/>
      <c r="D359" s="483"/>
      <c r="E359" s="483"/>
      <c r="F359" s="483"/>
      <c r="G359" s="483"/>
      <c r="H359" s="483"/>
      <c r="I359" s="483"/>
      <c r="J359" s="483"/>
      <c r="K359" s="483"/>
      <c r="L359" s="483"/>
      <c r="M359" s="483"/>
      <c r="N359" s="483"/>
      <c r="O359" s="483"/>
      <c r="P359" s="483"/>
      <c r="Q359" s="483"/>
      <c r="R359" s="483"/>
      <c r="S359" s="483"/>
      <c r="T359" s="483"/>
      <c r="U359" s="483"/>
      <c r="V359" s="483"/>
      <c r="W359" s="483"/>
      <c r="X359" s="480"/>
      <c r="Y359" s="480"/>
      <c r="Z359" s="480"/>
      <c r="AA359" s="476"/>
      <c r="AB359" s="476"/>
      <c r="AC359" s="476"/>
      <c r="AD359" s="476"/>
      <c r="AE359" s="477"/>
      <c r="AF359" s="484"/>
      <c r="AG359" s="2"/>
      <c r="AH359" s="2"/>
      <c r="AI359" s="2"/>
      <c r="AJ359" s="2"/>
      <c r="AK359" s="60"/>
      <c r="AL359" s="60"/>
      <c r="AM359" s="60"/>
      <c r="AN359" s="2"/>
      <c r="AO359" s="2"/>
      <c r="AP359" s="2"/>
      <c r="AQ359" s="2"/>
      <c r="AR359" s="2"/>
    </row>
    <row r="360" spans="1:82" ht="33.75" hidden="1" x14ac:dyDescent="0.2">
      <c r="A360" s="78" t="s">
        <v>528</v>
      </c>
      <c r="B360" s="79" t="s">
        <v>529</v>
      </c>
      <c r="C360" s="79">
        <v>4301060451</v>
      </c>
      <c r="D360" s="79">
        <v>4680115885035</v>
      </c>
      <c r="E360" s="80">
        <v>1</v>
      </c>
      <c r="F360" s="81">
        <v>4</v>
      </c>
      <c r="G360" s="80">
        <v>4</v>
      </c>
      <c r="H360" s="80">
        <v>4.4160000000000004</v>
      </c>
      <c r="I360" s="82">
        <v>104</v>
      </c>
      <c r="J360" s="82" t="s">
        <v>88</v>
      </c>
      <c r="K360" s="83" t="s">
        <v>87</v>
      </c>
      <c r="L360" s="83"/>
      <c r="M360" s="485">
        <v>35</v>
      </c>
      <c r="N360" s="485"/>
      <c r="O360" s="62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360" s="487"/>
      <c r="Q360" s="487"/>
      <c r="R360" s="487"/>
      <c r="S360" s="487"/>
      <c r="T360" s="84" t="s">
        <v>0</v>
      </c>
      <c r="U360" s="64">
        <v>0</v>
      </c>
      <c r="V360" s="65">
        <f>IFERROR(IF(U360="",0,CEILING((U360/$G360),1)*$G360),"")</f>
        <v>0</v>
      </c>
      <c r="W360" s="64">
        <v>0</v>
      </c>
      <c r="X360" s="65">
        <f>IFERROR(IF(W360="",0,CEILING((W360/$G360),1)*$G360),"")</f>
        <v>0</v>
      </c>
      <c r="Y360" s="64">
        <v>0</v>
      </c>
      <c r="Z360" s="65">
        <f>IFERROR(IF(Y360="",0,CEILING((Y360/$G360),1)*$G360),"")</f>
        <v>0</v>
      </c>
      <c r="AA360" s="64">
        <v>0</v>
      </c>
      <c r="AB360" s="65">
        <f>IFERROR(IF(AA360="",0,CEILING((AA360/$G360),1)*$G360),"")</f>
        <v>0</v>
      </c>
      <c r="AC360" s="66" t="str">
        <f>IF(IFERROR(ROUNDUP(V360/G360,0)*0.01196,0)+IFERROR(ROUNDUP(X360/G360,0)*0.01196,0)+IFERROR(ROUNDUP(Z360/G360,0)*0.01196,0)+IFERROR(ROUNDUP(AB360/G360,0)*0.01196,0)=0,"",IFERROR(ROUNDUP(V360/G360,0)*0.01196,0)+IFERROR(ROUNDUP(X360/G360,0)*0.01196,0)+IFERROR(ROUNDUP(Z360/G360,0)*0.01196,0)+IFERROR(ROUNDUP(AB360/G360,0)*0.01196,0))</f>
        <v/>
      </c>
      <c r="AD360" s="78" t="s">
        <v>57</v>
      </c>
      <c r="AE360" s="78" t="s">
        <v>57</v>
      </c>
      <c r="AF360" s="381" t="s">
        <v>530</v>
      </c>
      <c r="AG360" s="2"/>
      <c r="AH360" s="2"/>
      <c r="AI360" s="2"/>
      <c r="AJ360" s="2"/>
      <c r="AK360" s="2"/>
      <c r="AL360" s="60"/>
      <c r="AM360" s="60"/>
      <c r="AN360" s="60"/>
      <c r="AO360" s="2"/>
      <c r="AP360" s="2"/>
      <c r="AQ360" s="2"/>
      <c r="AR360" s="2"/>
      <c r="AS360" s="2"/>
      <c r="AT360" s="2"/>
      <c r="AU360" s="20"/>
      <c r="AV360" s="20"/>
      <c r="AW360" s="21"/>
      <c r="BB360" s="380" t="s">
        <v>65</v>
      </c>
      <c r="BO360" s="76">
        <f>IFERROR(U360*H360/G360,0)</f>
        <v>0</v>
      </c>
      <c r="BP360" s="76">
        <f>IFERROR(V360*H360/G360,0)</f>
        <v>0</v>
      </c>
      <c r="BQ360" s="76">
        <f>IFERROR(1/I360*(U360/G360),0)</f>
        <v>0</v>
      </c>
      <c r="BR360" s="76">
        <f>IFERROR(1/I360*(V360/G360),0)</f>
        <v>0</v>
      </c>
      <c r="BS360" s="76">
        <f>IFERROR(W360*H360/G360,0)</f>
        <v>0</v>
      </c>
      <c r="BT360" s="76">
        <f>IFERROR(X360*H360/G360,0)</f>
        <v>0</v>
      </c>
      <c r="BU360" s="76">
        <f>IFERROR(1/I360*(W360/G360),0)</f>
        <v>0</v>
      </c>
      <c r="BV360" s="76">
        <f>IFERROR(1/I360*(X360/G360),0)</f>
        <v>0</v>
      </c>
      <c r="BW360" s="76">
        <f>IFERROR(Y360*H360/G360,0)</f>
        <v>0</v>
      </c>
      <c r="BX360" s="76">
        <f>IFERROR(Z360*H360/G360,0)</f>
        <v>0</v>
      </c>
      <c r="BY360" s="76">
        <f>IFERROR(1/I360*(Y360/G360),0)</f>
        <v>0</v>
      </c>
      <c r="BZ360" s="76">
        <f>IFERROR(1/I360*(Z360/G360),0)</f>
        <v>0</v>
      </c>
      <c r="CA360" s="76">
        <f>IFERROR(AA360*H360/G360,0)</f>
        <v>0</v>
      </c>
      <c r="CB360" s="76">
        <f>IFERROR(AB360*H360/G360,0)</f>
        <v>0</v>
      </c>
      <c r="CC360" s="76">
        <f>IFERROR(1/I360*(AA360/G360),0)</f>
        <v>0</v>
      </c>
      <c r="CD360" s="76">
        <f>IFERROR(1/I360*(AB360/G360),0)</f>
        <v>0</v>
      </c>
    </row>
    <row r="361" spans="1:82" ht="33.75" hidden="1" x14ac:dyDescent="0.2">
      <c r="A361" s="78" t="s">
        <v>531</v>
      </c>
      <c r="B361" s="79" t="s">
        <v>532</v>
      </c>
      <c r="C361" s="79">
        <v>4301060449</v>
      </c>
      <c r="D361" s="79">
        <v>4680115885936</v>
      </c>
      <c r="E361" s="80">
        <v>1.3</v>
      </c>
      <c r="F361" s="81">
        <v>6</v>
      </c>
      <c r="G361" s="80">
        <v>7.8</v>
      </c>
      <c r="H361" s="80">
        <v>8.2349999999999994</v>
      </c>
      <c r="I361" s="82">
        <v>64</v>
      </c>
      <c r="J361" s="82" t="s">
        <v>88</v>
      </c>
      <c r="K361" s="83" t="s">
        <v>87</v>
      </c>
      <c r="L361" s="83"/>
      <c r="M361" s="485">
        <v>35</v>
      </c>
      <c r="N361" s="485"/>
      <c r="O361" s="622" t="s">
        <v>533</v>
      </c>
      <c r="P361" s="487"/>
      <c r="Q361" s="487"/>
      <c r="R361" s="487"/>
      <c r="S361" s="487"/>
      <c r="T361" s="84" t="s">
        <v>0</v>
      </c>
      <c r="U361" s="64">
        <v>0</v>
      </c>
      <c r="V361" s="65">
        <f>IFERROR(IF(U361="",0,CEILING((U361/$G361),1)*$G361),"")</f>
        <v>0</v>
      </c>
      <c r="W361" s="64">
        <v>0</v>
      </c>
      <c r="X361" s="65">
        <f>IFERROR(IF(W361="",0,CEILING((W361/$G361),1)*$G361),"")</f>
        <v>0</v>
      </c>
      <c r="Y361" s="64">
        <v>0</v>
      </c>
      <c r="Z361" s="65">
        <f>IFERROR(IF(Y361="",0,CEILING((Y361/$G361),1)*$G361),"")</f>
        <v>0</v>
      </c>
      <c r="AA361" s="64">
        <v>0</v>
      </c>
      <c r="AB361" s="65">
        <f>IFERROR(IF(AA361="",0,CEILING((AA361/$G361),1)*$G361),"")</f>
        <v>0</v>
      </c>
      <c r="AC361" s="66" t="str">
        <f>IF(IFERROR(ROUNDUP(V361/G361,0)*0.01898,0)+IFERROR(ROUNDUP(X361/G361,0)*0.01898,0)+IFERROR(ROUNDUP(Z361/G361,0)*0.01898,0)+IFERROR(ROUNDUP(AB361/G361,0)*0.01898,0)=0,"",IFERROR(ROUNDUP(V361/G361,0)*0.01898,0)+IFERROR(ROUNDUP(X361/G361,0)*0.01898,0)+IFERROR(ROUNDUP(Z361/G361,0)*0.01898,0)+IFERROR(ROUNDUP(AB361/G361,0)*0.01898,0))</f>
        <v/>
      </c>
      <c r="AD361" s="78" t="s">
        <v>57</v>
      </c>
      <c r="AE361" s="78" t="s">
        <v>57</v>
      </c>
      <c r="AF361" s="383" t="s">
        <v>530</v>
      </c>
      <c r="AG361" s="2"/>
      <c r="AH361" s="2"/>
      <c r="AI361" s="2"/>
      <c r="AJ361" s="2"/>
      <c r="AK361" s="2"/>
      <c r="AL361" s="60"/>
      <c r="AM361" s="60"/>
      <c r="AN361" s="60"/>
      <c r="AO361" s="2"/>
      <c r="AP361" s="2"/>
      <c r="AQ361" s="2"/>
      <c r="AR361" s="2"/>
      <c r="AS361" s="2"/>
      <c r="AT361" s="2"/>
      <c r="AU361" s="20"/>
      <c r="AV361" s="20"/>
      <c r="AW361" s="21"/>
      <c r="BB361" s="382" t="s">
        <v>65</v>
      </c>
      <c r="BO361" s="76">
        <f>IFERROR(U361*H361/G361,0)</f>
        <v>0</v>
      </c>
      <c r="BP361" s="76">
        <f>IFERROR(V361*H361/G361,0)</f>
        <v>0</v>
      </c>
      <c r="BQ361" s="76">
        <f>IFERROR(1/I361*(U361/G361),0)</f>
        <v>0</v>
      </c>
      <c r="BR361" s="76">
        <f>IFERROR(1/I361*(V361/G361),0)</f>
        <v>0</v>
      </c>
      <c r="BS361" s="76">
        <f>IFERROR(W361*H361/G361,0)</f>
        <v>0</v>
      </c>
      <c r="BT361" s="76">
        <f>IFERROR(X361*H361/G361,0)</f>
        <v>0</v>
      </c>
      <c r="BU361" s="76">
        <f>IFERROR(1/I361*(W361/G361),0)</f>
        <v>0</v>
      </c>
      <c r="BV361" s="76">
        <f>IFERROR(1/I361*(X361/G361),0)</f>
        <v>0</v>
      </c>
      <c r="BW361" s="76">
        <f>IFERROR(Y361*H361/G361,0)</f>
        <v>0</v>
      </c>
      <c r="BX361" s="76">
        <f>IFERROR(Z361*H361/G361,0)</f>
        <v>0</v>
      </c>
      <c r="BY361" s="76">
        <f>IFERROR(1/I361*(Y361/G361),0)</f>
        <v>0</v>
      </c>
      <c r="BZ361" s="76">
        <f>IFERROR(1/I361*(Z361/G361),0)</f>
        <v>0</v>
      </c>
      <c r="CA361" s="76">
        <f>IFERROR(AA361*H361/G361,0)</f>
        <v>0</v>
      </c>
      <c r="CB361" s="76">
        <f>IFERROR(AB361*H361/G361,0)</f>
        <v>0</v>
      </c>
      <c r="CC361" s="76">
        <f>IFERROR(1/I361*(AA361/G361),0)</f>
        <v>0</v>
      </c>
      <c r="CD361" s="76">
        <f>IFERROR(1/I361*(AB361/G361),0)</f>
        <v>0</v>
      </c>
    </row>
    <row r="362" spans="1:82" hidden="1" x14ac:dyDescent="0.2">
      <c r="A362" s="490"/>
      <c r="B362" s="490"/>
      <c r="C362" s="490"/>
      <c r="D362" s="490"/>
      <c r="E362" s="490"/>
      <c r="F362" s="490"/>
      <c r="G362" s="490"/>
      <c r="H362" s="490"/>
      <c r="I362" s="490"/>
      <c r="J362" s="490"/>
      <c r="K362" s="490"/>
      <c r="L362" s="490"/>
      <c r="M362" s="490"/>
      <c r="N362" s="490"/>
      <c r="O362" s="488" t="s">
        <v>43</v>
      </c>
      <c r="P362" s="489"/>
      <c r="Q362" s="489"/>
      <c r="R362" s="489"/>
      <c r="S362" s="489"/>
      <c r="T362" s="39" t="s">
        <v>42</v>
      </c>
      <c r="U362" s="101">
        <f>IFERROR(U360/G360,0)+IFERROR(U361/G361,0)</f>
        <v>0</v>
      </c>
      <c r="V362" s="101">
        <f>IFERROR(V360/G360,0)+IFERROR(V361/G361,0)</f>
        <v>0</v>
      </c>
      <c r="W362" s="101">
        <f>IFERROR(W360/G360,0)+IFERROR(W361/G361,0)</f>
        <v>0</v>
      </c>
      <c r="X362" s="101">
        <f>IFERROR(X360/G360,0)+IFERROR(X361/G361,0)</f>
        <v>0</v>
      </c>
      <c r="Y362" s="101">
        <f>IFERROR(Y360/G360,0)+IFERROR(Y361/G361,0)</f>
        <v>0</v>
      </c>
      <c r="Z362" s="101">
        <f>IFERROR(Z360/G360,0)+IFERROR(Z361/G361,0)</f>
        <v>0</v>
      </c>
      <c r="AA362" s="101">
        <f>IFERROR(AA360/G360,0)+IFERROR(AA361/G361,0)</f>
        <v>0</v>
      </c>
      <c r="AB362" s="101">
        <f>IFERROR(AB360/G360,0)+IFERROR(AB361/G361,0)</f>
        <v>0</v>
      </c>
      <c r="AC362" s="101">
        <f>IFERROR(IF(AC360="",0,AC360),0)+IFERROR(IF(AC361="",0,AC361),0)</f>
        <v>0</v>
      </c>
      <c r="AD362" s="3"/>
      <c r="AE362" s="71"/>
      <c r="AF362" s="3"/>
      <c r="AG362" s="3"/>
      <c r="AH362" s="3"/>
      <c r="AI362" s="3"/>
      <c r="AJ362" s="3"/>
      <c r="AK362" s="3"/>
      <c r="AL362" s="61"/>
      <c r="AM362" s="61"/>
      <c r="AN362" s="61"/>
      <c r="AO362" s="3"/>
      <c r="AP362" s="3"/>
      <c r="AQ362" s="2"/>
      <c r="AR362" s="2"/>
      <c r="AS362" s="2"/>
      <c r="AT362" s="2"/>
      <c r="AU362" s="20"/>
      <c r="AV362" s="20"/>
      <c r="AW362" s="21"/>
    </row>
    <row r="363" spans="1:82" hidden="1" x14ac:dyDescent="0.2">
      <c r="A363" s="490"/>
      <c r="B363" s="490"/>
      <c r="C363" s="490"/>
      <c r="D363" s="490"/>
      <c r="E363" s="490"/>
      <c r="F363" s="490"/>
      <c r="G363" s="490"/>
      <c r="H363" s="490"/>
      <c r="I363" s="490"/>
      <c r="J363" s="490"/>
      <c r="K363" s="490"/>
      <c r="L363" s="490"/>
      <c r="M363" s="490"/>
      <c r="N363" s="490"/>
      <c r="O363" s="488" t="s">
        <v>43</v>
      </c>
      <c r="P363" s="489"/>
      <c r="Q363" s="489"/>
      <c r="R363" s="489"/>
      <c r="S363" s="489"/>
      <c r="T363" s="39" t="s">
        <v>0</v>
      </c>
      <c r="U363" s="103">
        <f t="shared" ref="U363:AB363" si="97">IFERROR(SUM(U360:U361),0)</f>
        <v>0</v>
      </c>
      <c r="V363" s="103">
        <f t="shared" si="97"/>
        <v>0</v>
      </c>
      <c r="W363" s="103">
        <f t="shared" si="97"/>
        <v>0</v>
      </c>
      <c r="X363" s="103">
        <f t="shared" si="97"/>
        <v>0</v>
      </c>
      <c r="Y363" s="103">
        <f t="shared" si="97"/>
        <v>0</v>
      </c>
      <c r="Z363" s="103">
        <f t="shared" si="97"/>
        <v>0</v>
      </c>
      <c r="AA363" s="103">
        <f t="shared" si="97"/>
        <v>0</v>
      </c>
      <c r="AB363" s="103">
        <f t="shared" si="97"/>
        <v>0</v>
      </c>
      <c r="AC363" s="101" t="s">
        <v>57</v>
      </c>
      <c r="AD363" s="3"/>
      <c r="AE363" s="71"/>
      <c r="AF363" s="3"/>
      <c r="AG363" s="3"/>
      <c r="AH363" s="3"/>
      <c r="AI363" s="3"/>
      <c r="AJ363" s="3"/>
      <c r="AK363" s="3"/>
      <c r="AL363" s="61"/>
      <c r="AM363" s="61"/>
      <c r="AN363" s="61"/>
      <c r="AO363" s="3"/>
      <c r="AP363" s="3"/>
      <c r="AQ363" s="2"/>
      <c r="AR363" s="2"/>
      <c r="AS363" s="2"/>
      <c r="AT363" s="2"/>
      <c r="AU363" s="20"/>
      <c r="AV363" s="20"/>
      <c r="AW363" s="21"/>
    </row>
    <row r="364" spans="1:82" ht="27.75" hidden="1" customHeight="1" x14ac:dyDescent="0.2">
      <c r="A364" s="473" t="s">
        <v>211</v>
      </c>
      <c r="B364" s="474"/>
      <c r="C364" s="474"/>
      <c r="D364" s="474"/>
      <c r="E364" s="474"/>
      <c r="F364" s="474"/>
      <c r="G364" s="474"/>
      <c r="H364" s="474"/>
      <c r="I364" s="474"/>
      <c r="J364" s="474"/>
      <c r="K364" s="474"/>
      <c r="L364" s="474"/>
      <c r="M364" s="474"/>
      <c r="N364" s="474"/>
      <c r="O364" s="474"/>
      <c r="P364" s="474"/>
      <c r="Q364" s="474"/>
      <c r="R364" s="474"/>
      <c r="S364" s="474"/>
      <c r="T364" s="474"/>
      <c r="U364" s="474"/>
      <c r="V364" s="474"/>
      <c r="W364" s="475"/>
      <c r="X364" s="475"/>
      <c r="Y364" s="475"/>
      <c r="Z364" s="475"/>
      <c r="AA364" s="476"/>
      <c r="AB364" s="476"/>
      <c r="AC364" s="476"/>
      <c r="AD364" s="476"/>
      <c r="AE364" s="477"/>
      <c r="AF364" s="478"/>
      <c r="AG364" s="2"/>
      <c r="AH364" s="2"/>
      <c r="AI364" s="2"/>
      <c r="AJ364" s="2"/>
      <c r="AK364" s="60"/>
      <c r="AL364" s="60"/>
      <c r="AM364" s="60"/>
      <c r="AN364" s="2"/>
      <c r="AO364" s="2"/>
      <c r="AP364" s="2"/>
      <c r="AQ364" s="2"/>
      <c r="AR364" s="2"/>
    </row>
    <row r="365" spans="1:82" ht="15" hidden="1" x14ac:dyDescent="0.25">
      <c r="A365" s="479" t="s">
        <v>534</v>
      </c>
      <c r="B365" s="480"/>
      <c r="C365" s="480"/>
      <c r="D365" s="480"/>
      <c r="E365" s="480"/>
      <c r="F365" s="480"/>
      <c r="G365" s="480"/>
      <c r="H365" s="480"/>
      <c r="I365" s="480"/>
      <c r="J365" s="480"/>
      <c r="K365" s="480"/>
      <c r="L365" s="480"/>
      <c r="M365" s="480"/>
      <c r="N365" s="480"/>
      <c r="O365" s="480"/>
      <c r="P365" s="480"/>
      <c r="Q365" s="480"/>
      <c r="R365" s="480"/>
      <c r="S365" s="480"/>
      <c r="T365" s="480"/>
      <c r="U365" s="480"/>
      <c r="V365" s="480"/>
      <c r="W365" s="480"/>
      <c r="X365" s="480"/>
      <c r="Y365" s="480"/>
      <c r="Z365" s="480"/>
      <c r="AA365" s="476"/>
      <c r="AB365" s="476"/>
      <c r="AC365" s="476"/>
      <c r="AD365" s="476"/>
      <c r="AE365" s="477"/>
      <c r="AF365" s="481"/>
      <c r="AG365" s="2"/>
      <c r="AH365" s="2"/>
      <c r="AI365" s="2"/>
      <c r="AJ365" s="2"/>
      <c r="AK365" s="60"/>
      <c r="AL365" s="60"/>
      <c r="AM365" s="60"/>
      <c r="AN365" s="2"/>
      <c r="AO365" s="2"/>
      <c r="AP365" s="2"/>
      <c r="AQ365" s="2"/>
      <c r="AR365" s="2"/>
    </row>
    <row r="366" spans="1:82" ht="15" hidden="1" x14ac:dyDescent="0.25">
      <c r="A366" s="482" t="s">
        <v>116</v>
      </c>
      <c r="B366" s="483"/>
      <c r="C366" s="483"/>
      <c r="D366" s="483"/>
      <c r="E366" s="483"/>
      <c r="F366" s="483"/>
      <c r="G366" s="483"/>
      <c r="H366" s="483"/>
      <c r="I366" s="483"/>
      <c r="J366" s="483"/>
      <c r="K366" s="483"/>
      <c r="L366" s="483"/>
      <c r="M366" s="483"/>
      <c r="N366" s="483"/>
      <c r="O366" s="483"/>
      <c r="P366" s="483"/>
      <c r="Q366" s="483"/>
      <c r="R366" s="483"/>
      <c r="S366" s="483"/>
      <c r="T366" s="483"/>
      <c r="U366" s="483"/>
      <c r="V366" s="483"/>
      <c r="W366" s="483"/>
      <c r="X366" s="480"/>
      <c r="Y366" s="480"/>
      <c r="Z366" s="480"/>
      <c r="AA366" s="476"/>
      <c r="AB366" s="476"/>
      <c r="AC366" s="476"/>
      <c r="AD366" s="476"/>
      <c r="AE366" s="477"/>
      <c r="AF366" s="484"/>
      <c r="AG366" s="2"/>
      <c r="AH366" s="2"/>
      <c r="AI366" s="2"/>
      <c r="AJ366" s="2"/>
      <c r="AK366" s="60"/>
      <c r="AL366" s="60"/>
      <c r="AM366" s="60"/>
      <c r="AN366" s="2"/>
      <c r="AO366" s="2"/>
      <c r="AP366" s="2"/>
      <c r="AQ366" s="2"/>
      <c r="AR366" s="2"/>
    </row>
    <row r="367" spans="1:82" hidden="1" x14ac:dyDescent="0.2">
      <c r="A367" s="78" t="s">
        <v>535</v>
      </c>
      <c r="B367" s="79" t="s">
        <v>536</v>
      </c>
      <c r="C367" s="79">
        <v>4301031066</v>
      </c>
      <c r="D367" s="79">
        <v>4607091383836</v>
      </c>
      <c r="E367" s="80">
        <v>0.3</v>
      </c>
      <c r="F367" s="81">
        <v>6</v>
      </c>
      <c r="G367" s="80">
        <v>1.8</v>
      </c>
      <c r="H367" s="80">
        <v>2.028</v>
      </c>
      <c r="I367" s="82">
        <v>182</v>
      </c>
      <c r="J367" s="82" t="s">
        <v>112</v>
      </c>
      <c r="K367" s="83" t="s">
        <v>120</v>
      </c>
      <c r="L367" s="83"/>
      <c r="M367" s="485">
        <v>40</v>
      </c>
      <c r="N367" s="485"/>
      <c r="O367" s="6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67" s="487"/>
      <c r="Q367" s="487"/>
      <c r="R367" s="487"/>
      <c r="S367" s="487"/>
      <c r="T367" s="84" t="s">
        <v>0</v>
      </c>
      <c r="U367" s="64">
        <v>0</v>
      </c>
      <c r="V367" s="65">
        <f>IFERROR(IF(U367="",0,CEILING((U367/$G367),1)*$G367),"")</f>
        <v>0</v>
      </c>
      <c r="W367" s="64">
        <v>0</v>
      </c>
      <c r="X367" s="65">
        <f>IFERROR(IF(W367="",0,CEILING((W367/$G367),1)*$G367),"")</f>
        <v>0</v>
      </c>
      <c r="Y367" s="64">
        <v>0</v>
      </c>
      <c r="Z367" s="65">
        <f>IFERROR(IF(Y367="",0,CEILING((Y367/$G367),1)*$G367),"")</f>
        <v>0</v>
      </c>
      <c r="AA367" s="64">
        <v>0</v>
      </c>
      <c r="AB367" s="65">
        <f>IFERROR(IF(AA367="",0,CEILING((AA367/$G367),1)*$G367),"")</f>
        <v>0</v>
      </c>
      <c r="AC367" s="66" t="str">
        <f>IF(IFERROR(ROUNDUP(V367/G367,0)*0.00651,0)+IFERROR(ROUNDUP(X367/G367,0)*0.00651,0)+IFERROR(ROUNDUP(Z367/G367,0)*0.00651,0)+IFERROR(ROUNDUP(AB367/G367,0)*0.00651,0)=0,"",IFERROR(ROUNDUP(V367/G367,0)*0.00651,0)+IFERROR(ROUNDUP(X367/G367,0)*0.00651,0)+IFERROR(ROUNDUP(Z367/G367,0)*0.00651,0)+IFERROR(ROUNDUP(AB367/G367,0)*0.00651,0))</f>
        <v/>
      </c>
      <c r="AD367" s="78" t="s">
        <v>57</v>
      </c>
      <c r="AE367" s="78" t="s">
        <v>57</v>
      </c>
      <c r="AF367" s="385" t="s">
        <v>537</v>
      </c>
      <c r="AG367" s="2"/>
      <c r="AH367" s="2"/>
      <c r="AI367" s="2"/>
      <c r="AJ367" s="2"/>
      <c r="AK367" s="2"/>
      <c r="AL367" s="60"/>
      <c r="AM367" s="60"/>
      <c r="AN367" s="60"/>
      <c r="AO367" s="2"/>
      <c r="AP367" s="2"/>
      <c r="AQ367" s="2"/>
      <c r="AR367" s="2"/>
      <c r="AS367" s="2"/>
      <c r="AT367" s="2"/>
      <c r="AU367" s="20"/>
      <c r="AV367" s="20"/>
      <c r="AW367" s="21"/>
      <c r="BB367" s="384" t="s">
        <v>65</v>
      </c>
      <c r="BO367" s="76">
        <f>IFERROR(U367*H367/G367,0)</f>
        <v>0</v>
      </c>
      <c r="BP367" s="76">
        <f>IFERROR(V367*H367/G367,0)</f>
        <v>0</v>
      </c>
      <c r="BQ367" s="76">
        <f>IFERROR(1/I367*(U367/G367),0)</f>
        <v>0</v>
      </c>
      <c r="BR367" s="76">
        <f>IFERROR(1/I367*(V367/G367),0)</f>
        <v>0</v>
      </c>
      <c r="BS367" s="76">
        <f>IFERROR(W367*H367/G367,0)</f>
        <v>0</v>
      </c>
      <c r="BT367" s="76">
        <f>IFERROR(X367*H367/G367,0)</f>
        <v>0</v>
      </c>
      <c r="BU367" s="76">
        <f>IFERROR(1/I367*(W367/G367),0)</f>
        <v>0</v>
      </c>
      <c r="BV367" s="76">
        <f>IFERROR(1/I367*(X367/G367),0)</f>
        <v>0</v>
      </c>
      <c r="BW367" s="76">
        <f>IFERROR(Y367*H367/G367,0)</f>
        <v>0</v>
      </c>
      <c r="BX367" s="76">
        <f>IFERROR(Z367*H367/G367,0)</f>
        <v>0</v>
      </c>
      <c r="BY367" s="76">
        <f>IFERROR(1/I367*(Y367/G367),0)</f>
        <v>0</v>
      </c>
      <c r="BZ367" s="76">
        <f>IFERROR(1/I367*(Z367/G367),0)</f>
        <v>0</v>
      </c>
      <c r="CA367" s="76">
        <f>IFERROR(AA367*H367/G367,0)</f>
        <v>0</v>
      </c>
      <c r="CB367" s="76">
        <f>IFERROR(AB367*H367/G367,0)</f>
        <v>0</v>
      </c>
      <c r="CC367" s="76">
        <f>IFERROR(1/I367*(AA367/G367),0)</f>
        <v>0</v>
      </c>
      <c r="CD367" s="76">
        <f>IFERROR(1/I367*(AB367/G367),0)</f>
        <v>0</v>
      </c>
    </row>
    <row r="368" spans="1:82" hidden="1" x14ac:dyDescent="0.2">
      <c r="A368" s="490"/>
      <c r="B368" s="490"/>
      <c r="C368" s="490"/>
      <c r="D368" s="490"/>
      <c r="E368" s="490"/>
      <c r="F368" s="490"/>
      <c r="G368" s="490"/>
      <c r="H368" s="490"/>
      <c r="I368" s="490"/>
      <c r="J368" s="490"/>
      <c r="K368" s="490"/>
      <c r="L368" s="490"/>
      <c r="M368" s="490"/>
      <c r="N368" s="490"/>
      <c r="O368" s="488" t="s">
        <v>43</v>
      </c>
      <c r="P368" s="489"/>
      <c r="Q368" s="489"/>
      <c r="R368" s="489"/>
      <c r="S368" s="489"/>
      <c r="T368" s="39" t="s">
        <v>42</v>
      </c>
      <c r="U368" s="101">
        <f>IFERROR(U367/G367,0)</f>
        <v>0</v>
      </c>
      <c r="V368" s="101">
        <f>IFERROR(V367/G367,0)</f>
        <v>0</v>
      </c>
      <c r="W368" s="101">
        <f>IFERROR(W367/G367,0)</f>
        <v>0</v>
      </c>
      <c r="X368" s="101">
        <f>IFERROR(X367/G367,0)</f>
        <v>0</v>
      </c>
      <c r="Y368" s="101">
        <f>IFERROR(Y367/G367,0)</f>
        <v>0</v>
      </c>
      <c r="Z368" s="101">
        <f>IFERROR(Z367/G367,0)</f>
        <v>0</v>
      </c>
      <c r="AA368" s="101">
        <f>IFERROR(AA367/G367,0)</f>
        <v>0</v>
      </c>
      <c r="AB368" s="101">
        <f>IFERROR(AB367/G367,0)</f>
        <v>0</v>
      </c>
      <c r="AC368" s="101">
        <f>IFERROR(IF(AC367="",0,AC367),0)</f>
        <v>0</v>
      </c>
      <c r="AD368" s="3"/>
      <c r="AE368" s="71"/>
      <c r="AF368" s="3"/>
      <c r="AG368" s="3"/>
      <c r="AH368" s="3"/>
      <c r="AI368" s="3"/>
      <c r="AJ368" s="3"/>
      <c r="AK368" s="3"/>
      <c r="AL368" s="61"/>
      <c r="AM368" s="61"/>
      <c r="AN368" s="61"/>
      <c r="AO368" s="3"/>
      <c r="AP368" s="3"/>
      <c r="AQ368" s="2"/>
      <c r="AR368" s="2"/>
      <c r="AS368" s="2"/>
      <c r="AT368" s="2"/>
      <c r="AU368" s="20"/>
      <c r="AV368" s="20"/>
      <c r="AW368" s="21"/>
    </row>
    <row r="369" spans="1:82" hidden="1" x14ac:dyDescent="0.2">
      <c r="A369" s="490"/>
      <c r="B369" s="490"/>
      <c r="C369" s="490"/>
      <c r="D369" s="490"/>
      <c r="E369" s="490"/>
      <c r="F369" s="490"/>
      <c r="G369" s="490"/>
      <c r="H369" s="490"/>
      <c r="I369" s="490"/>
      <c r="J369" s="490"/>
      <c r="K369" s="490"/>
      <c r="L369" s="490"/>
      <c r="M369" s="490"/>
      <c r="N369" s="490"/>
      <c r="O369" s="488" t="s">
        <v>43</v>
      </c>
      <c r="P369" s="489"/>
      <c r="Q369" s="489"/>
      <c r="R369" s="489"/>
      <c r="S369" s="489"/>
      <c r="T369" s="39" t="s">
        <v>0</v>
      </c>
      <c r="U369" s="103">
        <f t="shared" ref="U369:AB369" si="98">IFERROR(SUM(U367:U367),0)</f>
        <v>0</v>
      </c>
      <c r="V369" s="103">
        <f t="shared" si="98"/>
        <v>0</v>
      </c>
      <c r="W369" s="103">
        <f t="shared" si="98"/>
        <v>0</v>
      </c>
      <c r="X369" s="103">
        <f t="shared" si="98"/>
        <v>0</v>
      </c>
      <c r="Y369" s="103">
        <f t="shared" si="98"/>
        <v>0</v>
      </c>
      <c r="Z369" s="103">
        <f t="shared" si="98"/>
        <v>0</v>
      </c>
      <c r="AA369" s="103">
        <f t="shared" si="98"/>
        <v>0</v>
      </c>
      <c r="AB369" s="103">
        <f t="shared" si="98"/>
        <v>0</v>
      </c>
      <c r="AC369" s="101" t="s">
        <v>57</v>
      </c>
      <c r="AD369" s="3"/>
      <c r="AE369" s="71"/>
      <c r="AF369" s="3"/>
      <c r="AG369" s="3"/>
      <c r="AH369" s="3"/>
      <c r="AI369" s="3"/>
      <c r="AJ369" s="3"/>
      <c r="AK369" s="3"/>
      <c r="AL369" s="61"/>
      <c r="AM369" s="61"/>
      <c r="AN369" s="61"/>
      <c r="AO369" s="3"/>
      <c r="AP369" s="3"/>
      <c r="AQ369" s="2"/>
      <c r="AR369" s="2"/>
      <c r="AS369" s="2"/>
      <c r="AT369" s="2"/>
      <c r="AU369" s="20"/>
      <c r="AV369" s="20"/>
      <c r="AW369" s="21"/>
    </row>
    <row r="370" spans="1:82" ht="27.75" hidden="1" customHeight="1" x14ac:dyDescent="0.2">
      <c r="A370" s="473" t="s">
        <v>90</v>
      </c>
      <c r="B370" s="474"/>
      <c r="C370" s="474"/>
      <c r="D370" s="474"/>
      <c r="E370" s="474"/>
      <c r="F370" s="474"/>
      <c r="G370" s="474"/>
      <c r="H370" s="474"/>
      <c r="I370" s="474"/>
      <c r="J370" s="474"/>
      <c r="K370" s="474"/>
      <c r="L370" s="474"/>
      <c r="M370" s="474"/>
      <c r="N370" s="474"/>
      <c r="O370" s="474"/>
      <c r="P370" s="474"/>
      <c r="Q370" s="474"/>
      <c r="R370" s="474"/>
      <c r="S370" s="474"/>
      <c r="T370" s="474"/>
      <c r="U370" s="474"/>
      <c r="V370" s="474"/>
      <c r="W370" s="475"/>
      <c r="X370" s="475"/>
      <c r="Y370" s="475"/>
      <c r="Z370" s="475"/>
      <c r="AA370" s="476"/>
      <c r="AB370" s="476"/>
      <c r="AC370" s="476"/>
      <c r="AD370" s="476"/>
      <c r="AE370" s="477"/>
      <c r="AF370" s="478"/>
      <c r="AG370" s="2"/>
      <c r="AH370" s="2"/>
      <c r="AI370" s="2"/>
      <c r="AJ370" s="2"/>
      <c r="AK370" s="60"/>
      <c r="AL370" s="60"/>
      <c r="AM370" s="60"/>
      <c r="AN370" s="2"/>
      <c r="AO370" s="2"/>
      <c r="AP370" s="2"/>
      <c r="AQ370" s="2"/>
      <c r="AR370" s="2"/>
    </row>
    <row r="371" spans="1:82" ht="15" hidden="1" x14ac:dyDescent="0.25">
      <c r="A371" s="479" t="s">
        <v>90</v>
      </c>
      <c r="B371" s="480"/>
      <c r="C371" s="480"/>
      <c r="D371" s="480"/>
      <c r="E371" s="480"/>
      <c r="F371" s="480"/>
      <c r="G371" s="480"/>
      <c r="H371" s="480"/>
      <c r="I371" s="480"/>
      <c r="J371" s="480"/>
      <c r="K371" s="480"/>
      <c r="L371" s="480"/>
      <c r="M371" s="480"/>
      <c r="N371" s="480"/>
      <c r="O371" s="480"/>
      <c r="P371" s="480"/>
      <c r="Q371" s="480"/>
      <c r="R371" s="480"/>
      <c r="S371" s="480"/>
      <c r="T371" s="480"/>
      <c r="U371" s="480"/>
      <c r="V371" s="480"/>
      <c r="W371" s="480"/>
      <c r="X371" s="480"/>
      <c r="Y371" s="480"/>
      <c r="Z371" s="480"/>
      <c r="AA371" s="476"/>
      <c r="AB371" s="476"/>
      <c r="AC371" s="476"/>
      <c r="AD371" s="476"/>
      <c r="AE371" s="477"/>
      <c r="AF371" s="481"/>
      <c r="AG371" s="2"/>
      <c r="AH371" s="2"/>
      <c r="AI371" s="2"/>
      <c r="AJ371" s="2"/>
      <c r="AK371" s="60"/>
      <c r="AL371" s="60"/>
      <c r="AM371" s="60"/>
      <c r="AN371" s="2"/>
      <c r="AO371" s="2"/>
      <c r="AP371" s="2"/>
      <c r="AQ371" s="2"/>
      <c r="AR371" s="2"/>
    </row>
    <row r="372" spans="1:82" ht="15" hidden="1" x14ac:dyDescent="0.25">
      <c r="A372" s="482" t="s">
        <v>116</v>
      </c>
      <c r="B372" s="483"/>
      <c r="C372" s="483"/>
      <c r="D372" s="483"/>
      <c r="E372" s="483"/>
      <c r="F372" s="483"/>
      <c r="G372" s="483"/>
      <c r="H372" s="483"/>
      <c r="I372" s="483"/>
      <c r="J372" s="483"/>
      <c r="K372" s="483"/>
      <c r="L372" s="483"/>
      <c r="M372" s="483"/>
      <c r="N372" s="483"/>
      <c r="O372" s="483"/>
      <c r="P372" s="483"/>
      <c r="Q372" s="483"/>
      <c r="R372" s="483"/>
      <c r="S372" s="483"/>
      <c r="T372" s="483"/>
      <c r="U372" s="483"/>
      <c r="V372" s="483"/>
      <c r="W372" s="483"/>
      <c r="X372" s="480"/>
      <c r="Y372" s="480"/>
      <c r="Z372" s="480"/>
      <c r="AA372" s="476"/>
      <c r="AB372" s="476"/>
      <c r="AC372" s="476"/>
      <c r="AD372" s="476"/>
      <c r="AE372" s="477"/>
      <c r="AF372" s="484"/>
      <c r="AG372" s="2"/>
      <c r="AH372" s="2"/>
      <c r="AI372" s="2"/>
      <c r="AJ372" s="2"/>
      <c r="AK372" s="60"/>
      <c r="AL372" s="60"/>
      <c r="AM372" s="60"/>
      <c r="AN372" s="2"/>
      <c r="AO372" s="2"/>
      <c r="AP372" s="2"/>
      <c r="AQ372" s="2"/>
      <c r="AR372" s="2"/>
    </row>
    <row r="373" spans="1:82" hidden="1" x14ac:dyDescent="0.2">
      <c r="A373" s="78" t="s">
        <v>538</v>
      </c>
      <c r="B373" s="79" t="s">
        <v>539</v>
      </c>
      <c r="C373" s="79">
        <v>4301030895</v>
      </c>
      <c r="D373" s="79">
        <v>4607091387667</v>
      </c>
      <c r="E373" s="80">
        <v>0.9</v>
      </c>
      <c r="F373" s="81">
        <v>10</v>
      </c>
      <c r="G373" s="80">
        <v>9</v>
      </c>
      <c r="H373" s="80">
        <v>9.5850000000000009</v>
      </c>
      <c r="I373" s="82">
        <v>64</v>
      </c>
      <c r="J373" s="82" t="s">
        <v>88</v>
      </c>
      <c r="K373" s="83" t="s">
        <v>95</v>
      </c>
      <c r="L373" s="83"/>
      <c r="M373" s="485">
        <v>40</v>
      </c>
      <c r="N373" s="485"/>
      <c r="O373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373" s="487"/>
      <c r="Q373" s="487"/>
      <c r="R373" s="487"/>
      <c r="S373" s="487"/>
      <c r="T373" s="84" t="s">
        <v>0</v>
      </c>
      <c r="U373" s="64">
        <v>0</v>
      </c>
      <c r="V373" s="65">
        <f>IFERROR(IF(U373="",0,CEILING((U373/$G373),1)*$G373),"")</f>
        <v>0</v>
      </c>
      <c r="W373" s="64">
        <v>0</v>
      </c>
      <c r="X373" s="65">
        <f>IFERROR(IF(W373="",0,CEILING((W373/$G373),1)*$G373),"")</f>
        <v>0</v>
      </c>
      <c r="Y373" s="64">
        <v>0</v>
      </c>
      <c r="Z373" s="65">
        <f>IFERROR(IF(Y373="",0,CEILING((Y373/$G373),1)*$G373),"")</f>
        <v>0</v>
      </c>
      <c r="AA373" s="64">
        <v>0</v>
      </c>
      <c r="AB373" s="65">
        <f>IFERROR(IF(AA373="",0,CEILING((AA373/$G373),1)*$G373),"")</f>
        <v>0</v>
      </c>
      <c r="AC373" s="66" t="str">
        <f>IF(IFERROR(ROUNDUP(V373/G373,0)*0.01898,0)+IFERROR(ROUNDUP(X373/G373,0)*0.01898,0)+IFERROR(ROUNDUP(Z373/G373,0)*0.01898,0)+IFERROR(ROUNDUP(AB373/G373,0)*0.01898,0)=0,"",IFERROR(ROUNDUP(V373/G373,0)*0.01898,0)+IFERROR(ROUNDUP(X373/G373,0)*0.01898,0)+IFERROR(ROUNDUP(Z373/G373,0)*0.01898,0)+IFERROR(ROUNDUP(AB373/G373,0)*0.01898,0))</f>
        <v/>
      </c>
      <c r="AD373" s="78" t="s">
        <v>57</v>
      </c>
      <c r="AE373" s="78" t="s">
        <v>57</v>
      </c>
      <c r="AF373" s="387" t="s">
        <v>540</v>
      </c>
      <c r="AG373" s="2"/>
      <c r="AH373" s="2"/>
      <c r="AI373" s="2"/>
      <c r="AJ373" s="2"/>
      <c r="AK373" s="2"/>
      <c r="AL373" s="60"/>
      <c r="AM373" s="60"/>
      <c r="AN373" s="60"/>
      <c r="AO373" s="2"/>
      <c r="AP373" s="2"/>
      <c r="AQ373" s="2"/>
      <c r="AR373" s="2"/>
      <c r="AS373" s="2"/>
      <c r="AT373" s="2"/>
      <c r="AU373" s="20"/>
      <c r="AV373" s="20"/>
      <c r="AW373" s="21"/>
      <c r="BB373" s="386" t="s">
        <v>65</v>
      </c>
      <c r="BO373" s="76">
        <f>IFERROR(U373*H373/G373,0)</f>
        <v>0</v>
      </c>
      <c r="BP373" s="76">
        <f>IFERROR(V373*H373/G373,0)</f>
        <v>0</v>
      </c>
      <c r="BQ373" s="76">
        <f>IFERROR(1/I373*(U373/G373),0)</f>
        <v>0</v>
      </c>
      <c r="BR373" s="76">
        <f>IFERROR(1/I373*(V373/G373),0)</f>
        <v>0</v>
      </c>
      <c r="BS373" s="76">
        <f>IFERROR(W373*H373/G373,0)</f>
        <v>0</v>
      </c>
      <c r="BT373" s="76">
        <f>IFERROR(X373*H373/G373,0)</f>
        <v>0</v>
      </c>
      <c r="BU373" s="76">
        <f>IFERROR(1/I373*(W373/G373),0)</f>
        <v>0</v>
      </c>
      <c r="BV373" s="76">
        <f>IFERROR(1/I373*(X373/G373),0)</f>
        <v>0</v>
      </c>
      <c r="BW373" s="76">
        <f>IFERROR(Y373*H373/G373,0)</f>
        <v>0</v>
      </c>
      <c r="BX373" s="76">
        <f>IFERROR(Z373*H373/G373,0)</f>
        <v>0</v>
      </c>
      <c r="BY373" s="76">
        <f>IFERROR(1/I373*(Y373/G373),0)</f>
        <v>0</v>
      </c>
      <c r="BZ373" s="76">
        <f>IFERROR(1/I373*(Z373/G373),0)</f>
        <v>0</v>
      </c>
      <c r="CA373" s="76">
        <f>IFERROR(AA373*H373/G373,0)</f>
        <v>0</v>
      </c>
      <c r="CB373" s="76">
        <f>IFERROR(AB373*H373/G373,0)</f>
        <v>0</v>
      </c>
      <c r="CC373" s="76">
        <f>IFERROR(1/I373*(AA373/G373),0)</f>
        <v>0</v>
      </c>
      <c r="CD373" s="76">
        <f>IFERROR(1/I373*(AB373/G373),0)</f>
        <v>0</v>
      </c>
    </row>
    <row r="374" spans="1:82" hidden="1" x14ac:dyDescent="0.2">
      <c r="A374" s="78" t="s">
        <v>541</v>
      </c>
      <c r="B374" s="79" t="s">
        <v>542</v>
      </c>
      <c r="C374" s="79">
        <v>4301030961</v>
      </c>
      <c r="D374" s="79">
        <v>4607091387636</v>
      </c>
      <c r="E374" s="80">
        <v>0.7</v>
      </c>
      <c r="F374" s="81">
        <v>6</v>
      </c>
      <c r="G374" s="80">
        <v>4.2</v>
      </c>
      <c r="H374" s="80">
        <v>4.5</v>
      </c>
      <c r="I374" s="82">
        <v>132</v>
      </c>
      <c r="J374" s="82" t="s">
        <v>100</v>
      </c>
      <c r="K374" s="83" t="s">
        <v>120</v>
      </c>
      <c r="L374" s="83"/>
      <c r="M374" s="485">
        <v>40</v>
      </c>
      <c r="N374" s="485"/>
      <c r="O374" s="6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374" s="487"/>
      <c r="Q374" s="487"/>
      <c r="R374" s="487"/>
      <c r="S374" s="487"/>
      <c r="T374" s="84" t="s">
        <v>0</v>
      </c>
      <c r="U374" s="64">
        <v>0</v>
      </c>
      <c r="V374" s="65">
        <f>IFERROR(IF(U374="",0,CEILING((U374/$G374),1)*$G374),"")</f>
        <v>0</v>
      </c>
      <c r="W374" s="64">
        <v>0</v>
      </c>
      <c r="X374" s="65">
        <f>IFERROR(IF(W374="",0,CEILING((W374/$G374),1)*$G374),"")</f>
        <v>0</v>
      </c>
      <c r="Y374" s="64">
        <v>0</v>
      </c>
      <c r="Z374" s="65">
        <f>IFERROR(IF(Y374="",0,CEILING((Y374/$G374),1)*$G374),"")</f>
        <v>0</v>
      </c>
      <c r="AA374" s="64">
        <v>0</v>
      </c>
      <c r="AB374" s="65">
        <f>IFERROR(IF(AA374="",0,CEILING((AA374/$G374),1)*$G374),"")</f>
        <v>0</v>
      </c>
      <c r="AC374" s="66" t="str">
        <f>IF(IFERROR(ROUNDUP(V374/G374,0)*0.00902,0)+IFERROR(ROUNDUP(X374/G374,0)*0.00902,0)+IFERROR(ROUNDUP(Z374/G374,0)*0.00902,0)+IFERROR(ROUNDUP(AB374/G374,0)*0.00902,0)=0,"",IFERROR(ROUNDUP(V374/G374,0)*0.00902,0)+IFERROR(ROUNDUP(X374/G374,0)*0.00902,0)+IFERROR(ROUNDUP(Z374/G374,0)*0.00902,0)+IFERROR(ROUNDUP(AB374/G374,0)*0.00902,0))</f>
        <v/>
      </c>
      <c r="AD374" s="78" t="s">
        <v>57</v>
      </c>
      <c r="AE374" s="78" t="s">
        <v>57</v>
      </c>
      <c r="AF374" s="389" t="s">
        <v>543</v>
      </c>
      <c r="AG374" s="2"/>
      <c r="AH374" s="2"/>
      <c r="AI374" s="2"/>
      <c r="AJ374" s="2"/>
      <c r="AK374" s="2"/>
      <c r="AL374" s="60"/>
      <c r="AM374" s="60"/>
      <c r="AN374" s="60"/>
      <c r="AO374" s="2"/>
      <c r="AP374" s="2"/>
      <c r="AQ374" s="2"/>
      <c r="AR374" s="2"/>
      <c r="AS374" s="2"/>
      <c r="AT374" s="2"/>
      <c r="AU374" s="20"/>
      <c r="AV374" s="20"/>
      <c r="AW374" s="21"/>
      <c r="BB374" s="388" t="s">
        <v>65</v>
      </c>
      <c r="BO374" s="76">
        <f>IFERROR(U374*H374/G374,0)</f>
        <v>0</v>
      </c>
      <c r="BP374" s="76">
        <f>IFERROR(V374*H374/G374,0)</f>
        <v>0</v>
      </c>
      <c r="BQ374" s="76">
        <f>IFERROR(1/I374*(U374/G374),0)</f>
        <v>0</v>
      </c>
      <c r="BR374" s="76">
        <f>IFERROR(1/I374*(V374/G374),0)</f>
        <v>0</v>
      </c>
      <c r="BS374" s="76">
        <f>IFERROR(W374*H374/G374,0)</f>
        <v>0</v>
      </c>
      <c r="BT374" s="76">
        <f>IFERROR(X374*H374/G374,0)</f>
        <v>0</v>
      </c>
      <c r="BU374" s="76">
        <f>IFERROR(1/I374*(W374/G374),0)</f>
        <v>0</v>
      </c>
      <c r="BV374" s="76">
        <f>IFERROR(1/I374*(X374/G374),0)</f>
        <v>0</v>
      </c>
      <c r="BW374" s="76">
        <f>IFERROR(Y374*H374/G374,0)</f>
        <v>0</v>
      </c>
      <c r="BX374" s="76">
        <f>IFERROR(Z374*H374/G374,0)</f>
        <v>0</v>
      </c>
      <c r="BY374" s="76">
        <f>IFERROR(1/I374*(Y374/G374),0)</f>
        <v>0</v>
      </c>
      <c r="BZ374" s="76">
        <f>IFERROR(1/I374*(Z374/G374),0)</f>
        <v>0</v>
      </c>
      <c r="CA374" s="76">
        <f>IFERROR(AA374*H374/G374,0)</f>
        <v>0</v>
      </c>
      <c r="CB374" s="76">
        <f>IFERROR(AB374*H374/G374,0)</f>
        <v>0</v>
      </c>
      <c r="CC374" s="76">
        <f>IFERROR(1/I374*(AA374/G374),0)</f>
        <v>0</v>
      </c>
      <c r="CD374" s="76">
        <f>IFERROR(1/I374*(AB374/G374),0)</f>
        <v>0</v>
      </c>
    </row>
    <row r="375" spans="1:82" hidden="1" x14ac:dyDescent="0.2">
      <c r="A375" s="78" t="s">
        <v>544</v>
      </c>
      <c r="B375" s="79" t="s">
        <v>545</v>
      </c>
      <c r="C375" s="79">
        <v>4301030963</v>
      </c>
      <c r="D375" s="79">
        <v>4607091382426</v>
      </c>
      <c r="E375" s="80">
        <v>0.9</v>
      </c>
      <c r="F375" s="81">
        <v>10</v>
      </c>
      <c r="G375" s="80">
        <v>9</v>
      </c>
      <c r="H375" s="80">
        <v>9.5850000000000009</v>
      </c>
      <c r="I375" s="82">
        <v>64</v>
      </c>
      <c r="J375" s="82" t="s">
        <v>88</v>
      </c>
      <c r="K375" s="83" t="s">
        <v>120</v>
      </c>
      <c r="L375" s="83"/>
      <c r="M375" s="485">
        <v>40</v>
      </c>
      <c r="N375" s="485"/>
      <c r="O375" s="6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375" s="487"/>
      <c r="Q375" s="487"/>
      <c r="R375" s="487"/>
      <c r="S375" s="487"/>
      <c r="T375" s="84" t="s">
        <v>0</v>
      </c>
      <c r="U375" s="64">
        <v>0</v>
      </c>
      <c r="V375" s="65">
        <f>IFERROR(IF(U375="",0,CEILING((U375/$G375),1)*$G375),"")</f>
        <v>0</v>
      </c>
      <c r="W375" s="64">
        <v>0</v>
      </c>
      <c r="X375" s="65">
        <f>IFERROR(IF(W375="",0,CEILING((W375/$G375),1)*$G375),"")</f>
        <v>0</v>
      </c>
      <c r="Y375" s="64">
        <v>0</v>
      </c>
      <c r="Z375" s="65">
        <f>IFERROR(IF(Y375="",0,CEILING((Y375/$G375),1)*$G375),"")</f>
        <v>0</v>
      </c>
      <c r="AA375" s="64">
        <v>0</v>
      </c>
      <c r="AB375" s="65">
        <f>IFERROR(IF(AA375="",0,CEILING((AA375/$G375),1)*$G375),"")</f>
        <v>0</v>
      </c>
      <c r="AC375" s="66" t="str">
        <f>IF(IFERROR(ROUNDUP(V375/G375,0)*0.01898,0)+IFERROR(ROUNDUP(X375/G375,0)*0.01898,0)+IFERROR(ROUNDUP(Z375/G375,0)*0.01898,0)+IFERROR(ROUNDUP(AB375/G375,0)*0.01898,0)=0,"",IFERROR(ROUNDUP(V375/G375,0)*0.01898,0)+IFERROR(ROUNDUP(X375/G375,0)*0.01898,0)+IFERROR(ROUNDUP(Z375/G375,0)*0.01898,0)+IFERROR(ROUNDUP(AB375/G375,0)*0.01898,0))</f>
        <v/>
      </c>
      <c r="AD375" s="78" t="s">
        <v>57</v>
      </c>
      <c r="AE375" s="78" t="s">
        <v>57</v>
      </c>
      <c r="AF375" s="391" t="s">
        <v>546</v>
      </c>
      <c r="AG375" s="2"/>
      <c r="AH375" s="2"/>
      <c r="AI375" s="2"/>
      <c r="AJ375" s="2"/>
      <c r="AK375" s="2"/>
      <c r="AL375" s="60"/>
      <c r="AM375" s="60"/>
      <c r="AN375" s="60"/>
      <c r="AO375" s="2"/>
      <c r="AP375" s="2"/>
      <c r="AQ375" s="2"/>
      <c r="AR375" s="2"/>
      <c r="AS375" s="2"/>
      <c r="AT375" s="2"/>
      <c r="AU375" s="20"/>
      <c r="AV375" s="20"/>
      <c r="AW375" s="21"/>
      <c r="BB375" s="390" t="s">
        <v>65</v>
      </c>
      <c r="BO375" s="76">
        <f>IFERROR(U375*H375/G375,0)</f>
        <v>0</v>
      </c>
      <c r="BP375" s="76">
        <f>IFERROR(V375*H375/G375,0)</f>
        <v>0</v>
      </c>
      <c r="BQ375" s="76">
        <f>IFERROR(1/I375*(U375/G375),0)</f>
        <v>0</v>
      </c>
      <c r="BR375" s="76">
        <f>IFERROR(1/I375*(V375/G375),0)</f>
        <v>0</v>
      </c>
      <c r="BS375" s="76">
        <f>IFERROR(W375*H375/G375,0)</f>
        <v>0</v>
      </c>
      <c r="BT375" s="76">
        <f>IFERROR(X375*H375/G375,0)</f>
        <v>0</v>
      </c>
      <c r="BU375" s="76">
        <f>IFERROR(1/I375*(W375/G375),0)</f>
        <v>0</v>
      </c>
      <c r="BV375" s="76">
        <f>IFERROR(1/I375*(X375/G375),0)</f>
        <v>0</v>
      </c>
      <c r="BW375" s="76">
        <f>IFERROR(Y375*H375/G375,0)</f>
        <v>0</v>
      </c>
      <c r="BX375" s="76">
        <f>IFERROR(Z375*H375/G375,0)</f>
        <v>0</v>
      </c>
      <c r="BY375" s="76">
        <f>IFERROR(1/I375*(Y375/G375),0)</f>
        <v>0</v>
      </c>
      <c r="BZ375" s="76">
        <f>IFERROR(1/I375*(Z375/G375),0)</f>
        <v>0</v>
      </c>
      <c r="CA375" s="76">
        <f>IFERROR(AA375*H375/G375,0)</f>
        <v>0</v>
      </c>
      <c r="CB375" s="76">
        <f>IFERROR(AB375*H375/G375,0)</f>
        <v>0</v>
      </c>
      <c r="CC375" s="76">
        <f>IFERROR(1/I375*(AA375/G375),0)</f>
        <v>0</v>
      </c>
      <c r="CD375" s="76">
        <f>IFERROR(1/I375*(AB375/G375),0)</f>
        <v>0</v>
      </c>
    </row>
    <row r="376" spans="1:82" hidden="1" x14ac:dyDescent="0.2">
      <c r="A376" s="78" t="s">
        <v>547</v>
      </c>
      <c r="B376" s="79" t="s">
        <v>548</v>
      </c>
      <c r="C376" s="79">
        <v>4301030962</v>
      </c>
      <c r="D376" s="79">
        <v>4607091386547</v>
      </c>
      <c r="E376" s="80">
        <v>0.35</v>
      </c>
      <c r="F376" s="81">
        <v>8</v>
      </c>
      <c r="G376" s="80">
        <v>2.8</v>
      </c>
      <c r="H376" s="80">
        <v>2.94</v>
      </c>
      <c r="I376" s="82">
        <v>234</v>
      </c>
      <c r="J376" s="82" t="s">
        <v>108</v>
      </c>
      <c r="K376" s="83" t="s">
        <v>120</v>
      </c>
      <c r="L376" s="83"/>
      <c r="M376" s="485">
        <v>40</v>
      </c>
      <c r="N376" s="485"/>
      <c r="O376" s="6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376" s="487"/>
      <c r="Q376" s="487"/>
      <c r="R376" s="487"/>
      <c r="S376" s="487"/>
      <c r="T376" s="84" t="s">
        <v>0</v>
      </c>
      <c r="U376" s="64">
        <v>0</v>
      </c>
      <c r="V376" s="65">
        <f>IFERROR(IF(U376="",0,CEILING((U376/$G376),1)*$G376),"")</f>
        <v>0</v>
      </c>
      <c r="W376" s="64">
        <v>0</v>
      </c>
      <c r="X376" s="65">
        <f>IFERROR(IF(W376="",0,CEILING((W376/$G376),1)*$G376),"")</f>
        <v>0</v>
      </c>
      <c r="Y376" s="64">
        <v>0</v>
      </c>
      <c r="Z376" s="65">
        <f>IFERROR(IF(Y376="",0,CEILING((Y376/$G376),1)*$G376),"")</f>
        <v>0</v>
      </c>
      <c r="AA376" s="64">
        <v>0</v>
      </c>
      <c r="AB376" s="65">
        <f>IFERROR(IF(AA376="",0,CEILING((AA376/$G376),1)*$G376),"")</f>
        <v>0</v>
      </c>
      <c r="AC376" s="66" t="str">
        <f>IF(IFERROR(ROUNDUP(V376/G376,0)*0.00502,0)+IFERROR(ROUNDUP(X376/G376,0)*0.00502,0)+IFERROR(ROUNDUP(Z376/G376,0)*0.00502,0)+IFERROR(ROUNDUP(AB376/G376,0)*0.00502,0)=0,"",IFERROR(ROUNDUP(V376/G376,0)*0.00502,0)+IFERROR(ROUNDUP(X376/G376,0)*0.00502,0)+IFERROR(ROUNDUP(Z376/G376,0)*0.00502,0)+IFERROR(ROUNDUP(AB376/G376,0)*0.00502,0))</f>
        <v/>
      </c>
      <c r="AD376" s="78" t="s">
        <v>57</v>
      </c>
      <c r="AE376" s="78" t="s">
        <v>57</v>
      </c>
      <c r="AF376" s="393" t="s">
        <v>543</v>
      </c>
      <c r="AG376" s="2"/>
      <c r="AH376" s="2"/>
      <c r="AI376" s="2"/>
      <c r="AJ376" s="2"/>
      <c r="AK376" s="2"/>
      <c r="AL376" s="60"/>
      <c r="AM376" s="60"/>
      <c r="AN376" s="60"/>
      <c r="AO376" s="2"/>
      <c r="AP376" s="2"/>
      <c r="AQ376" s="2"/>
      <c r="AR376" s="2"/>
      <c r="AS376" s="2"/>
      <c r="AT376" s="2"/>
      <c r="AU376" s="20"/>
      <c r="AV376" s="20"/>
      <c r="AW376" s="21"/>
      <c r="BB376" s="392" t="s">
        <v>65</v>
      </c>
      <c r="BO376" s="76">
        <f>IFERROR(U376*H376/G376,0)</f>
        <v>0</v>
      </c>
      <c r="BP376" s="76">
        <f>IFERROR(V376*H376/G376,0)</f>
        <v>0</v>
      </c>
      <c r="BQ376" s="76">
        <f>IFERROR(1/I376*(U376/G376),0)</f>
        <v>0</v>
      </c>
      <c r="BR376" s="76">
        <f>IFERROR(1/I376*(V376/G376),0)</f>
        <v>0</v>
      </c>
      <c r="BS376" s="76">
        <f>IFERROR(W376*H376/G376,0)</f>
        <v>0</v>
      </c>
      <c r="BT376" s="76">
        <f>IFERROR(X376*H376/G376,0)</f>
        <v>0</v>
      </c>
      <c r="BU376" s="76">
        <f>IFERROR(1/I376*(W376/G376),0)</f>
        <v>0</v>
      </c>
      <c r="BV376" s="76">
        <f>IFERROR(1/I376*(X376/G376),0)</f>
        <v>0</v>
      </c>
      <c r="BW376" s="76">
        <f>IFERROR(Y376*H376/G376,0)</f>
        <v>0</v>
      </c>
      <c r="BX376" s="76">
        <f>IFERROR(Z376*H376/G376,0)</f>
        <v>0</v>
      </c>
      <c r="BY376" s="76">
        <f>IFERROR(1/I376*(Y376/G376),0)</f>
        <v>0</v>
      </c>
      <c r="BZ376" s="76">
        <f>IFERROR(1/I376*(Z376/G376),0)</f>
        <v>0</v>
      </c>
      <c r="CA376" s="76">
        <f>IFERROR(AA376*H376/G376,0)</f>
        <v>0</v>
      </c>
      <c r="CB376" s="76">
        <f>IFERROR(AB376*H376/G376,0)</f>
        <v>0</v>
      </c>
      <c r="CC376" s="76">
        <f>IFERROR(1/I376*(AA376/G376),0)</f>
        <v>0</v>
      </c>
      <c r="CD376" s="76">
        <f>IFERROR(1/I376*(AB376/G376),0)</f>
        <v>0</v>
      </c>
    </row>
    <row r="377" spans="1:82" hidden="1" x14ac:dyDescent="0.2">
      <c r="A377" s="78" t="s">
        <v>549</v>
      </c>
      <c r="B377" s="79" t="s">
        <v>550</v>
      </c>
      <c r="C377" s="79">
        <v>4301030964</v>
      </c>
      <c r="D377" s="79">
        <v>4607091382464</v>
      </c>
      <c r="E377" s="80">
        <v>0.35</v>
      </c>
      <c r="F377" s="81">
        <v>8</v>
      </c>
      <c r="G377" s="80">
        <v>2.8</v>
      </c>
      <c r="H377" s="80">
        <v>2.964</v>
      </c>
      <c r="I377" s="82">
        <v>234</v>
      </c>
      <c r="J377" s="82" t="s">
        <v>108</v>
      </c>
      <c r="K377" s="83" t="s">
        <v>120</v>
      </c>
      <c r="L377" s="83"/>
      <c r="M377" s="485">
        <v>40</v>
      </c>
      <c r="N377" s="485"/>
      <c r="O377" s="6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377" s="487"/>
      <c r="Q377" s="487"/>
      <c r="R377" s="487"/>
      <c r="S377" s="487"/>
      <c r="T377" s="84" t="s">
        <v>0</v>
      </c>
      <c r="U377" s="64">
        <v>0</v>
      </c>
      <c r="V377" s="65">
        <f>IFERROR(IF(U377="",0,CEILING((U377/$G377),1)*$G377),"")</f>
        <v>0</v>
      </c>
      <c r="W377" s="64">
        <v>0</v>
      </c>
      <c r="X377" s="65">
        <f>IFERROR(IF(W377="",0,CEILING((W377/$G377),1)*$G377),"")</f>
        <v>0</v>
      </c>
      <c r="Y377" s="64">
        <v>0</v>
      </c>
      <c r="Z377" s="65">
        <f>IFERROR(IF(Y377="",0,CEILING((Y377/$G377),1)*$G377),"")</f>
        <v>0</v>
      </c>
      <c r="AA377" s="64">
        <v>0</v>
      </c>
      <c r="AB377" s="65">
        <f>IFERROR(IF(AA377="",0,CEILING((AA377/$G377),1)*$G377),"")</f>
        <v>0</v>
      </c>
      <c r="AC377" s="66" t="str">
        <f>IF(IFERROR(ROUNDUP(V377/G377,0)*0.00502,0)+IFERROR(ROUNDUP(X377/G377,0)*0.00502,0)+IFERROR(ROUNDUP(Z377/G377,0)*0.00502,0)+IFERROR(ROUNDUP(AB377/G377,0)*0.00502,0)=0,"",IFERROR(ROUNDUP(V377/G377,0)*0.00502,0)+IFERROR(ROUNDUP(X377/G377,0)*0.00502,0)+IFERROR(ROUNDUP(Z377/G377,0)*0.00502,0)+IFERROR(ROUNDUP(AB377/G377,0)*0.00502,0))</f>
        <v/>
      </c>
      <c r="AD377" s="78" t="s">
        <v>57</v>
      </c>
      <c r="AE377" s="78" t="s">
        <v>57</v>
      </c>
      <c r="AF377" s="395" t="s">
        <v>546</v>
      </c>
      <c r="AG377" s="2"/>
      <c r="AH377" s="2"/>
      <c r="AI377" s="2"/>
      <c r="AJ377" s="2"/>
      <c r="AK377" s="2"/>
      <c r="AL377" s="60"/>
      <c r="AM377" s="60"/>
      <c r="AN377" s="60"/>
      <c r="AO377" s="2"/>
      <c r="AP377" s="2"/>
      <c r="AQ377" s="2"/>
      <c r="AR377" s="2"/>
      <c r="AS377" s="2"/>
      <c r="AT377" s="2"/>
      <c r="AU377" s="20"/>
      <c r="AV377" s="20"/>
      <c r="AW377" s="21"/>
      <c r="BB377" s="394" t="s">
        <v>65</v>
      </c>
      <c r="BO377" s="76">
        <f>IFERROR(U377*H377/G377,0)</f>
        <v>0</v>
      </c>
      <c r="BP377" s="76">
        <f>IFERROR(V377*H377/G377,0)</f>
        <v>0</v>
      </c>
      <c r="BQ377" s="76">
        <f>IFERROR(1/I377*(U377/G377),0)</f>
        <v>0</v>
      </c>
      <c r="BR377" s="76">
        <f>IFERROR(1/I377*(V377/G377),0)</f>
        <v>0</v>
      </c>
      <c r="BS377" s="76">
        <f>IFERROR(W377*H377/G377,0)</f>
        <v>0</v>
      </c>
      <c r="BT377" s="76">
        <f>IFERROR(X377*H377/G377,0)</f>
        <v>0</v>
      </c>
      <c r="BU377" s="76">
        <f>IFERROR(1/I377*(W377/G377),0)</f>
        <v>0</v>
      </c>
      <c r="BV377" s="76">
        <f>IFERROR(1/I377*(X377/G377),0)</f>
        <v>0</v>
      </c>
      <c r="BW377" s="76">
        <f>IFERROR(Y377*H377/G377,0)</f>
        <v>0</v>
      </c>
      <c r="BX377" s="76">
        <f>IFERROR(Z377*H377/G377,0)</f>
        <v>0</v>
      </c>
      <c r="BY377" s="76">
        <f>IFERROR(1/I377*(Y377/G377),0)</f>
        <v>0</v>
      </c>
      <c r="BZ377" s="76">
        <f>IFERROR(1/I377*(Z377/G377),0)</f>
        <v>0</v>
      </c>
      <c r="CA377" s="76">
        <f>IFERROR(AA377*H377/G377,0)</f>
        <v>0</v>
      </c>
      <c r="CB377" s="76">
        <f>IFERROR(AB377*H377/G377,0)</f>
        <v>0</v>
      </c>
      <c r="CC377" s="76">
        <f>IFERROR(1/I377*(AA377/G377),0)</f>
        <v>0</v>
      </c>
      <c r="CD377" s="76">
        <f>IFERROR(1/I377*(AB377/G377),0)</f>
        <v>0</v>
      </c>
    </row>
    <row r="378" spans="1:82" hidden="1" x14ac:dyDescent="0.2">
      <c r="A378" s="490"/>
      <c r="B378" s="490"/>
      <c r="C378" s="490"/>
      <c r="D378" s="490"/>
      <c r="E378" s="490"/>
      <c r="F378" s="490"/>
      <c r="G378" s="490"/>
      <c r="H378" s="490"/>
      <c r="I378" s="490"/>
      <c r="J378" s="490"/>
      <c r="K378" s="490"/>
      <c r="L378" s="490"/>
      <c r="M378" s="490"/>
      <c r="N378" s="490"/>
      <c r="O378" s="488" t="s">
        <v>43</v>
      </c>
      <c r="P378" s="489"/>
      <c r="Q378" s="489"/>
      <c r="R378" s="489"/>
      <c r="S378" s="489"/>
      <c r="T378" s="39" t="s">
        <v>42</v>
      </c>
      <c r="U378" s="101">
        <f>IFERROR(U373/G373,0)+IFERROR(U374/G374,0)+IFERROR(U375/G375,0)+IFERROR(U376/G376,0)+IFERROR(U377/G377,0)</f>
        <v>0</v>
      </c>
      <c r="V378" s="101">
        <f>IFERROR(V373/G373,0)+IFERROR(V374/G374,0)+IFERROR(V375/G375,0)+IFERROR(V376/G376,0)+IFERROR(V377/G377,0)</f>
        <v>0</v>
      </c>
      <c r="W378" s="101">
        <f>IFERROR(W373/G373,0)+IFERROR(W374/G374,0)+IFERROR(W375/G375,0)+IFERROR(W376/G376,0)+IFERROR(W377/G377,0)</f>
        <v>0</v>
      </c>
      <c r="X378" s="101">
        <f>IFERROR(X373/G373,0)+IFERROR(X374/G374,0)+IFERROR(X375/G375,0)+IFERROR(X376/G376,0)+IFERROR(X377/G377,0)</f>
        <v>0</v>
      </c>
      <c r="Y378" s="101">
        <f>IFERROR(Y373/G373,0)+IFERROR(Y374/G374,0)+IFERROR(Y375/G375,0)+IFERROR(Y376/G376,0)+IFERROR(Y377/G377,0)</f>
        <v>0</v>
      </c>
      <c r="Z378" s="101">
        <f>IFERROR(Z373/G373,0)+IFERROR(Z374/G374,0)+IFERROR(Z375/G375,0)+IFERROR(Z376/G376,0)+IFERROR(Z377/G377,0)</f>
        <v>0</v>
      </c>
      <c r="AA378" s="101">
        <f>IFERROR(AA373/G373,0)+IFERROR(AA374/G374,0)+IFERROR(AA375/G375,0)+IFERROR(AA376/G376,0)+IFERROR(AA377/G377,0)</f>
        <v>0</v>
      </c>
      <c r="AB378" s="101">
        <f>IFERROR(AB373/G373,0)+IFERROR(AB374/G374,0)+IFERROR(AB375/G375,0)+IFERROR(AB376/G376,0)+IFERROR(AB377/G377,0)</f>
        <v>0</v>
      </c>
      <c r="AC378" s="101">
        <f>IFERROR(IF(AC373="",0,AC373),0)+IFERROR(IF(AC374="",0,AC374),0)+IFERROR(IF(AC375="",0,AC375),0)+IFERROR(IF(AC376="",0,AC376),0)+IFERROR(IF(AC377="",0,AC377),0)</f>
        <v>0</v>
      </c>
      <c r="AD378" s="3"/>
      <c r="AE378" s="71"/>
      <c r="AF378" s="3"/>
      <c r="AG378" s="3"/>
      <c r="AH378" s="3"/>
      <c r="AI378" s="3"/>
      <c r="AJ378" s="3"/>
      <c r="AK378" s="3"/>
      <c r="AL378" s="61"/>
      <c r="AM378" s="61"/>
      <c r="AN378" s="61"/>
      <c r="AO378" s="3"/>
      <c r="AP378" s="3"/>
      <c r="AQ378" s="2"/>
      <c r="AR378" s="2"/>
      <c r="AS378" s="2"/>
      <c r="AT378" s="2"/>
      <c r="AU378" s="20"/>
      <c r="AV378" s="20"/>
      <c r="AW378" s="21"/>
    </row>
    <row r="379" spans="1:82" hidden="1" x14ac:dyDescent="0.2">
      <c r="A379" s="490"/>
      <c r="B379" s="490"/>
      <c r="C379" s="490"/>
      <c r="D379" s="490"/>
      <c r="E379" s="490"/>
      <c r="F379" s="490"/>
      <c r="G379" s="490"/>
      <c r="H379" s="490"/>
      <c r="I379" s="490"/>
      <c r="J379" s="490"/>
      <c r="K379" s="490"/>
      <c r="L379" s="490"/>
      <c r="M379" s="490"/>
      <c r="N379" s="490"/>
      <c r="O379" s="488" t="s">
        <v>43</v>
      </c>
      <c r="P379" s="489"/>
      <c r="Q379" s="489"/>
      <c r="R379" s="489"/>
      <c r="S379" s="489"/>
      <c r="T379" s="39" t="s">
        <v>0</v>
      </c>
      <c r="U379" s="103">
        <f t="shared" ref="U379:AB379" si="99">IFERROR(SUM(U373:U377),0)</f>
        <v>0</v>
      </c>
      <c r="V379" s="103">
        <f t="shared" si="99"/>
        <v>0</v>
      </c>
      <c r="W379" s="103">
        <f t="shared" si="99"/>
        <v>0</v>
      </c>
      <c r="X379" s="103">
        <f t="shared" si="99"/>
        <v>0</v>
      </c>
      <c r="Y379" s="103">
        <f t="shared" si="99"/>
        <v>0</v>
      </c>
      <c r="Z379" s="103">
        <f t="shared" si="99"/>
        <v>0</v>
      </c>
      <c r="AA379" s="103">
        <f t="shared" si="99"/>
        <v>0</v>
      </c>
      <c r="AB379" s="103">
        <f t="shared" si="99"/>
        <v>0</v>
      </c>
      <c r="AC379" s="101" t="s">
        <v>57</v>
      </c>
      <c r="AD379" s="3"/>
      <c r="AE379" s="71"/>
      <c r="AF379" s="3"/>
      <c r="AG379" s="3"/>
      <c r="AH379" s="3"/>
      <c r="AI379" s="3"/>
      <c r="AJ379" s="3"/>
      <c r="AK379" s="3"/>
      <c r="AL379" s="61"/>
      <c r="AM379" s="61"/>
      <c r="AN379" s="61"/>
      <c r="AO379" s="3"/>
      <c r="AP379" s="3"/>
      <c r="AQ379" s="2"/>
      <c r="AR379" s="2"/>
      <c r="AS379" s="2"/>
      <c r="AT379" s="2"/>
      <c r="AU379" s="20"/>
      <c r="AV379" s="20"/>
      <c r="AW379" s="21"/>
    </row>
    <row r="380" spans="1:82" ht="27.75" hidden="1" customHeight="1" x14ac:dyDescent="0.2">
      <c r="A380" s="473" t="s">
        <v>81</v>
      </c>
      <c r="B380" s="474"/>
      <c r="C380" s="474"/>
      <c r="D380" s="474"/>
      <c r="E380" s="474"/>
      <c r="F380" s="474"/>
      <c r="G380" s="474"/>
      <c r="H380" s="474"/>
      <c r="I380" s="474"/>
      <c r="J380" s="474"/>
      <c r="K380" s="474"/>
      <c r="L380" s="474"/>
      <c r="M380" s="474"/>
      <c r="N380" s="474"/>
      <c r="O380" s="474"/>
      <c r="P380" s="474"/>
      <c r="Q380" s="474"/>
      <c r="R380" s="474"/>
      <c r="S380" s="474"/>
      <c r="T380" s="474"/>
      <c r="U380" s="474"/>
      <c r="V380" s="474"/>
      <c r="W380" s="475"/>
      <c r="X380" s="475"/>
      <c r="Y380" s="475"/>
      <c r="Z380" s="475"/>
      <c r="AA380" s="476"/>
      <c r="AB380" s="476"/>
      <c r="AC380" s="476"/>
      <c r="AD380" s="476"/>
      <c r="AE380" s="477"/>
      <c r="AF380" s="478"/>
      <c r="AG380" s="2"/>
      <c r="AH380" s="2"/>
      <c r="AI380" s="2"/>
      <c r="AJ380" s="2"/>
      <c r="AK380" s="60"/>
      <c r="AL380" s="60"/>
      <c r="AM380" s="60"/>
      <c r="AN380" s="2"/>
      <c r="AO380" s="2"/>
      <c r="AP380" s="2"/>
      <c r="AQ380" s="2"/>
      <c r="AR380" s="2"/>
    </row>
    <row r="381" spans="1:82" ht="15" hidden="1" x14ac:dyDescent="0.25">
      <c r="A381" s="479" t="s">
        <v>551</v>
      </c>
      <c r="B381" s="480"/>
      <c r="C381" s="480"/>
      <c r="D381" s="480"/>
      <c r="E381" s="480"/>
      <c r="F381" s="480"/>
      <c r="G381" s="480"/>
      <c r="H381" s="480"/>
      <c r="I381" s="480"/>
      <c r="J381" s="480"/>
      <c r="K381" s="480"/>
      <c r="L381" s="480"/>
      <c r="M381" s="480"/>
      <c r="N381" s="480"/>
      <c r="O381" s="480"/>
      <c r="P381" s="480"/>
      <c r="Q381" s="480"/>
      <c r="R381" s="480"/>
      <c r="S381" s="480"/>
      <c r="T381" s="480"/>
      <c r="U381" s="480"/>
      <c r="V381" s="480"/>
      <c r="W381" s="480"/>
      <c r="X381" s="480"/>
      <c r="Y381" s="480"/>
      <c r="Z381" s="480"/>
      <c r="AA381" s="476"/>
      <c r="AB381" s="476"/>
      <c r="AC381" s="476"/>
      <c r="AD381" s="476"/>
      <c r="AE381" s="477"/>
      <c r="AF381" s="481"/>
      <c r="AG381" s="2"/>
      <c r="AH381" s="2"/>
      <c r="AI381" s="2"/>
      <c r="AJ381" s="2"/>
      <c r="AK381" s="60"/>
      <c r="AL381" s="60"/>
      <c r="AM381" s="60"/>
      <c r="AN381" s="2"/>
      <c r="AO381" s="2"/>
      <c r="AP381" s="2"/>
      <c r="AQ381" s="2"/>
      <c r="AR381" s="2"/>
    </row>
    <row r="382" spans="1:82" ht="15" hidden="1" x14ac:dyDescent="0.25">
      <c r="A382" s="482" t="s">
        <v>92</v>
      </c>
      <c r="B382" s="483"/>
      <c r="C382" s="483"/>
      <c r="D382" s="483"/>
      <c r="E382" s="483"/>
      <c r="F382" s="483"/>
      <c r="G382" s="483"/>
      <c r="H382" s="483"/>
      <c r="I382" s="483"/>
      <c r="J382" s="483"/>
      <c r="K382" s="483"/>
      <c r="L382" s="483"/>
      <c r="M382" s="483"/>
      <c r="N382" s="483"/>
      <c r="O382" s="483"/>
      <c r="P382" s="483"/>
      <c r="Q382" s="483"/>
      <c r="R382" s="483"/>
      <c r="S382" s="483"/>
      <c r="T382" s="483"/>
      <c r="U382" s="483"/>
      <c r="V382" s="483"/>
      <c r="W382" s="483"/>
      <c r="X382" s="480"/>
      <c r="Y382" s="480"/>
      <c r="Z382" s="480"/>
      <c r="AA382" s="476"/>
      <c r="AB382" s="476"/>
      <c r="AC382" s="476"/>
      <c r="AD382" s="476"/>
      <c r="AE382" s="477"/>
      <c r="AF382" s="484"/>
      <c r="AG382" s="2"/>
      <c r="AH382" s="2"/>
      <c r="AI382" s="2"/>
      <c r="AJ382" s="2"/>
      <c r="AK382" s="60"/>
      <c r="AL382" s="60"/>
      <c r="AM382" s="60"/>
      <c r="AN382" s="2"/>
      <c r="AO382" s="2"/>
      <c r="AP382" s="2"/>
      <c r="AQ382" s="2"/>
      <c r="AR382" s="2"/>
    </row>
    <row r="383" spans="1:82" ht="33.75" hidden="1" x14ac:dyDescent="0.2">
      <c r="A383" s="78" t="s">
        <v>552</v>
      </c>
      <c r="B383" s="79" t="s">
        <v>553</v>
      </c>
      <c r="C383" s="79">
        <v>4301012071</v>
      </c>
      <c r="D383" s="79">
        <v>4680115881907</v>
      </c>
      <c r="E383" s="80">
        <v>1.8</v>
      </c>
      <c r="F383" s="81">
        <v>6</v>
      </c>
      <c r="G383" s="80">
        <v>10.8</v>
      </c>
      <c r="H383" s="80">
        <v>11.234999999999999</v>
      </c>
      <c r="I383" s="82">
        <v>64</v>
      </c>
      <c r="J383" s="82" t="s">
        <v>88</v>
      </c>
      <c r="K383" s="83" t="s">
        <v>87</v>
      </c>
      <c r="L383" s="83"/>
      <c r="M383" s="485">
        <v>60</v>
      </c>
      <c r="N383" s="485"/>
      <c r="O383" s="6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83" s="487"/>
      <c r="Q383" s="487"/>
      <c r="R383" s="487"/>
      <c r="S383" s="487"/>
      <c r="T383" s="84" t="s">
        <v>0</v>
      </c>
      <c r="U383" s="64">
        <v>0</v>
      </c>
      <c r="V383" s="65">
        <f t="shared" ref="V383:V388" si="100">IFERROR(IF(U383="",0,CEILING((U383/$G383),1)*$G383),"")</f>
        <v>0</v>
      </c>
      <c r="W383" s="64">
        <v>0</v>
      </c>
      <c r="X383" s="65">
        <f t="shared" ref="X383:X388" si="101">IFERROR(IF(W383="",0,CEILING((W383/$G383),1)*$G383),"")</f>
        <v>0</v>
      </c>
      <c r="Y383" s="64">
        <v>0</v>
      </c>
      <c r="Z383" s="65">
        <f t="shared" ref="Z383:Z388" si="102">IFERROR(IF(Y383="",0,CEILING((Y383/$G383),1)*$G383),"")</f>
        <v>0</v>
      </c>
      <c r="AA383" s="64">
        <v>0</v>
      </c>
      <c r="AB383" s="65">
        <f t="shared" ref="AB383:AB388" si="103">IFERROR(IF(AA383="",0,CEILING((AA383/$G383),1)*$G383),"")</f>
        <v>0</v>
      </c>
      <c r="AC383" s="66" t="str">
        <f>IF(IFERROR(ROUNDUP(V383/G383,0)*0.01898,0)+IFERROR(ROUNDUP(X383/G383,0)*0.01898,0)+IFERROR(ROUNDUP(Z383/G383,0)*0.01898,0)+IFERROR(ROUNDUP(AB383/G383,0)*0.01898,0)=0,"",IFERROR(ROUNDUP(V383/G383,0)*0.01898,0)+IFERROR(ROUNDUP(X383/G383,0)*0.01898,0)+IFERROR(ROUNDUP(Z383/G383,0)*0.01898,0)+IFERROR(ROUNDUP(AB383/G383,0)*0.01898,0))</f>
        <v/>
      </c>
      <c r="AD383" s="78" t="s">
        <v>57</v>
      </c>
      <c r="AE383" s="78" t="s">
        <v>57</v>
      </c>
      <c r="AF383" s="397" t="s">
        <v>554</v>
      </c>
      <c r="AG383" s="2"/>
      <c r="AH383" s="2"/>
      <c r="AI383" s="2"/>
      <c r="AJ383" s="2"/>
      <c r="AK383" s="2"/>
      <c r="AL383" s="60"/>
      <c r="AM383" s="60"/>
      <c r="AN383" s="60"/>
      <c r="AO383" s="2"/>
      <c r="AP383" s="2"/>
      <c r="AQ383" s="2"/>
      <c r="AR383" s="2"/>
      <c r="AS383" s="2"/>
      <c r="AT383" s="2"/>
      <c r="AU383" s="20"/>
      <c r="AV383" s="20"/>
      <c r="AW383" s="21"/>
      <c r="BB383" s="396" t="s">
        <v>65</v>
      </c>
      <c r="BO383" s="76">
        <f t="shared" ref="BO383:BO388" si="104">IFERROR(U383*H383/G383,0)</f>
        <v>0</v>
      </c>
      <c r="BP383" s="76">
        <f t="shared" ref="BP383:BP388" si="105">IFERROR(V383*H383/G383,0)</f>
        <v>0</v>
      </c>
      <c r="BQ383" s="76">
        <f t="shared" ref="BQ383:BQ388" si="106">IFERROR(1/I383*(U383/G383),0)</f>
        <v>0</v>
      </c>
      <c r="BR383" s="76">
        <f t="shared" ref="BR383:BR388" si="107">IFERROR(1/I383*(V383/G383),0)</f>
        <v>0</v>
      </c>
      <c r="BS383" s="76">
        <f t="shared" ref="BS383:BS388" si="108">IFERROR(W383*H383/G383,0)</f>
        <v>0</v>
      </c>
      <c r="BT383" s="76">
        <f t="shared" ref="BT383:BT388" si="109">IFERROR(X383*H383/G383,0)</f>
        <v>0</v>
      </c>
      <c r="BU383" s="76">
        <f t="shared" ref="BU383:BU388" si="110">IFERROR(1/I383*(W383/G383),0)</f>
        <v>0</v>
      </c>
      <c r="BV383" s="76">
        <f t="shared" ref="BV383:BV388" si="111">IFERROR(1/I383*(X383/G383),0)</f>
        <v>0</v>
      </c>
      <c r="BW383" s="76">
        <f t="shared" ref="BW383:BW388" si="112">IFERROR(Y383*H383/G383,0)</f>
        <v>0</v>
      </c>
      <c r="BX383" s="76">
        <f t="shared" ref="BX383:BX388" si="113">IFERROR(Z383*H383/G383,0)</f>
        <v>0</v>
      </c>
      <c r="BY383" s="76">
        <f t="shared" ref="BY383:BY388" si="114">IFERROR(1/I383*(Y383/G383),0)</f>
        <v>0</v>
      </c>
      <c r="BZ383" s="76">
        <f t="shared" ref="BZ383:BZ388" si="115">IFERROR(1/I383*(Z383/G383),0)</f>
        <v>0</v>
      </c>
      <c r="CA383" s="76">
        <f t="shared" ref="CA383:CA388" si="116">IFERROR(AA383*H383/G383,0)</f>
        <v>0</v>
      </c>
      <c r="CB383" s="76">
        <f t="shared" ref="CB383:CB388" si="117">IFERROR(AB383*H383/G383,0)</f>
        <v>0</v>
      </c>
      <c r="CC383" s="76">
        <f t="shared" ref="CC383:CC388" si="118">IFERROR(1/I383*(AA383/G383),0)</f>
        <v>0</v>
      </c>
      <c r="CD383" s="76">
        <f t="shared" ref="CD383:CD388" si="119">IFERROR(1/I383*(AB383/G383),0)</f>
        <v>0</v>
      </c>
    </row>
    <row r="384" spans="1:82" ht="33.75" hidden="1" x14ac:dyDescent="0.2">
      <c r="A384" s="78" t="s">
        <v>555</v>
      </c>
      <c r="B384" s="79" t="s">
        <v>556</v>
      </c>
      <c r="C384" s="79">
        <v>4301011217</v>
      </c>
      <c r="D384" s="79">
        <v>4607091384192</v>
      </c>
      <c r="E384" s="80">
        <v>1.8</v>
      </c>
      <c r="F384" s="81">
        <v>6</v>
      </c>
      <c r="G384" s="80">
        <v>10.8</v>
      </c>
      <c r="H384" s="80">
        <v>11.234999999999999</v>
      </c>
      <c r="I384" s="82">
        <v>64</v>
      </c>
      <c r="J384" s="82" t="s">
        <v>88</v>
      </c>
      <c r="K384" s="83" t="s">
        <v>120</v>
      </c>
      <c r="L384" s="83"/>
      <c r="M384" s="485">
        <v>60</v>
      </c>
      <c r="N384" s="485"/>
      <c r="O384" s="6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84" s="487"/>
      <c r="Q384" s="487"/>
      <c r="R384" s="487"/>
      <c r="S384" s="487"/>
      <c r="T384" s="84" t="s">
        <v>0</v>
      </c>
      <c r="U384" s="64">
        <v>0</v>
      </c>
      <c r="V384" s="65">
        <f t="shared" si="100"/>
        <v>0</v>
      </c>
      <c r="W384" s="64">
        <v>0</v>
      </c>
      <c r="X384" s="65">
        <f t="shared" si="101"/>
        <v>0</v>
      </c>
      <c r="Y384" s="64">
        <v>0</v>
      </c>
      <c r="Z384" s="65">
        <f t="shared" si="102"/>
        <v>0</v>
      </c>
      <c r="AA384" s="64">
        <v>0</v>
      </c>
      <c r="AB384" s="65">
        <f t="shared" si="103"/>
        <v>0</v>
      </c>
      <c r="AC384" s="66" t="str">
        <f>IF(IFERROR(ROUNDUP(V384/G384,0)*0.01898,0)+IFERROR(ROUNDUP(X384/G384,0)*0.01898,0)+IFERROR(ROUNDUP(Z384/G384,0)*0.01898,0)+IFERROR(ROUNDUP(AB384/G384,0)*0.01898,0)=0,"",IFERROR(ROUNDUP(V384/G384,0)*0.01898,0)+IFERROR(ROUNDUP(X384/G384,0)*0.01898,0)+IFERROR(ROUNDUP(Z384/G384,0)*0.01898,0)+IFERROR(ROUNDUP(AB384/G384,0)*0.01898,0))</f>
        <v/>
      </c>
      <c r="AD384" s="78" t="s">
        <v>57</v>
      </c>
      <c r="AE384" s="78" t="s">
        <v>57</v>
      </c>
      <c r="AF384" s="399" t="s">
        <v>557</v>
      </c>
      <c r="AG384" s="2"/>
      <c r="AH384" s="2"/>
      <c r="AI384" s="2"/>
      <c r="AJ384" s="2"/>
      <c r="AK384" s="2"/>
      <c r="AL384" s="60"/>
      <c r="AM384" s="60"/>
      <c r="AN384" s="60"/>
      <c r="AO384" s="2"/>
      <c r="AP384" s="2"/>
      <c r="AQ384" s="2"/>
      <c r="AR384" s="2"/>
      <c r="AS384" s="2"/>
      <c r="AT384" s="2"/>
      <c r="AU384" s="20"/>
      <c r="AV384" s="20"/>
      <c r="AW384" s="21"/>
      <c r="BB384" s="398" t="s">
        <v>65</v>
      </c>
      <c r="BO384" s="76">
        <f t="shared" si="104"/>
        <v>0</v>
      </c>
      <c r="BP384" s="76">
        <f t="shared" si="105"/>
        <v>0</v>
      </c>
      <c r="BQ384" s="76">
        <f t="shared" si="106"/>
        <v>0</v>
      </c>
      <c r="BR384" s="76">
        <f t="shared" si="107"/>
        <v>0</v>
      </c>
      <c r="BS384" s="76">
        <f t="shared" si="108"/>
        <v>0</v>
      </c>
      <c r="BT384" s="76">
        <f t="shared" si="109"/>
        <v>0</v>
      </c>
      <c r="BU384" s="76">
        <f t="shared" si="110"/>
        <v>0</v>
      </c>
      <c r="BV384" s="76">
        <f t="shared" si="111"/>
        <v>0</v>
      </c>
      <c r="BW384" s="76">
        <f t="shared" si="112"/>
        <v>0</v>
      </c>
      <c r="BX384" s="76">
        <f t="shared" si="113"/>
        <v>0</v>
      </c>
      <c r="BY384" s="76">
        <f t="shared" si="114"/>
        <v>0</v>
      </c>
      <c r="BZ384" s="76">
        <f t="shared" si="115"/>
        <v>0</v>
      </c>
      <c r="CA384" s="76">
        <f t="shared" si="116"/>
        <v>0</v>
      </c>
      <c r="CB384" s="76">
        <f t="shared" si="117"/>
        <v>0</v>
      </c>
      <c r="CC384" s="76">
        <f t="shared" si="118"/>
        <v>0</v>
      </c>
      <c r="CD384" s="76">
        <f t="shared" si="119"/>
        <v>0</v>
      </c>
    </row>
    <row r="385" spans="1:82" ht="33.75" hidden="1" x14ac:dyDescent="0.2">
      <c r="A385" s="78" t="s">
        <v>558</v>
      </c>
      <c r="B385" s="79" t="s">
        <v>559</v>
      </c>
      <c r="C385" s="79">
        <v>4301012091</v>
      </c>
      <c r="D385" s="79">
        <v>4680115884892</v>
      </c>
      <c r="E385" s="80">
        <v>1.8</v>
      </c>
      <c r="F385" s="81">
        <v>6</v>
      </c>
      <c r="G385" s="80">
        <v>10.8</v>
      </c>
      <c r="H385" s="80">
        <v>11.234999999999999</v>
      </c>
      <c r="I385" s="82">
        <v>64</v>
      </c>
      <c r="J385" s="82" t="s">
        <v>88</v>
      </c>
      <c r="K385" s="83" t="s">
        <v>87</v>
      </c>
      <c r="L385" s="83"/>
      <c r="M385" s="485">
        <v>60</v>
      </c>
      <c r="N385" s="485"/>
      <c r="O385" s="6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85" s="487"/>
      <c r="Q385" s="487"/>
      <c r="R385" s="487"/>
      <c r="S385" s="487"/>
      <c r="T385" s="84" t="s">
        <v>0</v>
      </c>
      <c r="U385" s="64">
        <v>0</v>
      </c>
      <c r="V385" s="65">
        <f t="shared" si="100"/>
        <v>0</v>
      </c>
      <c r="W385" s="64">
        <v>0</v>
      </c>
      <c r="X385" s="65">
        <f t="shared" si="101"/>
        <v>0</v>
      </c>
      <c r="Y385" s="64">
        <v>0</v>
      </c>
      <c r="Z385" s="65">
        <f t="shared" si="102"/>
        <v>0</v>
      </c>
      <c r="AA385" s="64">
        <v>0</v>
      </c>
      <c r="AB385" s="65">
        <f t="shared" si="103"/>
        <v>0</v>
      </c>
      <c r="AC385" s="66" t="str">
        <f>IF(IFERROR(ROUNDUP(V385/G385,0)*0.01898,0)+IFERROR(ROUNDUP(X385/G385,0)*0.01898,0)+IFERROR(ROUNDUP(Z385/G385,0)*0.01898,0)+IFERROR(ROUNDUP(AB385/G385,0)*0.01898,0)=0,"",IFERROR(ROUNDUP(V385/G385,0)*0.01898,0)+IFERROR(ROUNDUP(X385/G385,0)*0.01898,0)+IFERROR(ROUNDUP(Z385/G385,0)*0.01898,0)+IFERROR(ROUNDUP(AB385/G385,0)*0.01898,0))</f>
        <v/>
      </c>
      <c r="AD385" s="78" t="s">
        <v>57</v>
      </c>
      <c r="AE385" s="78" t="s">
        <v>57</v>
      </c>
      <c r="AF385" s="401" t="s">
        <v>560</v>
      </c>
      <c r="AG385" s="2"/>
      <c r="AH385" s="2"/>
      <c r="AI385" s="2"/>
      <c r="AJ385" s="2"/>
      <c r="AK385" s="2"/>
      <c r="AL385" s="60"/>
      <c r="AM385" s="60"/>
      <c r="AN385" s="60"/>
      <c r="AO385" s="2"/>
      <c r="AP385" s="2"/>
      <c r="AQ385" s="2"/>
      <c r="AR385" s="2"/>
      <c r="AS385" s="2"/>
      <c r="AT385" s="2"/>
      <c r="AU385" s="20"/>
      <c r="AV385" s="20"/>
      <c r="AW385" s="21"/>
      <c r="BB385" s="400" t="s">
        <v>65</v>
      </c>
      <c r="BO385" s="76">
        <f t="shared" si="104"/>
        <v>0</v>
      </c>
      <c r="BP385" s="76">
        <f t="shared" si="105"/>
        <v>0</v>
      </c>
      <c r="BQ385" s="76">
        <f t="shared" si="106"/>
        <v>0</v>
      </c>
      <c r="BR385" s="76">
        <f t="shared" si="107"/>
        <v>0</v>
      </c>
      <c r="BS385" s="76">
        <f t="shared" si="108"/>
        <v>0</v>
      </c>
      <c r="BT385" s="76">
        <f t="shared" si="109"/>
        <v>0</v>
      </c>
      <c r="BU385" s="76">
        <f t="shared" si="110"/>
        <v>0</v>
      </c>
      <c r="BV385" s="76">
        <f t="shared" si="111"/>
        <v>0</v>
      </c>
      <c r="BW385" s="76">
        <f t="shared" si="112"/>
        <v>0</v>
      </c>
      <c r="BX385" s="76">
        <f t="shared" si="113"/>
        <v>0</v>
      </c>
      <c r="BY385" s="76">
        <f t="shared" si="114"/>
        <v>0</v>
      </c>
      <c r="BZ385" s="76">
        <f t="shared" si="115"/>
        <v>0</v>
      </c>
      <c r="CA385" s="76">
        <f t="shared" si="116"/>
        <v>0</v>
      </c>
      <c r="CB385" s="76">
        <f t="shared" si="117"/>
        <v>0</v>
      </c>
      <c r="CC385" s="76">
        <f t="shared" si="118"/>
        <v>0</v>
      </c>
      <c r="CD385" s="76">
        <f t="shared" si="119"/>
        <v>0</v>
      </c>
    </row>
    <row r="386" spans="1:82" ht="33.75" hidden="1" x14ac:dyDescent="0.2">
      <c r="A386" s="78" t="s">
        <v>561</v>
      </c>
      <c r="B386" s="79" t="s">
        <v>562</v>
      </c>
      <c r="C386" s="79">
        <v>4301012094</v>
      </c>
      <c r="D386" s="79">
        <v>4680115884885</v>
      </c>
      <c r="E386" s="80">
        <v>0.8</v>
      </c>
      <c r="F386" s="81">
        <v>15</v>
      </c>
      <c r="G386" s="80">
        <v>12</v>
      </c>
      <c r="H386" s="80">
        <v>12.435</v>
      </c>
      <c r="I386" s="82">
        <v>64</v>
      </c>
      <c r="J386" s="82" t="s">
        <v>88</v>
      </c>
      <c r="K386" s="83" t="s">
        <v>87</v>
      </c>
      <c r="L386" s="83"/>
      <c r="M386" s="485">
        <v>60</v>
      </c>
      <c r="N386" s="485"/>
      <c r="O386" s="6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86" s="487"/>
      <c r="Q386" s="487"/>
      <c r="R386" s="487"/>
      <c r="S386" s="487"/>
      <c r="T386" s="84" t="s">
        <v>0</v>
      </c>
      <c r="U386" s="64">
        <v>0</v>
      </c>
      <c r="V386" s="65">
        <f t="shared" si="100"/>
        <v>0</v>
      </c>
      <c r="W386" s="64">
        <v>0</v>
      </c>
      <c r="X386" s="65">
        <f t="shared" si="101"/>
        <v>0</v>
      </c>
      <c r="Y386" s="64">
        <v>0</v>
      </c>
      <c r="Z386" s="65">
        <f t="shared" si="102"/>
        <v>0</v>
      </c>
      <c r="AA386" s="64">
        <v>0</v>
      </c>
      <c r="AB386" s="65">
        <f t="shared" si="103"/>
        <v>0</v>
      </c>
      <c r="AC386" s="66" t="str">
        <f>IF(IFERROR(ROUNDUP(V386/G386,0)*0.01898,0)+IFERROR(ROUNDUP(X386/G386,0)*0.01898,0)+IFERROR(ROUNDUP(Z386/G386,0)*0.01898,0)+IFERROR(ROUNDUP(AB386/G386,0)*0.01898,0)=0,"",IFERROR(ROUNDUP(V386/G386,0)*0.01898,0)+IFERROR(ROUNDUP(X386/G386,0)*0.01898,0)+IFERROR(ROUNDUP(Z386/G386,0)*0.01898,0)+IFERROR(ROUNDUP(AB386/G386,0)*0.01898,0))</f>
        <v/>
      </c>
      <c r="AD386" s="78" t="s">
        <v>57</v>
      </c>
      <c r="AE386" s="78" t="s">
        <v>57</v>
      </c>
      <c r="AF386" s="403" t="s">
        <v>560</v>
      </c>
      <c r="AG386" s="2"/>
      <c r="AH386" s="2"/>
      <c r="AI386" s="2"/>
      <c r="AJ386" s="2"/>
      <c r="AK386" s="2"/>
      <c r="AL386" s="60"/>
      <c r="AM386" s="60"/>
      <c r="AN386" s="60"/>
      <c r="AO386" s="2"/>
      <c r="AP386" s="2"/>
      <c r="AQ386" s="2"/>
      <c r="AR386" s="2"/>
      <c r="AS386" s="2"/>
      <c r="AT386" s="2"/>
      <c r="AU386" s="20"/>
      <c r="AV386" s="20"/>
      <c r="AW386" s="21"/>
      <c r="BB386" s="402" t="s">
        <v>65</v>
      </c>
      <c r="BO386" s="76">
        <f t="shared" si="104"/>
        <v>0</v>
      </c>
      <c r="BP386" s="76">
        <f t="shared" si="105"/>
        <v>0</v>
      </c>
      <c r="BQ386" s="76">
        <f t="shared" si="106"/>
        <v>0</v>
      </c>
      <c r="BR386" s="76">
        <f t="shared" si="107"/>
        <v>0</v>
      </c>
      <c r="BS386" s="76">
        <f t="shared" si="108"/>
        <v>0</v>
      </c>
      <c r="BT386" s="76">
        <f t="shared" si="109"/>
        <v>0</v>
      </c>
      <c r="BU386" s="76">
        <f t="shared" si="110"/>
        <v>0</v>
      </c>
      <c r="BV386" s="76">
        <f t="shared" si="111"/>
        <v>0</v>
      </c>
      <c r="BW386" s="76">
        <f t="shared" si="112"/>
        <v>0</v>
      </c>
      <c r="BX386" s="76">
        <f t="shared" si="113"/>
        <v>0</v>
      </c>
      <c r="BY386" s="76">
        <f t="shared" si="114"/>
        <v>0</v>
      </c>
      <c r="BZ386" s="76">
        <f t="shared" si="115"/>
        <v>0</v>
      </c>
      <c r="CA386" s="76">
        <f t="shared" si="116"/>
        <v>0</v>
      </c>
      <c r="CB386" s="76">
        <f t="shared" si="117"/>
        <v>0</v>
      </c>
      <c r="CC386" s="76">
        <f t="shared" si="118"/>
        <v>0</v>
      </c>
      <c r="CD386" s="76">
        <f t="shared" si="119"/>
        <v>0</v>
      </c>
    </row>
    <row r="387" spans="1:82" ht="33.75" hidden="1" x14ac:dyDescent="0.2">
      <c r="A387" s="78" t="s">
        <v>563</v>
      </c>
      <c r="B387" s="79" t="s">
        <v>564</v>
      </c>
      <c r="C387" s="79">
        <v>4301011871</v>
      </c>
      <c r="D387" s="79">
        <v>4680115884908</v>
      </c>
      <c r="E387" s="80">
        <v>0.4</v>
      </c>
      <c r="F387" s="81">
        <v>10</v>
      </c>
      <c r="G387" s="80">
        <v>4</v>
      </c>
      <c r="H387" s="80">
        <v>4.21</v>
      </c>
      <c r="I387" s="82">
        <v>132</v>
      </c>
      <c r="J387" s="82" t="s">
        <v>100</v>
      </c>
      <c r="K387" s="83" t="s">
        <v>120</v>
      </c>
      <c r="L387" s="83"/>
      <c r="M387" s="485">
        <v>60</v>
      </c>
      <c r="N387" s="485"/>
      <c r="O387" s="6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87" s="487"/>
      <c r="Q387" s="487"/>
      <c r="R387" s="487"/>
      <c r="S387" s="487"/>
      <c r="T387" s="84" t="s">
        <v>0</v>
      </c>
      <c r="U387" s="64">
        <v>0</v>
      </c>
      <c r="V387" s="65">
        <f t="shared" si="100"/>
        <v>0</v>
      </c>
      <c r="W387" s="64">
        <v>0</v>
      </c>
      <c r="X387" s="65">
        <f t="shared" si="101"/>
        <v>0</v>
      </c>
      <c r="Y387" s="64">
        <v>0</v>
      </c>
      <c r="Z387" s="65">
        <f t="shared" si="102"/>
        <v>0</v>
      </c>
      <c r="AA387" s="64">
        <v>0</v>
      </c>
      <c r="AB387" s="65">
        <f t="shared" si="103"/>
        <v>0</v>
      </c>
      <c r="AC387" s="66" t="str">
        <f>IF(IFERROR(ROUNDUP(V387/G387,0)*0.00902,0)+IFERROR(ROUNDUP(X387/G387,0)*0.00902,0)+IFERROR(ROUNDUP(Z387/G387,0)*0.00902,0)+IFERROR(ROUNDUP(AB387/G387,0)*0.00902,0)=0,"",IFERROR(ROUNDUP(V387/G387,0)*0.00902,0)+IFERROR(ROUNDUP(X387/G387,0)*0.00902,0)+IFERROR(ROUNDUP(Z387/G387,0)*0.00902,0)+IFERROR(ROUNDUP(AB387/G387,0)*0.00902,0))</f>
        <v/>
      </c>
      <c r="AD387" s="78" t="s">
        <v>57</v>
      </c>
      <c r="AE387" s="78" t="s">
        <v>57</v>
      </c>
      <c r="AF387" s="405" t="s">
        <v>560</v>
      </c>
      <c r="AG387" s="2"/>
      <c r="AH387" s="2"/>
      <c r="AI387" s="2"/>
      <c r="AJ387" s="2"/>
      <c r="AK387" s="2"/>
      <c r="AL387" s="60"/>
      <c r="AM387" s="60"/>
      <c r="AN387" s="60"/>
      <c r="AO387" s="2"/>
      <c r="AP387" s="2"/>
      <c r="AQ387" s="2"/>
      <c r="AR387" s="2"/>
      <c r="AS387" s="2"/>
      <c r="AT387" s="2"/>
      <c r="AU387" s="20"/>
      <c r="AV387" s="20"/>
      <c r="AW387" s="21"/>
      <c r="BB387" s="404" t="s">
        <v>65</v>
      </c>
      <c r="BO387" s="76">
        <f t="shared" si="104"/>
        <v>0</v>
      </c>
      <c r="BP387" s="76">
        <f t="shared" si="105"/>
        <v>0</v>
      </c>
      <c r="BQ387" s="76">
        <f t="shared" si="106"/>
        <v>0</v>
      </c>
      <c r="BR387" s="76">
        <f t="shared" si="107"/>
        <v>0</v>
      </c>
      <c r="BS387" s="76">
        <f t="shared" si="108"/>
        <v>0</v>
      </c>
      <c r="BT387" s="76">
        <f t="shared" si="109"/>
        <v>0</v>
      </c>
      <c r="BU387" s="76">
        <f t="shared" si="110"/>
        <v>0</v>
      </c>
      <c r="BV387" s="76">
        <f t="shared" si="111"/>
        <v>0</v>
      </c>
      <c r="BW387" s="76">
        <f t="shared" si="112"/>
        <v>0</v>
      </c>
      <c r="BX387" s="76">
        <f t="shared" si="113"/>
        <v>0</v>
      </c>
      <c r="BY387" s="76">
        <f t="shared" si="114"/>
        <v>0</v>
      </c>
      <c r="BZ387" s="76">
        <f t="shared" si="115"/>
        <v>0</v>
      </c>
      <c r="CA387" s="76">
        <f t="shared" si="116"/>
        <v>0</v>
      </c>
      <c r="CB387" s="76">
        <f t="shared" si="117"/>
        <v>0</v>
      </c>
      <c r="CC387" s="76">
        <f t="shared" si="118"/>
        <v>0</v>
      </c>
      <c r="CD387" s="76">
        <f t="shared" si="119"/>
        <v>0</v>
      </c>
    </row>
    <row r="388" spans="1:82" ht="33.75" hidden="1" x14ac:dyDescent="0.2">
      <c r="A388" s="78" t="s">
        <v>563</v>
      </c>
      <c r="B388" s="79" t="s">
        <v>564</v>
      </c>
      <c r="C388" s="79">
        <v>4301012088</v>
      </c>
      <c r="D388" s="79">
        <v>4680115884908</v>
      </c>
      <c r="E388" s="80">
        <v>0.4</v>
      </c>
      <c r="F388" s="81">
        <v>10</v>
      </c>
      <c r="G388" s="80">
        <v>4</v>
      </c>
      <c r="H388" s="80">
        <v>4.21</v>
      </c>
      <c r="I388" s="82">
        <v>132</v>
      </c>
      <c r="J388" s="82" t="s">
        <v>100</v>
      </c>
      <c r="K388" s="83" t="s">
        <v>87</v>
      </c>
      <c r="L388" s="83"/>
      <c r="M388" s="485">
        <v>60</v>
      </c>
      <c r="N388" s="485"/>
      <c r="O388" s="63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88" s="487"/>
      <c r="Q388" s="487"/>
      <c r="R388" s="487"/>
      <c r="S388" s="487"/>
      <c r="T388" s="84" t="s">
        <v>0</v>
      </c>
      <c r="U388" s="64">
        <v>0</v>
      </c>
      <c r="V388" s="65">
        <f t="shared" si="100"/>
        <v>0</v>
      </c>
      <c r="W388" s="64">
        <v>0</v>
      </c>
      <c r="X388" s="65">
        <f t="shared" si="101"/>
        <v>0</v>
      </c>
      <c r="Y388" s="64">
        <v>0</v>
      </c>
      <c r="Z388" s="65">
        <f t="shared" si="102"/>
        <v>0</v>
      </c>
      <c r="AA388" s="64">
        <v>0</v>
      </c>
      <c r="AB388" s="65">
        <f t="shared" si="103"/>
        <v>0</v>
      </c>
      <c r="AC388" s="66" t="str">
        <f>IF(IFERROR(ROUNDUP(V388/G388,0)*0.00902,0)+IFERROR(ROUNDUP(X388/G388,0)*0.00902,0)+IFERROR(ROUNDUP(Z388/G388,0)*0.00902,0)+IFERROR(ROUNDUP(AB388/G388,0)*0.00902,0)=0,"",IFERROR(ROUNDUP(V388/G388,0)*0.00902,0)+IFERROR(ROUNDUP(X388/G388,0)*0.00902,0)+IFERROR(ROUNDUP(Z388/G388,0)*0.00902,0)+IFERROR(ROUNDUP(AB388/G388,0)*0.00902,0))</f>
        <v/>
      </c>
      <c r="AD388" s="78" t="s">
        <v>57</v>
      </c>
      <c r="AE388" s="78" t="s">
        <v>57</v>
      </c>
      <c r="AF388" s="407" t="s">
        <v>560</v>
      </c>
      <c r="AG388" s="2"/>
      <c r="AH388" s="2"/>
      <c r="AI388" s="2"/>
      <c r="AJ388" s="2"/>
      <c r="AK388" s="2"/>
      <c r="AL388" s="60"/>
      <c r="AM388" s="60"/>
      <c r="AN388" s="60"/>
      <c r="AO388" s="2"/>
      <c r="AP388" s="2"/>
      <c r="AQ388" s="2"/>
      <c r="AR388" s="2"/>
      <c r="AS388" s="2"/>
      <c r="AT388" s="2"/>
      <c r="AU388" s="20"/>
      <c r="AV388" s="20"/>
      <c r="AW388" s="21"/>
      <c r="BB388" s="406" t="s">
        <v>65</v>
      </c>
      <c r="BO388" s="76">
        <f t="shared" si="104"/>
        <v>0</v>
      </c>
      <c r="BP388" s="76">
        <f t="shared" si="105"/>
        <v>0</v>
      </c>
      <c r="BQ388" s="76">
        <f t="shared" si="106"/>
        <v>0</v>
      </c>
      <c r="BR388" s="76">
        <f t="shared" si="107"/>
        <v>0</v>
      </c>
      <c r="BS388" s="76">
        <f t="shared" si="108"/>
        <v>0</v>
      </c>
      <c r="BT388" s="76">
        <f t="shared" si="109"/>
        <v>0</v>
      </c>
      <c r="BU388" s="76">
        <f t="shared" si="110"/>
        <v>0</v>
      </c>
      <c r="BV388" s="76">
        <f t="shared" si="111"/>
        <v>0</v>
      </c>
      <c r="BW388" s="76">
        <f t="shared" si="112"/>
        <v>0</v>
      </c>
      <c r="BX388" s="76">
        <f t="shared" si="113"/>
        <v>0</v>
      </c>
      <c r="BY388" s="76">
        <f t="shared" si="114"/>
        <v>0</v>
      </c>
      <c r="BZ388" s="76">
        <f t="shared" si="115"/>
        <v>0</v>
      </c>
      <c r="CA388" s="76">
        <f t="shared" si="116"/>
        <v>0</v>
      </c>
      <c r="CB388" s="76">
        <f t="shared" si="117"/>
        <v>0</v>
      </c>
      <c r="CC388" s="76">
        <f t="shared" si="118"/>
        <v>0</v>
      </c>
      <c r="CD388" s="76">
        <f t="shared" si="119"/>
        <v>0</v>
      </c>
    </row>
    <row r="389" spans="1:82" hidden="1" x14ac:dyDescent="0.2">
      <c r="A389" s="490"/>
      <c r="B389" s="490"/>
      <c r="C389" s="490"/>
      <c r="D389" s="490"/>
      <c r="E389" s="490"/>
      <c r="F389" s="490"/>
      <c r="G389" s="490"/>
      <c r="H389" s="490"/>
      <c r="I389" s="490"/>
      <c r="J389" s="490"/>
      <c r="K389" s="490"/>
      <c r="L389" s="490"/>
      <c r="M389" s="490"/>
      <c r="N389" s="490"/>
      <c r="O389" s="488" t="s">
        <v>43</v>
      </c>
      <c r="P389" s="489"/>
      <c r="Q389" s="489"/>
      <c r="R389" s="489"/>
      <c r="S389" s="489"/>
      <c r="T389" s="39" t="s">
        <v>42</v>
      </c>
      <c r="U389" s="101">
        <f>IFERROR(U383/G383,0)+IFERROR(U384/G384,0)+IFERROR(U385/G385,0)+IFERROR(U386/G386,0)+IFERROR(U387/G387,0)+IFERROR(U388/G388,0)</f>
        <v>0</v>
      </c>
      <c r="V389" s="101">
        <f>IFERROR(V383/G383,0)+IFERROR(V384/G384,0)+IFERROR(V385/G385,0)+IFERROR(V386/G386,0)+IFERROR(V387/G387,0)+IFERROR(V388/G388,0)</f>
        <v>0</v>
      </c>
      <c r="W389" s="101">
        <f>IFERROR(W383/G383,0)+IFERROR(W384/G384,0)+IFERROR(W385/G385,0)+IFERROR(W386/G386,0)+IFERROR(W387/G387,0)+IFERROR(W388/G388,0)</f>
        <v>0</v>
      </c>
      <c r="X389" s="101">
        <f>IFERROR(X383/G383,0)+IFERROR(X384/G384,0)+IFERROR(X385/G385,0)+IFERROR(X386/G386,0)+IFERROR(X387/G387,0)+IFERROR(X388/G388,0)</f>
        <v>0</v>
      </c>
      <c r="Y389" s="101">
        <f>IFERROR(Y383/G383,0)+IFERROR(Y384/G384,0)+IFERROR(Y385/G385,0)+IFERROR(Y386/G386,0)+IFERROR(Y387/G387,0)+IFERROR(Y388/G388,0)</f>
        <v>0</v>
      </c>
      <c r="Z389" s="101">
        <f>IFERROR(Z383/G383,0)+IFERROR(Z384/G384,0)+IFERROR(Z385/G385,0)+IFERROR(Z386/G386,0)+IFERROR(Z387/G387,0)+IFERROR(Z388/G388,0)</f>
        <v>0</v>
      </c>
      <c r="AA389" s="101">
        <f>IFERROR(AA383/G383,0)+IFERROR(AA384/G384,0)+IFERROR(AA385/G385,0)+IFERROR(AA386/G386,0)+IFERROR(AA387/G387,0)+IFERROR(AA388/G388,0)</f>
        <v>0</v>
      </c>
      <c r="AB389" s="101">
        <f>IFERROR(AB383/G383,0)+IFERROR(AB384/G384,0)+IFERROR(AB385/G385,0)+IFERROR(AB386/G386,0)+IFERROR(AB387/G387,0)+IFERROR(AB388/G388,0)</f>
        <v>0</v>
      </c>
      <c r="AC389" s="101">
        <f>IFERROR(IF(AC383="",0,AC383),0)+IFERROR(IF(AC384="",0,AC384),0)+IFERROR(IF(AC385="",0,AC385),0)+IFERROR(IF(AC386="",0,AC386),0)+IFERROR(IF(AC387="",0,AC387),0)+IFERROR(IF(AC388="",0,AC388),0)</f>
        <v>0</v>
      </c>
      <c r="AD389" s="3"/>
      <c r="AE389" s="71"/>
      <c r="AF389" s="3"/>
      <c r="AG389" s="3"/>
      <c r="AH389" s="3"/>
      <c r="AI389" s="3"/>
      <c r="AJ389" s="3"/>
      <c r="AK389" s="3"/>
      <c r="AL389" s="61"/>
      <c r="AM389" s="61"/>
      <c r="AN389" s="61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hidden="1" x14ac:dyDescent="0.2">
      <c r="A390" s="490"/>
      <c r="B390" s="490"/>
      <c r="C390" s="490"/>
      <c r="D390" s="490"/>
      <c r="E390" s="490"/>
      <c r="F390" s="490"/>
      <c r="G390" s="490"/>
      <c r="H390" s="490"/>
      <c r="I390" s="490"/>
      <c r="J390" s="490"/>
      <c r="K390" s="490"/>
      <c r="L390" s="490"/>
      <c r="M390" s="490"/>
      <c r="N390" s="490"/>
      <c r="O390" s="488" t="s">
        <v>43</v>
      </c>
      <c r="P390" s="489"/>
      <c r="Q390" s="489"/>
      <c r="R390" s="489"/>
      <c r="S390" s="489"/>
      <c r="T390" s="39" t="s">
        <v>0</v>
      </c>
      <c r="U390" s="103">
        <f t="shared" ref="U390:AB390" si="120">IFERROR(SUM(U383:U388),0)</f>
        <v>0</v>
      </c>
      <c r="V390" s="103">
        <f t="shared" si="120"/>
        <v>0</v>
      </c>
      <c r="W390" s="103">
        <f t="shared" si="120"/>
        <v>0</v>
      </c>
      <c r="X390" s="103">
        <f t="shared" si="120"/>
        <v>0</v>
      </c>
      <c r="Y390" s="103">
        <f t="shared" si="120"/>
        <v>0</v>
      </c>
      <c r="Z390" s="103">
        <f t="shared" si="120"/>
        <v>0</v>
      </c>
      <c r="AA390" s="103">
        <f t="shared" si="120"/>
        <v>0</v>
      </c>
      <c r="AB390" s="103">
        <f t="shared" si="120"/>
        <v>0</v>
      </c>
      <c r="AC390" s="101" t="s">
        <v>57</v>
      </c>
      <c r="AD390" s="3"/>
      <c r="AE390" s="71"/>
      <c r="AF390" s="3"/>
      <c r="AG390" s="3"/>
      <c r="AH390" s="3"/>
      <c r="AI390" s="3"/>
      <c r="AJ390" s="3"/>
      <c r="AK390" s="3"/>
      <c r="AL390" s="61"/>
      <c r="AM390" s="61"/>
      <c r="AN390" s="61"/>
      <c r="AO390" s="3"/>
      <c r="AP390" s="3"/>
      <c r="AQ390" s="2"/>
      <c r="AR390" s="2"/>
      <c r="AS390" s="2"/>
      <c r="AT390" s="2"/>
      <c r="AU390" s="20"/>
      <c r="AV390" s="20"/>
      <c r="AW390" s="21"/>
    </row>
    <row r="391" spans="1:82" ht="15" hidden="1" x14ac:dyDescent="0.25">
      <c r="A391" s="482" t="s">
        <v>116</v>
      </c>
      <c r="B391" s="483"/>
      <c r="C391" s="483"/>
      <c r="D391" s="483"/>
      <c r="E391" s="483"/>
      <c r="F391" s="483"/>
      <c r="G391" s="483"/>
      <c r="H391" s="483"/>
      <c r="I391" s="483"/>
      <c r="J391" s="483"/>
      <c r="K391" s="483"/>
      <c r="L391" s="483"/>
      <c r="M391" s="483"/>
      <c r="N391" s="483"/>
      <c r="O391" s="483"/>
      <c r="P391" s="483"/>
      <c r="Q391" s="483"/>
      <c r="R391" s="483"/>
      <c r="S391" s="483"/>
      <c r="T391" s="483"/>
      <c r="U391" s="483"/>
      <c r="V391" s="483"/>
      <c r="W391" s="483"/>
      <c r="X391" s="480"/>
      <c r="Y391" s="480"/>
      <c r="Z391" s="480"/>
      <c r="AA391" s="476"/>
      <c r="AB391" s="476"/>
      <c r="AC391" s="476"/>
      <c r="AD391" s="476"/>
      <c r="AE391" s="477"/>
      <c r="AF391" s="484"/>
      <c r="AG391" s="2"/>
      <c r="AH391" s="2"/>
      <c r="AI391" s="2"/>
      <c r="AJ391" s="2"/>
      <c r="AK391" s="60"/>
      <c r="AL391" s="60"/>
      <c r="AM391" s="60"/>
      <c r="AN391" s="2"/>
      <c r="AO391" s="2"/>
      <c r="AP391" s="2"/>
      <c r="AQ391" s="2"/>
      <c r="AR391" s="2"/>
    </row>
    <row r="392" spans="1:82" hidden="1" x14ac:dyDescent="0.2">
      <c r="A392" s="78" t="s">
        <v>565</v>
      </c>
      <c r="B392" s="79" t="s">
        <v>566</v>
      </c>
      <c r="C392" s="79">
        <v>4301031303</v>
      </c>
      <c r="D392" s="79">
        <v>4607091384802</v>
      </c>
      <c r="E392" s="80">
        <v>0.73</v>
      </c>
      <c r="F392" s="81">
        <v>6</v>
      </c>
      <c r="G392" s="80">
        <v>4.38</v>
      </c>
      <c r="H392" s="80">
        <v>4.6500000000000004</v>
      </c>
      <c r="I392" s="82">
        <v>132</v>
      </c>
      <c r="J392" s="82" t="s">
        <v>100</v>
      </c>
      <c r="K392" s="83" t="s">
        <v>120</v>
      </c>
      <c r="L392" s="83"/>
      <c r="M392" s="485">
        <v>35</v>
      </c>
      <c r="N392" s="485"/>
      <c r="O392" s="63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92" s="487"/>
      <c r="Q392" s="487"/>
      <c r="R392" s="487"/>
      <c r="S392" s="487"/>
      <c r="T392" s="84" t="s">
        <v>0</v>
      </c>
      <c r="U392" s="64">
        <v>0</v>
      </c>
      <c r="V392" s="65">
        <f>IFERROR(IF(U392="",0,CEILING((U392/$G392),1)*$G392),"")</f>
        <v>0</v>
      </c>
      <c r="W392" s="64">
        <v>0</v>
      </c>
      <c r="X392" s="65">
        <f>IFERROR(IF(W392="",0,CEILING((W392/$G392),1)*$G392),"")</f>
        <v>0</v>
      </c>
      <c r="Y392" s="64">
        <v>0</v>
      </c>
      <c r="Z392" s="65">
        <f>IFERROR(IF(Y392="",0,CEILING((Y392/$G392),1)*$G392),"")</f>
        <v>0</v>
      </c>
      <c r="AA392" s="64">
        <v>0</v>
      </c>
      <c r="AB392" s="65">
        <f>IFERROR(IF(AA392="",0,CEILING((AA392/$G392),1)*$G392),"")</f>
        <v>0</v>
      </c>
      <c r="AC392" s="66" t="str">
        <f>IF(IFERROR(ROUNDUP(V392/G392,0)*0.00902,0)+IFERROR(ROUNDUP(X392/G392,0)*0.00902,0)+IFERROR(ROUNDUP(Z392/G392,0)*0.00902,0)+IFERROR(ROUNDUP(AB392/G392,0)*0.00902,0)=0,"",IFERROR(ROUNDUP(V392/G392,0)*0.00902,0)+IFERROR(ROUNDUP(X392/G392,0)*0.00902,0)+IFERROR(ROUNDUP(Z392/G392,0)*0.00902,0)+IFERROR(ROUNDUP(AB392/G392,0)*0.00902,0))</f>
        <v/>
      </c>
      <c r="AD392" s="78" t="s">
        <v>57</v>
      </c>
      <c r="AE392" s="78" t="s">
        <v>57</v>
      </c>
      <c r="AF392" s="409" t="s">
        <v>567</v>
      </c>
      <c r="AG392" s="2"/>
      <c r="AH392" s="2"/>
      <c r="AI392" s="2"/>
      <c r="AJ392" s="2"/>
      <c r="AK392" s="2"/>
      <c r="AL392" s="60"/>
      <c r="AM392" s="60"/>
      <c r="AN392" s="60"/>
      <c r="AO392" s="2"/>
      <c r="AP392" s="2"/>
      <c r="AQ392" s="2"/>
      <c r="AR392" s="2"/>
      <c r="AS392" s="2"/>
      <c r="AT392" s="2"/>
      <c r="AU392" s="20"/>
      <c r="AV392" s="20"/>
      <c r="AW392" s="21"/>
      <c r="BB392" s="408" t="s">
        <v>65</v>
      </c>
      <c r="BO392" s="76">
        <f>IFERROR(U392*H392/G392,0)</f>
        <v>0</v>
      </c>
      <c r="BP392" s="76">
        <f>IFERROR(V392*H392/G392,0)</f>
        <v>0</v>
      </c>
      <c r="BQ392" s="76">
        <f>IFERROR(1/I392*(U392/G392),0)</f>
        <v>0</v>
      </c>
      <c r="BR392" s="76">
        <f>IFERROR(1/I392*(V392/G392),0)</f>
        <v>0</v>
      </c>
      <c r="BS392" s="76">
        <f>IFERROR(W392*H392/G392,0)</f>
        <v>0</v>
      </c>
      <c r="BT392" s="76">
        <f>IFERROR(X392*H392/G392,0)</f>
        <v>0</v>
      </c>
      <c r="BU392" s="76">
        <f>IFERROR(1/I392*(W392/G392),0)</f>
        <v>0</v>
      </c>
      <c r="BV392" s="76">
        <f>IFERROR(1/I392*(X392/G392),0)</f>
        <v>0</v>
      </c>
      <c r="BW392" s="76">
        <f>IFERROR(Y392*H392/G392,0)</f>
        <v>0</v>
      </c>
      <c r="BX392" s="76">
        <f>IFERROR(Z392*H392/G392,0)</f>
        <v>0</v>
      </c>
      <c r="BY392" s="76">
        <f>IFERROR(1/I392*(Y392/G392),0)</f>
        <v>0</v>
      </c>
      <c r="BZ392" s="76">
        <f>IFERROR(1/I392*(Z392/G392),0)</f>
        <v>0</v>
      </c>
      <c r="CA392" s="76">
        <f>IFERROR(AA392*H392/G392,0)</f>
        <v>0</v>
      </c>
      <c r="CB392" s="76">
        <f>IFERROR(AB392*H392/G392,0)</f>
        <v>0</v>
      </c>
      <c r="CC392" s="76">
        <f>IFERROR(1/I392*(AA392/G392),0)</f>
        <v>0</v>
      </c>
      <c r="CD392" s="76">
        <f>IFERROR(1/I392*(AB392/G392),0)</f>
        <v>0</v>
      </c>
    </row>
    <row r="393" spans="1:82" hidden="1" x14ac:dyDescent="0.2">
      <c r="A393" s="78" t="s">
        <v>568</v>
      </c>
      <c r="B393" s="79" t="s">
        <v>569</v>
      </c>
      <c r="C393" s="79">
        <v>4301031304</v>
      </c>
      <c r="D393" s="79">
        <v>4607091384826</v>
      </c>
      <c r="E393" s="80">
        <v>0.35</v>
      </c>
      <c r="F393" s="81">
        <v>8</v>
      </c>
      <c r="G393" s="80">
        <v>2.8</v>
      </c>
      <c r="H393" s="80">
        <v>2.98</v>
      </c>
      <c r="I393" s="82">
        <v>234</v>
      </c>
      <c r="J393" s="82" t="s">
        <v>108</v>
      </c>
      <c r="K393" s="83" t="s">
        <v>120</v>
      </c>
      <c r="L393" s="83"/>
      <c r="M393" s="485">
        <v>35</v>
      </c>
      <c r="N393" s="485"/>
      <c r="O393" s="63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93" s="487"/>
      <c r="Q393" s="487"/>
      <c r="R393" s="487"/>
      <c r="S393" s="487"/>
      <c r="T393" s="84" t="s">
        <v>0</v>
      </c>
      <c r="U393" s="64">
        <v>0</v>
      </c>
      <c r="V393" s="65">
        <f>IFERROR(IF(U393="",0,CEILING((U393/$G393),1)*$G393),"")</f>
        <v>0</v>
      </c>
      <c r="W393" s="64">
        <v>0</v>
      </c>
      <c r="X393" s="65">
        <f>IFERROR(IF(W393="",0,CEILING((W393/$G393),1)*$G393),"")</f>
        <v>0</v>
      </c>
      <c r="Y393" s="64">
        <v>0</v>
      </c>
      <c r="Z393" s="65">
        <f>IFERROR(IF(Y393="",0,CEILING((Y393/$G393),1)*$G393),"")</f>
        <v>0</v>
      </c>
      <c r="AA393" s="64">
        <v>0</v>
      </c>
      <c r="AB393" s="65">
        <f>IFERROR(IF(AA393="",0,CEILING((AA393/$G393),1)*$G393),"")</f>
        <v>0</v>
      </c>
      <c r="AC393" s="66" t="str">
        <f>IF(IFERROR(ROUNDUP(V393/G393,0)*0.00502,0)+IFERROR(ROUNDUP(X393/G393,0)*0.00502,0)+IFERROR(ROUNDUP(Z393/G393,0)*0.00502,0)+IFERROR(ROUNDUP(AB393/G393,0)*0.00502,0)=0,"",IFERROR(ROUNDUP(V393/G393,0)*0.00502,0)+IFERROR(ROUNDUP(X393/G393,0)*0.00502,0)+IFERROR(ROUNDUP(Z393/G393,0)*0.00502,0)+IFERROR(ROUNDUP(AB393/G393,0)*0.00502,0))</f>
        <v/>
      </c>
      <c r="AD393" s="78" t="s">
        <v>57</v>
      </c>
      <c r="AE393" s="78" t="s">
        <v>57</v>
      </c>
      <c r="AF393" s="411" t="s">
        <v>567</v>
      </c>
      <c r="AG393" s="2"/>
      <c r="AH393" s="2"/>
      <c r="AI393" s="2"/>
      <c r="AJ393" s="2"/>
      <c r="AK393" s="2"/>
      <c r="AL393" s="60"/>
      <c r="AM393" s="60"/>
      <c r="AN393" s="60"/>
      <c r="AO393" s="2"/>
      <c r="AP393" s="2"/>
      <c r="AQ393" s="2"/>
      <c r="AR393" s="2"/>
      <c r="AS393" s="2"/>
      <c r="AT393" s="2"/>
      <c r="AU393" s="20"/>
      <c r="AV393" s="20"/>
      <c r="AW393" s="21"/>
      <c r="BB393" s="410" t="s">
        <v>65</v>
      </c>
      <c r="BO393" s="76">
        <f>IFERROR(U393*H393/G393,0)</f>
        <v>0</v>
      </c>
      <c r="BP393" s="76">
        <f>IFERROR(V393*H393/G393,0)</f>
        <v>0</v>
      </c>
      <c r="BQ393" s="76">
        <f>IFERROR(1/I393*(U393/G393),0)</f>
        <v>0</v>
      </c>
      <c r="BR393" s="76">
        <f>IFERROR(1/I393*(V393/G393),0)</f>
        <v>0</v>
      </c>
      <c r="BS393" s="76">
        <f>IFERROR(W393*H393/G393,0)</f>
        <v>0</v>
      </c>
      <c r="BT393" s="76">
        <f>IFERROR(X393*H393/G393,0)</f>
        <v>0</v>
      </c>
      <c r="BU393" s="76">
        <f>IFERROR(1/I393*(W393/G393),0)</f>
        <v>0</v>
      </c>
      <c r="BV393" s="76">
        <f>IFERROR(1/I393*(X393/G393),0)</f>
        <v>0</v>
      </c>
      <c r="BW393" s="76">
        <f>IFERROR(Y393*H393/G393,0)</f>
        <v>0</v>
      </c>
      <c r="BX393" s="76">
        <f>IFERROR(Z393*H393/G393,0)</f>
        <v>0</v>
      </c>
      <c r="BY393" s="76">
        <f>IFERROR(1/I393*(Y393/G393),0)</f>
        <v>0</v>
      </c>
      <c r="BZ393" s="76">
        <f>IFERROR(1/I393*(Z393/G393),0)</f>
        <v>0</v>
      </c>
      <c r="CA393" s="76">
        <f>IFERROR(AA393*H393/G393,0)</f>
        <v>0</v>
      </c>
      <c r="CB393" s="76">
        <f>IFERROR(AB393*H393/G393,0)</f>
        <v>0</v>
      </c>
      <c r="CC393" s="76">
        <f>IFERROR(1/I393*(AA393/G393),0)</f>
        <v>0</v>
      </c>
      <c r="CD393" s="76">
        <f>IFERROR(1/I393*(AB393/G393),0)</f>
        <v>0</v>
      </c>
    </row>
    <row r="394" spans="1:82" hidden="1" x14ac:dyDescent="0.2">
      <c r="A394" s="490"/>
      <c r="B394" s="490"/>
      <c r="C394" s="490"/>
      <c r="D394" s="490"/>
      <c r="E394" s="490"/>
      <c r="F394" s="490"/>
      <c r="G394" s="490"/>
      <c r="H394" s="490"/>
      <c r="I394" s="490"/>
      <c r="J394" s="490"/>
      <c r="K394" s="490"/>
      <c r="L394" s="490"/>
      <c r="M394" s="490"/>
      <c r="N394" s="490"/>
      <c r="O394" s="488" t="s">
        <v>43</v>
      </c>
      <c r="P394" s="489"/>
      <c r="Q394" s="489"/>
      <c r="R394" s="489"/>
      <c r="S394" s="489"/>
      <c r="T394" s="39" t="s">
        <v>42</v>
      </c>
      <c r="U394" s="101">
        <f>IFERROR(U392/G392,0)+IFERROR(U393/G393,0)</f>
        <v>0</v>
      </c>
      <c r="V394" s="101">
        <f>IFERROR(V392/G392,0)+IFERROR(V393/G393,0)</f>
        <v>0</v>
      </c>
      <c r="W394" s="101">
        <f>IFERROR(W392/G392,0)+IFERROR(W393/G393,0)</f>
        <v>0</v>
      </c>
      <c r="X394" s="101">
        <f>IFERROR(X392/G392,0)+IFERROR(X393/G393,0)</f>
        <v>0</v>
      </c>
      <c r="Y394" s="101">
        <f>IFERROR(Y392/G392,0)+IFERROR(Y393/G393,0)</f>
        <v>0</v>
      </c>
      <c r="Z394" s="101">
        <f>IFERROR(Z392/G392,0)+IFERROR(Z393/G393,0)</f>
        <v>0</v>
      </c>
      <c r="AA394" s="101">
        <f>IFERROR(AA392/G392,0)+IFERROR(AA393/G393,0)</f>
        <v>0</v>
      </c>
      <c r="AB394" s="101">
        <f>IFERROR(AB392/G392,0)+IFERROR(AB393/G393,0)</f>
        <v>0</v>
      </c>
      <c r="AC394" s="101">
        <f>IFERROR(IF(AC392="",0,AC392),0)+IFERROR(IF(AC393="",0,AC393),0)</f>
        <v>0</v>
      </c>
      <c r="AD394" s="3"/>
      <c r="AE394" s="71"/>
      <c r="AF394" s="3"/>
      <c r="AG394" s="3"/>
      <c r="AH394" s="3"/>
      <c r="AI394" s="3"/>
      <c r="AJ394" s="3"/>
      <c r="AK394" s="3"/>
      <c r="AL394" s="61"/>
      <c r="AM394" s="61"/>
      <c r="AN394" s="61"/>
      <c r="AO394" s="3"/>
      <c r="AP394" s="3"/>
      <c r="AQ394" s="2"/>
      <c r="AR394" s="2"/>
      <c r="AS394" s="2"/>
      <c r="AT394" s="2"/>
      <c r="AU394" s="20"/>
      <c r="AV394" s="20"/>
      <c r="AW394" s="21"/>
    </row>
    <row r="395" spans="1:82" hidden="1" x14ac:dyDescent="0.2">
      <c r="A395" s="490"/>
      <c r="B395" s="490"/>
      <c r="C395" s="490"/>
      <c r="D395" s="490"/>
      <c r="E395" s="490"/>
      <c r="F395" s="490"/>
      <c r="G395" s="490"/>
      <c r="H395" s="490"/>
      <c r="I395" s="490"/>
      <c r="J395" s="490"/>
      <c r="K395" s="490"/>
      <c r="L395" s="490"/>
      <c r="M395" s="490"/>
      <c r="N395" s="490"/>
      <c r="O395" s="488" t="s">
        <v>43</v>
      </c>
      <c r="P395" s="489"/>
      <c r="Q395" s="489"/>
      <c r="R395" s="489"/>
      <c r="S395" s="489"/>
      <c r="T395" s="39" t="s">
        <v>0</v>
      </c>
      <c r="U395" s="103">
        <f t="shared" ref="U395:AB395" si="121">IFERROR(SUM(U392:U393),0)</f>
        <v>0</v>
      </c>
      <c r="V395" s="103">
        <f t="shared" si="121"/>
        <v>0</v>
      </c>
      <c r="W395" s="103">
        <f t="shared" si="121"/>
        <v>0</v>
      </c>
      <c r="X395" s="103">
        <f t="shared" si="121"/>
        <v>0</v>
      </c>
      <c r="Y395" s="103">
        <f t="shared" si="121"/>
        <v>0</v>
      </c>
      <c r="Z395" s="103">
        <f t="shared" si="121"/>
        <v>0</v>
      </c>
      <c r="AA395" s="103">
        <f t="shared" si="121"/>
        <v>0</v>
      </c>
      <c r="AB395" s="103">
        <f t="shared" si="121"/>
        <v>0</v>
      </c>
      <c r="AC395" s="101" t="s">
        <v>57</v>
      </c>
      <c r="AD395" s="3"/>
      <c r="AE395" s="71"/>
      <c r="AF395" s="3"/>
      <c r="AG395" s="3"/>
      <c r="AH395" s="3"/>
      <c r="AI395" s="3"/>
      <c r="AJ395" s="3"/>
      <c r="AK395" s="3"/>
      <c r="AL395" s="61"/>
      <c r="AM395" s="61"/>
      <c r="AN395" s="61"/>
      <c r="AO395" s="3"/>
      <c r="AP395" s="3"/>
      <c r="AQ395" s="2"/>
      <c r="AR395" s="2"/>
      <c r="AS395" s="2"/>
      <c r="AT395" s="2"/>
      <c r="AU395" s="20"/>
      <c r="AV395" s="20"/>
      <c r="AW395" s="21"/>
    </row>
    <row r="396" spans="1:82" ht="15" hidden="1" x14ac:dyDescent="0.25">
      <c r="A396" s="482" t="s">
        <v>83</v>
      </c>
      <c r="B396" s="483"/>
      <c r="C396" s="483"/>
      <c r="D396" s="483"/>
      <c r="E396" s="483"/>
      <c r="F396" s="483"/>
      <c r="G396" s="483"/>
      <c r="H396" s="483"/>
      <c r="I396" s="483"/>
      <c r="J396" s="483"/>
      <c r="K396" s="483"/>
      <c r="L396" s="483"/>
      <c r="M396" s="483"/>
      <c r="N396" s="483"/>
      <c r="O396" s="483"/>
      <c r="P396" s="483"/>
      <c r="Q396" s="483"/>
      <c r="R396" s="483"/>
      <c r="S396" s="483"/>
      <c r="T396" s="483"/>
      <c r="U396" s="483"/>
      <c r="V396" s="483"/>
      <c r="W396" s="483"/>
      <c r="X396" s="480"/>
      <c r="Y396" s="480"/>
      <c r="Z396" s="480"/>
      <c r="AA396" s="476"/>
      <c r="AB396" s="476"/>
      <c r="AC396" s="476"/>
      <c r="AD396" s="476"/>
      <c r="AE396" s="477"/>
      <c r="AF396" s="484"/>
      <c r="AG396" s="2"/>
      <c r="AH396" s="2"/>
      <c r="AI396" s="2"/>
      <c r="AJ396" s="2"/>
      <c r="AK396" s="60"/>
      <c r="AL396" s="60"/>
      <c r="AM396" s="60"/>
      <c r="AN396" s="2"/>
      <c r="AO396" s="2"/>
      <c r="AP396" s="2"/>
      <c r="AQ396" s="2"/>
      <c r="AR396" s="2"/>
    </row>
    <row r="397" spans="1:82" ht="33.75" hidden="1" x14ac:dyDescent="0.2">
      <c r="A397" s="78" t="s">
        <v>570</v>
      </c>
      <c r="B397" s="79" t="s">
        <v>571</v>
      </c>
      <c r="C397" s="79">
        <v>4301051901</v>
      </c>
      <c r="D397" s="79">
        <v>4680115881976</v>
      </c>
      <c r="E397" s="80">
        <v>1.5</v>
      </c>
      <c r="F397" s="81">
        <v>6</v>
      </c>
      <c r="G397" s="80">
        <v>9</v>
      </c>
      <c r="H397" s="80">
        <v>9.4350000000000005</v>
      </c>
      <c r="I397" s="82">
        <v>64</v>
      </c>
      <c r="J397" s="82" t="s">
        <v>88</v>
      </c>
      <c r="K397" s="83" t="s">
        <v>99</v>
      </c>
      <c r="L397" s="83"/>
      <c r="M397" s="485">
        <v>40</v>
      </c>
      <c r="N397" s="485"/>
      <c r="O397" s="637" t="s">
        <v>572</v>
      </c>
      <c r="P397" s="487"/>
      <c r="Q397" s="487"/>
      <c r="R397" s="487"/>
      <c r="S397" s="487"/>
      <c r="T397" s="84" t="s">
        <v>0</v>
      </c>
      <c r="U397" s="64">
        <v>0</v>
      </c>
      <c r="V397" s="65">
        <f>IFERROR(IF(U397="",0,CEILING((U397/$G397),1)*$G397),"")</f>
        <v>0</v>
      </c>
      <c r="W397" s="64">
        <v>0</v>
      </c>
      <c r="X397" s="65">
        <f>IFERROR(IF(W397="",0,CEILING((W397/$G397),1)*$G397),"")</f>
        <v>0</v>
      </c>
      <c r="Y397" s="64">
        <v>0</v>
      </c>
      <c r="Z397" s="65">
        <f>IFERROR(IF(Y397="",0,CEILING((Y397/$G397),1)*$G397),"")</f>
        <v>0</v>
      </c>
      <c r="AA397" s="64">
        <v>0</v>
      </c>
      <c r="AB397" s="65">
        <f>IFERROR(IF(AA397="",0,CEILING((AA397/$G397),1)*$G397),"")</f>
        <v>0</v>
      </c>
      <c r="AC397" s="66" t="str">
        <f>IF(IFERROR(ROUNDUP(V397/G397,0)*0.01898,0)+IFERROR(ROUNDUP(X397/G397,0)*0.01898,0)+IFERROR(ROUNDUP(Z397/G397,0)*0.01898,0)+IFERROR(ROUNDUP(AB397/G397,0)*0.01898,0)=0,"",IFERROR(ROUNDUP(V397/G397,0)*0.01898,0)+IFERROR(ROUNDUP(X397/G397,0)*0.01898,0)+IFERROR(ROUNDUP(Z397/G397,0)*0.01898,0)+IFERROR(ROUNDUP(AB397/G397,0)*0.01898,0))</f>
        <v/>
      </c>
      <c r="AD397" s="78" t="s">
        <v>57</v>
      </c>
      <c r="AE397" s="78" t="s">
        <v>57</v>
      </c>
      <c r="AF397" s="413" t="s">
        <v>573</v>
      </c>
      <c r="AG397" s="2"/>
      <c r="AH397" s="2"/>
      <c r="AI397" s="2"/>
      <c r="AJ397" s="2"/>
      <c r="AK397" s="2"/>
      <c r="AL397" s="60"/>
      <c r="AM397" s="60"/>
      <c r="AN397" s="60"/>
      <c r="AO397" s="2"/>
      <c r="AP397" s="2"/>
      <c r="AQ397" s="2"/>
      <c r="AR397" s="2"/>
      <c r="AS397" s="2"/>
      <c r="AT397" s="2"/>
      <c r="AU397" s="20"/>
      <c r="AV397" s="20"/>
      <c r="AW397" s="21"/>
      <c r="BB397" s="412" t="s">
        <v>65</v>
      </c>
      <c r="BO397" s="76">
        <f>IFERROR(U397*H397/G397,0)</f>
        <v>0</v>
      </c>
      <c r="BP397" s="76">
        <f>IFERROR(V397*H397/G397,0)</f>
        <v>0</v>
      </c>
      <c r="BQ397" s="76">
        <f>IFERROR(1/I397*(U397/G397),0)</f>
        <v>0</v>
      </c>
      <c r="BR397" s="76">
        <f>IFERROR(1/I397*(V397/G397),0)</f>
        <v>0</v>
      </c>
      <c r="BS397" s="76">
        <f>IFERROR(W397*H397/G397,0)</f>
        <v>0</v>
      </c>
      <c r="BT397" s="76">
        <f>IFERROR(X397*H397/G397,0)</f>
        <v>0</v>
      </c>
      <c r="BU397" s="76">
        <f>IFERROR(1/I397*(W397/G397),0)</f>
        <v>0</v>
      </c>
      <c r="BV397" s="76">
        <f>IFERROR(1/I397*(X397/G397),0)</f>
        <v>0</v>
      </c>
      <c r="BW397" s="76">
        <f>IFERROR(Y397*H397/G397,0)</f>
        <v>0</v>
      </c>
      <c r="BX397" s="76">
        <f>IFERROR(Z397*H397/G397,0)</f>
        <v>0</v>
      </c>
      <c r="BY397" s="76">
        <f>IFERROR(1/I397*(Y397/G397),0)</f>
        <v>0</v>
      </c>
      <c r="BZ397" s="76">
        <f>IFERROR(1/I397*(Z397/G397),0)</f>
        <v>0</v>
      </c>
      <c r="CA397" s="76">
        <f>IFERROR(AA397*H397/G397,0)</f>
        <v>0</v>
      </c>
      <c r="CB397" s="76">
        <f>IFERROR(AB397*H397/G397,0)</f>
        <v>0</v>
      </c>
      <c r="CC397" s="76">
        <f>IFERROR(1/I397*(AA397/G397),0)</f>
        <v>0</v>
      </c>
      <c r="CD397" s="76">
        <f>IFERROR(1/I397*(AB397/G397),0)</f>
        <v>0</v>
      </c>
    </row>
    <row r="398" spans="1:82" ht="22.5" hidden="1" x14ac:dyDescent="0.2">
      <c r="A398" s="78" t="s">
        <v>574</v>
      </c>
      <c r="B398" s="79" t="s">
        <v>575</v>
      </c>
      <c r="C398" s="79">
        <v>4301051660</v>
      </c>
      <c r="D398" s="79">
        <v>4607091384253</v>
      </c>
      <c r="E398" s="80">
        <v>0.4</v>
      </c>
      <c r="F398" s="81">
        <v>6</v>
      </c>
      <c r="G398" s="80">
        <v>2.4</v>
      </c>
      <c r="H398" s="80">
        <v>2.6640000000000001</v>
      </c>
      <c r="I398" s="82">
        <v>182</v>
      </c>
      <c r="J398" s="82" t="s">
        <v>112</v>
      </c>
      <c r="K398" s="83" t="s">
        <v>99</v>
      </c>
      <c r="L398" s="83"/>
      <c r="M398" s="485">
        <v>40</v>
      </c>
      <c r="N398" s="485"/>
      <c r="O398" s="63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98" s="487"/>
      <c r="Q398" s="487"/>
      <c r="R398" s="487"/>
      <c r="S398" s="487"/>
      <c r="T398" s="84" t="s">
        <v>0</v>
      </c>
      <c r="U398" s="64">
        <v>0</v>
      </c>
      <c r="V398" s="65">
        <f>IFERROR(IF(U398="",0,CEILING((U398/$G398),1)*$G398),"")</f>
        <v>0</v>
      </c>
      <c r="W398" s="64">
        <v>0</v>
      </c>
      <c r="X398" s="65">
        <f>IFERROR(IF(W398="",0,CEILING((W398/$G398),1)*$G398),"")</f>
        <v>0</v>
      </c>
      <c r="Y398" s="64">
        <v>0</v>
      </c>
      <c r="Z398" s="65">
        <f>IFERROR(IF(Y398="",0,CEILING((Y398/$G398),1)*$G398),"")</f>
        <v>0</v>
      </c>
      <c r="AA398" s="64">
        <v>0</v>
      </c>
      <c r="AB398" s="65">
        <f>IFERROR(IF(AA398="",0,CEILING((AA398/$G398),1)*$G398),"")</f>
        <v>0</v>
      </c>
      <c r="AC398" s="66" t="str">
        <f>IF(IFERROR(ROUNDUP(V398/G398,0)*0.00651,0)+IFERROR(ROUNDUP(X398/G398,0)*0.00651,0)+IFERROR(ROUNDUP(Z398/G398,0)*0.00651,0)+IFERROR(ROUNDUP(AB398/G398,0)*0.00651,0)=0,"",IFERROR(ROUNDUP(V398/G398,0)*0.00651,0)+IFERROR(ROUNDUP(X398/G398,0)*0.00651,0)+IFERROR(ROUNDUP(Z398/G398,0)*0.00651,0)+IFERROR(ROUNDUP(AB398/G398,0)*0.00651,0))</f>
        <v/>
      </c>
      <c r="AD398" s="78" t="s">
        <v>57</v>
      </c>
      <c r="AE398" s="78" t="s">
        <v>57</v>
      </c>
      <c r="AF398" s="415" t="s">
        <v>576</v>
      </c>
      <c r="AG398" s="2"/>
      <c r="AH398" s="2"/>
      <c r="AI398" s="2"/>
      <c r="AJ398" s="2"/>
      <c r="AK398" s="2"/>
      <c r="AL398" s="60"/>
      <c r="AM398" s="60"/>
      <c r="AN398" s="60"/>
      <c r="AO398" s="2"/>
      <c r="AP398" s="2"/>
      <c r="AQ398" s="2"/>
      <c r="AR398" s="2"/>
      <c r="AS398" s="2"/>
      <c r="AT398" s="2"/>
      <c r="AU398" s="20"/>
      <c r="AV398" s="20"/>
      <c r="AW398" s="21"/>
      <c r="BB398" s="414" t="s">
        <v>65</v>
      </c>
      <c r="BO398" s="76">
        <f>IFERROR(U398*H398/G398,0)</f>
        <v>0</v>
      </c>
      <c r="BP398" s="76">
        <f>IFERROR(V398*H398/G398,0)</f>
        <v>0</v>
      </c>
      <c r="BQ398" s="76">
        <f>IFERROR(1/I398*(U398/G398),0)</f>
        <v>0</v>
      </c>
      <c r="BR398" s="76">
        <f>IFERROR(1/I398*(V398/G398),0)</f>
        <v>0</v>
      </c>
      <c r="BS398" s="76">
        <f>IFERROR(W398*H398/G398,0)</f>
        <v>0</v>
      </c>
      <c r="BT398" s="76">
        <f>IFERROR(X398*H398/G398,0)</f>
        <v>0</v>
      </c>
      <c r="BU398" s="76">
        <f>IFERROR(1/I398*(W398/G398),0)</f>
        <v>0</v>
      </c>
      <c r="BV398" s="76">
        <f>IFERROR(1/I398*(X398/G398),0)</f>
        <v>0</v>
      </c>
      <c r="BW398" s="76">
        <f>IFERROR(Y398*H398/G398,0)</f>
        <v>0</v>
      </c>
      <c r="BX398" s="76">
        <f>IFERROR(Z398*H398/G398,0)</f>
        <v>0</v>
      </c>
      <c r="BY398" s="76">
        <f>IFERROR(1/I398*(Y398/G398),0)</f>
        <v>0</v>
      </c>
      <c r="BZ398" s="76">
        <f>IFERROR(1/I398*(Z398/G398),0)</f>
        <v>0</v>
      </c>
      <c r="CA398" s="76">
        <f>IFERROR(AA398*H398/G398,0)</f>
        <v>0</v>
      </c>
      <c r="CB398" s="76">
        <f>IFERROR(AB398*H398/G398,0)</f>
        <v>0</v>
      </c>
      <c r="CC398" s="76">
        <f>IFERROR(1/I398*(AA398/G398),0)</f>
        <v>0</v>
      </c>
      <c r="CD398" s="76">
        <f>IFERROR(1/I398*(AB398/G398),0)</f>
        <v>0</v>
      </c>
    </row>
    <row r="399" spans="1:82" ht="22.5" hidden="1" x14ac:dyDescent="0.2">
      <c r="A399" s="78" t="s">
        <v>577</v>
      </c>
      <c r="B399" s="79" t="s">
        <v>578</v>
      </c>
      <c r="C399" s="79">
        <v>4301051446</v>
      </c>
      <c r="D399" s="79">
        <v>4680115881969</v>
      </c>
      <c r="E399" s="80">
        <v>0.4</v>
      </c>
      <c r="F399" s="81">
        <v>6</v>
      </c>
      <c r="G399" s="80">
        <v>2.4</v>
      </c>
      <c r="H399" s="80">
        <v>2.58</v>
      </c>
      <c r="I399" s="82">
        <v>182</v>
      </c>
      <c r="J399" s="82" t="s">
        <v>112</v>
      </c>
      <c r="K399" s="83" t="s">
        <v>99</v>
      </c>
      <c r="L399" s="83"/>
      <c r="M399" s="485">
        <v>40</v>
      </c>
      <c r="N399" s="485"/>
      <c r="O399" s="63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99" s="487"/>
      <c r="Q399" s="487"/>
      <c r="R399" s="487"/>
      <c r="S399" s="487"/>
      <c r="T399" s="84" t="s">
        <v>0</v>
      </c>
      <c r="U399" s="64">
        <v>0</v>
      </c>
      <c r="V399" s="65">
        <f>IFERROR(IF(U399="",0,CEILING((U399/$G399),1)*$G399),"")</f>
        <v>0</v>
      </c>
      <c r="W399" s="64">
        <v>0</v>
      </c>
      <c r="X399" s="65">
        <f>IFERROR(IF(W399="",0,CEILING((W399/$G399),1)*$G399),"")</f>
        <v>0</v>
      </c>
      <c r="Y399" s="64">
        <v>0</v>
      </c>
      <c r="Z399" s="65">
        <f>IFERROR(IF(Y399="",0,CEILING((Y399/$G399),1)*$G399),"")</f>
        <v>0</v>
      </c>
      <c r="AA399" s="64">
        <v>0</v>
      </c>
      <c r="AB399" s="65">
        <f>IFERROR(IF(AA399="",0,CEILING((AA399/$G399),1)*$G399),"")</f>
        <v>0</v>
      </c>
      <c r="AC399" s="66" t="str">
        <f>IF(IFERROR(ROUNDUP(V399/G399,0)*0.00651,0)+IFERROR(ROUNDUP(X399/G399,0)*0.00651,0)+IFERROR(ROUNDUP(Z399/G399,0)*0.00651,0)+IFERROR(ROUNDUP(AB399/G399,0)*0.00651,0)=0,"",IFERROR(ROUNDUP(V399/G399,0)*0.00651,0)+IFERROR(ROUNDUP(X399/G399,0)*0.00651,0)+IFERROR(ROUNDUP(Z399/G399,0)*0.00651,0)+IFERROR(ROUNDUP(AB399/G399,0)*0.00651,0))</f>
        <v/>
      </c>
      <c r="AD399" s="78" t="s">
        <v>57</v>
      </c>
      <c r="AE399" s="78" t="s">
        <v>57</v>
      </c>
      <c r="AF399" s="417" t="s">
        <v>579</v>
      </c>
      <c r="AG399" s="2"/>
      <c r="AH399" s="2"/>
      <c r="AI399" s="2"/>
      <c r="AJ399" s="2"/>
      <c r="AK399" s="2"/>
      <c r="AL399" s="60"/>
      <c r="AM399" s="60"/>
      <c r="AN399" s="60"/>
      <c r="AO399" s="2"/>
      <c r="AP399" s="2"/>
      <c r="AQ399" s="2"/>
      <c r="AR399" s="2"/>
      <c r="AS399" s="2"/>
      <c r="AT399" s="2"/>
      <c r="AU399" s="20"/>
      <c r="AV399" s="20"/>
      <c r="AW399" s="21"/>
      <c r="BB399" s="416" t="s">
        <v>65</v>
      </c>
      <c r="BO399" s="76">
        <f>IFERROR(U399*H399/G399,0)</f>
        <v>0</v>
      </c>
      <c r="BP399" s="76">
        <f>IFERROR(V399*H399/G399,0)</f>
        <v>0</v>
      </c>
      <c r="BQ399" s="76">
        <f>IFERROR(1/I399*(U399/G399),0)</f>
        <v>0</v>
      </c>
      <c r="BR399" s="76">
        <f>IFERROR(1/I399*(V399/G399),0)</f>
        <v>0</v>
      </c>
      <c r="BS399" s="76">
        <f>IFERROR(W399*H399/G399,0)</f>
        <v>0</v>
      </c>
      <c r="BT399" s="76">
        <f>IFERROR(X399*H399/G399,0)</f>
        <v>0</v>
      </c>
      <c r="BU399" s="76">
        <f>IFERROR(1/I399*(W399/G399),0)</f>
        <v>0</v>
      </c>
      <c r="BV399" s="76">
        <f>IFERROR(1/I399*(X399/G399),0)</f>
        <v>0</v>
      </c>
      <c r="BW399" s="76">
        <f>IFERROR(Y399*H399/G399,0)</f>
        <v>0</v>
      </c>
      <c r="BX399" s="76">
        <f>IFERROR(Z399*H399/G399,0)</f>
        <v>0</v>
      </c>
      <c r="BY399" s="76">
        <f>IFERROR(1/I399*(Y399/G399),0)</f>
        <v>0</v>
      </c>
      <c r="BZ399" s="76">
        <f>IFERROR(1/I399*(Z399/G399),0)</f>
        <v>0</v>
      </c>
      <c r="CA399" s="76">
        <f>IFERROR(AA399*H399/G399,0)</f>
        <v>0</v>
      </c>
      <c r="CB399" s="76">
        <f>IFERROR(AB399*H399/G399,0)</f>
        <v>0</v>
      </c>
      <c r="CC399" s="76">
        <f>IFERROR(1/I399*(AA399/G399),0)</f>
        <v>0</v>
      </c>
      <c r="CD399" s="76">
        <f>IFERROR(1/I399*(AB399/G399),0)</f>
        <v>0</v>
      </c>
    </row>
    <row r="400" spans="1:82" hidden="1" x14ac:dyDescent="0.2">
      <c r="A400" s="490"/>
      <c r="B400" s="490"/>
      <c r="C400" s="490"/>
      <c r="D400" s="490"/>
      <c r="E400" s="490"/>
      <c r="F400" s="490"/>
      <c r="G400" s="490"/>
      <c r="H400" s="490"/>
      <c r="I400" s="490"/>
      <c r="J400" s="490"/>
      <c r="K400" s="490"/>
      <c r="L400" s="490"/>
      <c r="M400" s="490"/>
      <c r="N400" s="490"/>
      <c r="O400" s="488" t="s">
        <v>43</v>
      </c>
      <c r="P400" s="489"/>
      <c r="Q400" s="489"/>
      <c r="R400" s="489"/>
      <c r="S400" s="489"/>
      <c r="T400" s="39" t="s">
        <v>42</v>
      </c>
      <c r="U400" s="101">
        <f>IFERROR(U397/G397,0)+IFERROR(U398/G398,0)+IFERROR(U399/G399,0)</f>
        <v>0</v>
      </c>
      <c r="V400" s="101">
        <f>IFERROR(V397/G397,0)+IFERROR(V398/G398,0)+IFERROR(V399/G399,0)</f>
        <v>0</v>
      </c>
      <c r="W400" s="101">
        <f>IFERROR(W397/G397,0)+IFERROR(W398/G398,0)+IFERROR(W399/G399,0)</f>
        <v>0</v>
      </c>
      <c r="X400" s="101">
        <f>IFERROR(X397/G397,0)+IFERROR(X398/G398,0)+IFERROR(X399/G399,0)</f>
        <v>0</v>
      </c>
      <c r="Y400" s="101">
        <f>IFERROR(Y397/G397,0)+IFERROR(Y398/G398,0)+IFERROR(Y399/G399,0)</f>
        <v>0</v>
      </c>
      <c r="Z400" s="101">
        <f>IFERROR(Z397/G397,0)+IFERROR(Z398/G398,0)+IFERROR(Z399/G399,0)</f>
        <v>0</v>
      </c>
      <c r="AA400" s="101">
        <f>IFERROR(AA397/G397,0)+IFERROR(AA398/G398,0)+IFERROR(AA399/G399,0)</f>
        <v>0</v>
      </c>
      <c r="AB400" s="101">
        <f>IFERROR(AB397/G397,0)+IFERROR(AB398/G398,0)+IFERROR(AB399/G399,0)</f>
        <v>0</v>
      </c>
      <c r="AC400" s="101">
        <f>IFERROR(IF(AC397="",0,AC397),0)+IFERROR(IF(AC398="",0,AC398),0)+IFERROR(IF(AC399="",0,AC399),0)</f>
        <v>0</v>
      </c>
      <c r="AD400" s="3"/>
      <c r="AE400" s="71"/>
      <c r="AF400" s="3"/>
      <c r="AG400" s="3"/>
      <c r="AH400" s="3"/>
      <c r="AI400" s="3"/>
      <c r="AJ400" s="3"/>
      <c r="AK400" s="3"/>
      <c r="AL400" s="61"/>
      <c r="AM400" s="61"/>
      <c r="AN400" s="61"/>
      <c r="AO400" s="3"/>
      <c r="AP400" s="3"/>
      <c r="AQ400" s="2"/>
      <c r="AR400" s="2"/>
      <c r="AS400" s="2"/>
      <c r="AT400" s="2"/>
      <c r="AU400" s="20"/>
      <c r="AV400" s="20"/>
      <c r="AW400" s="21"/>
    </row>
    <row r="401" spans="1:82" hidden="1" x14ac:dyDescent="0.2">
      <c r="A401" s="490"/>
      <c r="B401" s="490"/>
      <c r="C401" s="490"/>
      <c r="D401" s="490"/>
      <c r="E401" s="490"/>
      <c r="F401" s="490"/>
      <c r="G401" s="490"/>
      <c r="H401" s="490"/>
      <c r="I401" s="490"/>
      <c r="J401" s="490"/>
      <c r="K401" s="490"/>
      <c r="L401" s="490"/>
      <c r="M401" s="490"/>
      <c r="N401" s="490"/>
      <c r="O401" s="488" t="s">
        <v>43</v>
      </c>
      <c r="P401" s="489"/>
      <c r="Q401" s="489"/>
      <c r="R401" s="489"/>
      <c r="S401" s="489"/>
      <c r="T401" s="39" t="s">
        <v>0</v>
      </c>
      <c r="U401" s="103">
        <f t="shared" ref="U401:AB401" si="122">IFERROR(SUM(U397:U399),0)</f>
        <v>0</v>
      </c>
      <c r="V401" s="103">
        <f t="shared" si="122"/>
        <v>0</v>
      </c>
      <c r="W401" s="103">
        <f t="shared" si="122"/>
        <v>0</v>
      </c>
      <c r="X401" s="103">
        <f t="shared" si="122"/>
        <v>0</v>
      </c>
      <c r="Y401" s="103">
        <f t="shared" si="122"/>
        <v>0</v>
      </c>
      <c r="Z401" s="103">
        <f t="shared" si="122"/>
        <v>0</v>
      </c>
      <c r="AA401" s="103">
        <f t="shared" si="122"/>
        <v>0</v>
      </c>
      <c r="AB401" s="103">
        <f t="shared" si="122"/>
        <v>0</v>
      </c>
      <c r="AC401" s="101" t="s">
        <v>57</v>
      </c>
      <c r="AD401" s="3"/>
      <c r="AE401" s="71"/>
      <c r="AF401" s="3"/>
      <c r="AG401" s="3"/>
      <c r="AH401" s="3"/>
      <c r="AI401" s="3"/>
      <c r="AJ401" s="3"/>
      <c r="AK401" s="3"/>
      <c r="AL401" s="61"/>
      <c r="AM401" s="61"/>
      <c r="AN401" s="61"/>
      <c r="AO401" s="3"/>
      <c r="AP401" s="3"/>
      <c r="AQ401" s="2"/>
      <c r="AR401" s="2"/>
      <c r="AS401" s="2"/>
      <c r="AT401" s="2"/>
      <c r="AU401" s="20"/>
      <c r="AV401" s="20"/>
      <c r="AW401" s="21"/>
    </row>
    <row r="402" spans="1:82" ht="15" hidden="1" x14ac:dyDescent="0.25">
      <c r="A402" s="482" t="s">
        <v>246</v>
      </c>
      <c r="B402" s="483"/>
      <c r="C402" s="483"/>
      <c r="D402" s="483"/>
      <c r="E402" s="483"/>
      <c r="F402" s="483"/>
      <c r="G402" s="483"/>
      <c r="H402" s="483"/>
      <c r="I402" s="483"/>
      <c r="J402" s="483"/>
      <c r="K402" s="483"/>
      <c r="L402" s="483"/>
      <c r="M402" s="483"/>
      <c r="N402" s="483"/>
      <c r="O402" s="483"/>
      <c r="P402" s="483"/>
      <c r="Q402" s="483"/>
      <c r="R402" s="483"/>
      <c r="S402" s="483"/>
      <c r="T402" s="483"/>
      <c r="U402" s="483"/>
      <c r="V402" s="483"/>
      <c r="W402" s="483"/>
      <c r="X402" s="480"/>
      <c r="Y402" s="480"/>
      <c r="Z402" s="480"/>
      <c r="AA402" s="476"/>
      <c r="AB402" s="476"/>
      <c r="AC402" s="476"/>
      <c r="AD402" s="476"/>
      <c r="AE402" s="477"/>
      <c r="AF402" s="484"/>
      <c r="AG402" s="2"/>
      <c r="AH402" s="2"/>
      <c r="AI402" s="2"/>
      <c r="AJ402" s="2"/>
      <c r="AK402" s="60"/>
      <c r="AL402" s="60"/>
      <c r="AM402" s="60"/>
      <c r="AN402" s="2"/>
      <c r="AO402" s="2"/>
      <c r="AP402" s="2"/>
      <c r="AQ402" s="2"/>
      <c r="AR402" s="2"/>
    </row>
    <row r="403" spans="1:82" ht="22.5" hidden="1" x14ac:dyDescent="0.2">
      <c r="A403" s="78" t="s">
        <v>580</v>
      </c>
      <c r="B403" s="79" t="s">
        <v>581</v>
      </c>
      <c r="C403" s="79">
        <v>4301060441</v>
      </c>
      <c r="D403" s="79">
        <v>4607091389357</v>
      </c>
      <c r="E403" s="80">
        <v>1.5</v>
      </c>
      <c r="F403" s="81">
        <v>6</v>
      </c>
      <c r="G403" s="80">
        <v>9</v>
      </c>
      <c r="H403" s="80">
        <v>9.4350000000000005</v>
      </c>
      <c r="I403" s="82">
        <v>64</v>
      </c>
      <c r="J403" s="82" t="s">
        <v>88</v>
      </c>
      <c r="K403" s="83" t="s">
        <v>99</v>
      </c>
      <c r="L403" s="83"/>
      <c r="M403" s="485">
        <v>40</v>
      </c>
      <c r="N403" s="485"/>
      <c r="O403" s="640" t="s">
        <v>582</v>
      </c>
      <c r="P403" s="487"/>
      <c r="Q403" s="487"/>
      <c r="R403" s="487"/>
      <c r="S403" s="487"/>
      <c r="T403" s="84" t="s">
        <v>0</v>
      </c>
      <c r="U403" s="64">
        <v>0</v>
      </c>
      <c r="V403" s="65">
        <f>IFERROR(IF(U403="",0,CEILING((U403/$G403),1)*$G403),"")</f>
        <v>0</v>
      </c>
      <c r="W403" s="64">
        <v>0</v>
      </c>
      <c r="X403" s="65">
        <f>IFERROR(IF(W403="",0,CEILING((W403/$G403),1)*$G403),"")</f>
        <v>0</v>
      </c>
      <c r="Y403" s="64">
        <v>0</v>
      </c>
      <c r="Z403" s="65">
        <f>IFERROR(IF(Y403="",0,CEILING((Y403/$G403),1)*$G403),"")</f>
        <v>0</v>
      </c>
      <c r="AA403" s="64">
        <v>0</v>
      </c>
      <c r="AB403" s="65">
        <f>IFERROR(IF(AA403="",0,CEILING((AA403/$G403),1)*$G403),"")</f>
        <v>0</v>
      </c>
      <c r="AC403" s="66" t="str">
        <f>IF(IFERROR(ROUNDUP(V403/G403,0)*0.01898,0)+IFERROR(ROUNDUP(X403/G403,0)*0.01898,0)+IFERROR(ROUNDUP(Z403/G403,0)*0.01898,0)+IFERROR(ROUNDUP(AB403/G403,0)*0.01898,0)=0,"",IFERROR(ROUNDUP(V403/G403,0)*0.01898,0)+IFERROR(ROUNDUP(X403/G403,0)*0.01898,0)+IFERROR(ROUNDUP(Z403/G403,0)*0.01898,0)+IFERROR(ROUNDUP(AB403/G403,0)*0.01898,0))</f>
        <v/>
      </c>
      <c r="AD403" s="78" t="s">
        <v>57</v>
      </c>
      <c r="AE403" s="78" t="s">
        <v>57</v>
      </c>
      <c r="AF403" s="419" t="s">
        <v>583</v>
      </c>
      <c r="AG403" s="2"/>
      <c r="AH403" s="2"/>
      <c r="AI403" s="2"/>
      <c r="AJ403" s="2"/>
      <c r="AK403" s="2"/>
      <c r="AL403" s="60"/>
      <c r="AM403" s="60"/>
      <c r="AN403" s="60"/>
      <c r="AO403" s="2"/>
      <c r="AP403" s="2"/>
      <c r="AQ403" s="2"/>
      <c r="AR403" s="2"/>
      <c r="AS403" s="2"/>
      <c r="AT403" s="2"/>
      <c r="AU403" s="20"/>
      <c r="AV403" s="20"/>
      <c r="AW403" s="21"/>
      <c r="BB403" s="418" t="s">
        <v>65</v>
      </c>
      <c r="BO403" s="76">
        <f>IFERROR(U403*H403/G403,0)</f>
        <v>0</v>
      </c>
      <c r="BP403" s="76">
        <f>IFERROR(V403*H403/G403,0)</f>
        <v>0</v>
      </c>
      <c r="BQ403" s="76">
        <f>IFERROR(1/I403*(U403/G403),0)</f>
        <v>0</v>
      </c>
      <c r="BR403" s="76">
        <f>IFERROR(1/I403*(V403/G403),0)</f>
        <v>0</v>
      </c>
      <c r="BS403" s="76">
        <f>IFERROR(W403*H403/G403,0)</f>
        <v>0</v>
      </c>
      <c r="BT403" s="76">
        <f>IFERROR(X403*H403/G403,0)</f>
        <v>0</v>
      </c>
      <c r="BU403" s="76">
        <f>IFERROR(1/I403*(W403/G403),0)</f>
        <v>0</v>
      </c>
      <c r="BV403" s="76">
        <f>IFERROR(1/I403*(X403/G403),0)</f>
        <v>0</v>
      </c>
      <c r="BW403" s="76">
        <f>IFERROR(Y403*H403/G403,0)</f>
        <v>0</v>
      </c>
      <c r="BX403" s="76">
        <f>IFERROR(Z403*H403/G403,0)</f>
        <v>0</v>
      </c>
      <c r="BY403" s="76">
        <f>IFERROR(1/I403*(Y403/G403),0)</f>
        <v>0</v>
      </c>
      <c r="BZ403" s="76">
        <f>IFERROR(1/I403*(Z403/G403),0)</f>
        <v>0</v>
      </c>
      <c r="CA403" s="76">
        <f>IFERROR(AA403*H403/G403,0)</f>
        <v>0</v>
      </c>
      <c r="CB403" s="76">
        <f>IFERROR(AB403*H403/G403,0)</f>
        <v>0</v>
      </c>
      <c r="CC403" s="76">
        <f>IFERROR(1/I403*(AA403/G403),0)</f>
        <v>0</v>
      </c>
      <c r="CD403" s="76">
        <f>IFERROR(1/I403*(AB403/G403),0)</f>
        <v>0</v>
      </c>
    </row>
    <row r="404" spans="1:82" hidden="1" x14ac:dyDescent="0.2">
      <c r="A404" s="490"/>
      <c r="B404" s="490"/>
      <c r="C404" s="490"/>
      <c r="D404" s="490"/>
      <c r="E404" s="490"/>
      <c r="F404" s="490"/>
      <c r="G404" s="490"/>
      <c r="H404" s="490"/>
      <c r="I404" s="490"/>
      <c r="J404" s="490"/>
      <c r="K404" s="490"/>
      <c r="L404" s="490"/>
      <c r="M404" s="490"/>
      <c r="N404" s="490"/>
      <c r="O404" s="488" t="s">
        <v>43</v>
      </c>
      <c r="P404" s="489"/>
      <c r="Q404" s="489"/>
      <c r="R404" s="489"/>
      <c r="S404" s="489"/>
      <c r="T404" s="39" t="s">
        <v>42</v>
      </c>
      <c r="U404" s="101">
        <f>IFERROR(U403/G403,0)</f>
        <v>0</v>
      </c>
      <c r="V404" s="101">
        <f>IFERROR(V403/G403,0)</f>
        <v>0</v>
      </c>
      <c r="W404" s="101">
        <f>IFERROR(W403/G403,0)</f>
        <v>0</v>
      </c>
      <c r="X404" s="101">
        <f>IFERROR(X403/G403,0)</f>
        <v>0</v>
      </c>
      <c r="Y404" s="101">
        <f>IFERROR(Y403/G403,0)</f>
        <v>0</v>
      </c>
      <c r="Z404" s="101">
        <f>IFERROR(Z403/G403,0)</f>
        <v>0</v>
      </c>
      <c r="AA404" s="101">
        <f>IFERROR(AA403/G403,0)</f>
        <v>0</v>
      </c>
      <c r="AB404" s="101">
        <f>IFERROR(AB403/G403,0)</f>
        <v>0</v>
      </c>
      <c r="AC404" s="101">
        <f>IFERROR(IF(AC403="",0,AC403),0)</f>
        <v>0</v>
      </c>
      <c r="AD404" s="3"/>
      <c r="AE404" s="71"/>
      <c r="AF404" s="3"/>
      <c r="AG404" s="3"/>
      <c r="AH404" s="3"/>
      <c r="AI404" s="3"/>
      <c r="AJ404" s="3"/>
      <c r="AK404" s="3"/>
      <c r="AL404" s="61"/>
      <c r="AM404" s="61"/>
      <c r="AN404" s="61"/>
      <c r="AO404" s="3"/>
      <c r="AP404" s="3"/>
      <c r="AQ404" s="2"/>
      <c r="AR404" s="2"/>
      <c r="AS404" s="2"/>
      <c r="AT404" s="2"/>
      <c r="AU404" s="20"/>
      <c r="AV404" s="20"/>
      <c r="AW404" s="21"/>
    </row>
    <row r="405" spans="1:82" hidden="1" x14ac:dyDescent="0.2">
      <c r="A405" s="490"/>
      <c r="B405" s="490"/>
      <c r="C405" s="490"/>
      <c r="D405" s="490"/>
      <c r="E405" s="490"/>
      <c r="F405" s="490"/>
      <c r="G405" s="490"/>
      <c r="H405" s="490"/>
      <c r="I405" s="490"/>
      <c r="J405" s="490"/>
      <c r="K405" s="490"/>
      <c r="L405" s="490"/>
      <c r="M405" s="490"/>
      <c r="N405" s="490"/>
      <c r="O405" s="488" t="s">
        <v>43</v>
      </c>
      <c r="P405" s="489"/>
      <c r="Q405" s="489"/>
      <c r="R405" s="489"/>
      <c r="S405" s="489"/>
      <c r="T405" s="39" t="s">
        <v>0</v>
      </c>
      <c r="U405" s="103">
        <f t="shared" ref="U405:AB405" si="123">IFERROR(SUM(U403:U403),0)</f>
        <v>0</v>
      </c>
      <c r="V405" s="103">
        <f t="shared" si="123"/>
        <v>0</v>
      </c>
      <c r="W405" s="103">
        <f t="shared" si="123"/>
        <v>0</v>
      </c>
      <c r="X405" s="103">
        <f t="shared" si="123"/>
        <v>0</v>
      </c>
      <c r="Y405" s="103">
        <f t="shared" si="123"/>
        <v>0</v>
      </c>
      <c r="Z405" s="103">
        <f t="shared" si="123"/>
        <v>0</v>
      </c>
      <c r="AA405" s="103">
        <f t="shared" si="123"/>
        <v>0</v>
      </c>
      <c r="AB405" s="103">
        <f t="shared" si="123"/>
        <v>0</v>
      </c>
      <c r="AC405" s="101" t="s">
        <v>57</v>
      </c>
      <c r="AD405" s="3"/>
      <c r="AE405" s="71"/>
      <c r="AF405" s="3"/>
      <c r="AG405" s="3"/>
      <c r="AH405" s="3"/>
      <c r="AI405" s="3"/>
      <c r="AJ405" s="3"/>
      <c r="AK405" s="3"/>
      <c r="AL405" s="61"/>
      <c r="AM405" s="61"/>
      <c r="AN405" s="61"/>
      <c r="AO405" s="3"/>
      <c r="AP405" s="3"/>
      <c r="AQ405" s="2"/>
      <c r="AR405" s="2"/>
      <c r="AS405" s="2"/>
      <c r="AT405" s="2"/>
      <c r="AU405" s="20"/>
      <c r="AV405" s="20"/>
      <c r="AW405" s="21"/>
    </row>
    <row r="406" spans="1:82" ht="15" hidden="1" customHeight="1" x14ac:dyDescent="0.2">
      <c r="A406" s="490"/>
      <c r="B406" s="490"/>
      <c r="C406" s="490"/>
      <c r="D406" s="490"/>
      <c r="E406" s="490"/>
      <c r="F406" s="490"/>
      <c r="G406" s="490"/>
      <c r="H406" s="490"/>
      <c r="I406" s="490"/>
      <c r="J406" s="490"/>
      <c r="K406" s="490"/>
      <c r="L406" s="490"/>
      <c r="M406" s="490"/>
      <c r="N406" s="490"/>
      <c r="O406" s="641" t="s">
        <v>35</v>
      </c>
      <c r="P406" s="642"/>
      <c r="Q406" s="642"/>
      <c r="R406" s="642"/>
      <c r="S406" s="642"/>
      <c r="T406" s="39" t="s">
        <v>0</v>
      </c>
      <c r="U406" s="50">
        <f t="shared" ref="U406:AB406" si="124">U24+U28+U37+U42+U49+U54+U60+U67+U72+U79+U84+U88+U93+U97+U102+U111+U117+U124+U131+U137+U142+U148+U153+U157+U163+U168+U176+U181+U185+U191+U197+U203+U207+U212+U218+U225+U232+U237+U242+U248+U258+U263+U269+U273+U289+U295+U300+U307+U312+U316+U328+U332+U338+U344+U349+U355+U359+U366+U372+U377+U382+U389+U393</f>
        <v>0</v>
      </c>
      <c r="V406" s="50">
        <f t="shared" si="124"/>
        <v>0</v>
      </c>
      <c r="W406" s="50">
        <f t="shared" si="124"/>
        <v>0</v>
      </c>
      <c r="X406" s="50">
        <f t="shared" si="124"/>
        <v>0</v>
      </c>
      <c r="Y406" s="50">
        <f t="shared" si="124"/>
        <v>0</v>
      </c>
      <c r="Z406" s="50">
        <f t="shared" si="124"/>
        <v>0</v>
      </c>
      <c r="AA406" s="50">
        <f t="shared" si="124"/>
        <v>0</v>
      </c>
      <c r="AB406" s="50">
        <f t="shared" si="124"/>
        <v>0</v>
      </c>
      <c r="AC406" s="52" t="s">
        <v>57</v>
      </c>
      <c r="AD406" s="2"/>
      <c r="AE406" s="70"/>
      <c r="AF406" s="117"/>
      <c r="AG406" s="2"/>
      <c r="AH406" s="2"/>
      <c r="AI406" s="2"/>
      <c r="AJ406" s="2"/>
      <c r="AK406" s="2"/>
      <c r="AL406" s="60"/>
      <c r="AM406" s="60"/>
      <c r="AN406" s="60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82" x14ac:dyDescent="0.2">
      <c r="A407" s="490"/>
      <c r="B407" s="490"/>
      <c r="C407" s="490"/>
      <c r="D407" s="490"/>
      <c r="E407" s="490"/>
      <c r="F407" s="490"/>
      <c r="G407" s="490"/>
      <c r="H407" s="490"/>
      <c r="I407" s="490"/>
      <c r="J407" s="490"/>
      <c r="K407" s="490"/>
      <c r="L407" s="490"/>
      <c r="M407" s="490"/>
      <c r="N407" s="490"/>
      <c r="O407" s="641" t="s">
        <v>36</v>
      </c>
      <c r="P407" s="642"/>
      <c r="Q407" s="642"/>
      <c r="R407" s="642"/>
      <c r="S407" s="642"/>
      <c r="T407" s="39" t="s">
        <v>0</v>
      </c>
      <c r="U407" s="51">
        <f>IFERROR(SUM(BO21:BO391),0)</f>
        <v>0</v>
      </c>
      <c r="V407" s="51">
        <f>IFERROR(SUM(BP21:BP391),0)</f>
        <v>0</v>
      </c>
      <c r="W407" s="51">
        <f>IFERROR(SUM(BS21:BS391),0)</f>
        <v>176.66666666666666</v>
      </c>
      <c r="X407" s="51">
        <f>IFERROR(SUM(BT21:BT391),0)</f>
        <v>178.07999999999998</v>
      </c>
      <c r="Y407" s="51">
        <f>IFERROR(SUM(BW21:BW391),0)</f>
        <v>0</v>
      </c>
      <c r="Z407" s="51">
        <f>IFERROR(SUM(BX21:BX391),0)</f>
        <v>0</v>
      </c>
      <c r="AA407" s="51">
        <f>IFERROR(SUM(CA21:CA391),0)</f>
        <v>0</v>
      </c>
      <c r="AB407" s="51">
        <f>IFERROR(SUM(CB21:CB391),0)</f>
        <v>0</v>
      </c>
      <c r="AC407" s="52" t="s">
        <v>57</v>
      </c>
      <c r="AD407" s="2"/>
      <c r="AE407" s="70"/>
      <c r="AF407" s="118"/>
      <c r="AG407" s="2"/>
      <c r="AH407" s="2"/>
      <c r="AI407" s="2"/>
      <c r="AJ407" s="2"/>
      <c r="AK407" s="2"/>
      <c r="AL407" s="60"/>
      <c r="AM407" s="60"/>
      <c r="AN407" s="60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82" x14ac:dyDescent="0.2">
      <c r="A408" s="490"/>
      <c r="B408" s="490"/>
      <c r="C408" s="490"/>
      <c r="D408" s="490"/>
      <c r="E408" s="490"/>
      <c r="F408" s="490"/>
      <c r="G408" s="490"/>
      <c r="H408" s="490"/>
      <c r="I408" s="490"/>
      <c r="J408" s="490"/>
      <c r="K408" s="490"/>
      <c r="L408" s="490"/>
      <c r="M408" s="490"/>
      <c r="N408" s="490"/>
      <c r="O408" s="641" t="s">
        <v>37</v>
      </c>
      <c r="P408" s="642"/>
      <c r="Q408" s="642"/>
      <c r="R408" s="642"/>
      <c r="S408" s="642"/>
      <c r="T408" s="39" t="s">
        <v>22</v>
      </c>
      <c r="U408" s="51">
        <f>ROUNDUP(SUM(BQ21:BQ391),0)</f>
        <v>0</v>
      </c>
      <c r="V408" s="51">
        <f>ROUNDUP(SUM(BR21:BR391),0)</f>
        <v>0</v>
      </c>
      <c r="W408" s="51">
        <f>ROUNDUP(SUM(BU21:BU391),0)</f>
        <v>1</v>
      </c>
      <c r="X408" s="51">
        <f>ROUNDUP(SUM(BV21:BV391),0)</f>
        <v>1</v>
      </c>
      <c r="Y408" s="51">
        <f>ROUNDUP(SUM(BY21:BY391),0)</f>
        <v>0</v>
      </c>
      <c r="Z408" s="51">
        <f>ROUNDUP(SUM(BZ21:BZ391),0)</f>
        <v>0</v>
      </c>
      <c r="AA408" s="51">
        <f>ROUNDUP(SUM(CC21:CC391),0)</f>
        <v>0</v>
      </c>
      <c r="AB408" s="51">
        <f>ROUNDUP(SUM(CD21:CD391),0)</f>
        <v>0</v>
      </c>
      <c r="AC408" s="52" t="s">
        <v>57</v>
      </c>
      <c r="AD408" s="2"/>
      <c r="AE408" s="70"/>
      <c r="AF408" s="119"/>
      <c r="AG408" s="2"/>
      <c r="AH408" s="2"/>
      <c r="AI408" s="2"/>
      <c r="AJ408" s="2"/>
      <c r="AK408" s="2"/>
      <c r="AL408" s="60"/>
      <c r="AM408" s="60"/>
      <c r="AN408" s="60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82" x14ac:dyDescent="0.2">
      <c r="A409" s="490"/>
      <c r="B409" s="490"/>
      <c r="C409" s="490"/>
      <c r="D409" s="490"/>
      <c r="E409" s="490"/>
      <c r="F409" s="490"/>
      <c r="G409" s="490"/>
      <c r="H409" s="490"/>
      <c r="I409" s="490"/>
      <c r="J409" s="490"/>
      <c r="K409" s="490"/>
      <c r="L409" s="490"/>
      <c r="M409" s="490"/>
      <c r="N409" s="490"/>
      <c r="O409" s="641" t="s">
        <v>38</v>
      </c>
      <c r="P409" s="642"/>
      <c r="Q409" s="642"/>
      <c r="R409" s="642"/>
      <c r="S409" s="642"/>
      <c r="T409" s="39" t="s">
        <v>0</v>
      </c>
      <c r="U409" s="50">
        <f t="shared" ref="U409:AB409" si="125">U407+U408*25</f>
        <v>0</v>
      </c>
      <c r="V409" s="50">
        <f t="shared" si="125"/>
        <v>0</v>
      </c>
      <c r="W409" s="50">
        <f t="shared" si="125"/>
        <v>201.66666666666666</v>
      </c>
      <c r="X409" s="50">
        <f t="shared" si="125"/>
        <v>203.07999999999998</v>
      </c>
      <c r="Y409" s="50">
        <f t="shared" si="125"/>
        <v>0</v>
      </c>
      <c r="Z409" s="50">
        <f t="shared" si="125"/>
        <v>0</v>
      </c>
      <c r="AA409" s="50">
        <f t="shared" si="125"/>
        <v>0</v>
      </c>
      <c r="AB409" s="50">
        <f t="shared" si="125"/>
        <v>0</v>
      </c>
      <c r="AC409" s="52" t="s">
        <v>57</v>
      </c>
      <c r="AL409" s="60"/>
      <c r="AM409" s="60"/>
      <c r="AN409" s="60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82" x14ac:dyDescent="0.2">
      <c r="A410" s="490"/>
      <c r="B410" s="490"/>
      <c r="C410" s="490"/>
      <c r="D410" s="490"/>
      <c r="E410" s="490"/>
      <c r="F410" s="490"/>
      <c r="G410" s="490"/>
      <c r="H410" s="490"/>
      <c r="I410" s="490"/>
      <c r="J410" s="490"/>
      <c r="K410" s="490"/>
      <c r="L410" s="490"/>
      <c r="M410" s="490"/>
      <c r="N410" s="490"/>
      <c r="O410" s="641" t="s">
        <v>39</v>
      </c>
      <c r="P410" s="642"/>
      <c r="Q410" s="642"/>
      <c r="R410" s="642"/>
      <c r="S410" s="642"/>
      <c r="T410" s="39" t="s">
        <v>22</v>
      </c>
      <c r="U410" s="50">
        <f t="shared" ref="U410:AB410" si="126">U23+U27+U36+U41+U48+U53+U59+U66+U71+U78+U83+U87+U92+U96+U101+U110+U116+U123+U130+U136+U141+U147+U152+U156+U162+U167+U175+U180+U184+U190+U196+U202+U206+U211+U217+U224+U231+U236+U241+U247+U257+U262+U268+U272+U288+U294+U299+U306+U311+U315+U327+U331+U337+U343+U348+U354+U358+U365+U371+U376+U381+U388+U392</f>
        <v>0</v>
      </c>
      <c r="V410" s="50">
        <f t="shared" si="126"/>
        <v>0</v>
      </c>
      <c r="W410" s="50">
        <f t="shared" si="126"/>
        <v>100</v>
      </c>
      <c r="X410" s="50">
        <f t="shared" si="126"/>
        <v>100.8</v>
      </c>
      <c r="Y410" s="50">
        <f t="shared" si="126"/>
        <v>0</v>
      </c>
      <c r="Z410" s="50">
        <f t="shared" si="126"/>
        <v>0</v>
      </c>
      <c r="AA410" s="50">
        <f t="shared" si="126"/>
        <v>0</v>
      </c>
      <c r="AB410" s="50">
        <f t="shared" si="126"/>
        <v>0</v>
      </c>
      <c r="AC410" s="52" t="s">
        <v>57</v>
      </c>
      <c r="AL410" s="60"/>
      <c r="AM410" s="60"/>
      <c r="AN410" s="60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82" ht="14.25" hidden="1" x14ac:dyDescent="0.2">
      <c r="A411" s="490"/>
      <c r="B411" s="490"/>
      <c r="C411" s="490"/>
      <c r="D411" s="490"/>
      <c r="E411" s="490"/>
      <c r="F411" s="490"/>
      <c r="G411" s="490"/>
      <c r="H411" s="490"/>
      <c r="I411" s="490"/>
      <c r="J411" s="490"/>
      <c r="K411" s="490"/>
      <c r="L411" s="490"/>
      <c r="M411" s="490"/>
      <c r="N411" s="490"/>
      <c r="O411" s="641" t="s">
        <v>41</v>
      </c>
      <c r="P411" s="642"/>
      <c r="Q411" s="642"/>
      <c r="R411" s="642"/>
      <c r="S411" s="642"/>
      <c r="T411" s="40" t="s">
        <v>40</v>
      </c>
      <c r="U411" s="52" t="s">
        <v>57</v>
      </c>
      <c r="V411" s="52" t="s">
        <v>57</v>
      </c>
      <c r="W411" s="52" t="s">
        <v>57</v>
      </c>
      <c r="X411" s="52" t="s">
        <v>57</v>
      </c>
      <c r="Y411" s="52" t="s">
        <v>57</v>
      </c>
      <c r="Z411" s="52" t="s">
        <v>57</v>
      </c>
      <c r="AA411" s="52" t="s">
        <v>57</v>
      </c>
      <c r="AB411" s="52" t="s">
        <v>57</v>
      </c>
      <c r="AC411" s="52" t="e">
        <f>AC23+AC27+AC36+AC41+AC48+AC53+AC59+AC66+AC71+AC78+AC83+AC87+AC92+AC96+AC101+AC110+AC116+AC123+AC130+AC136+AC141+AC147+AC152+AC156+AC162+AC167+AC175+AC180+AC184+AC190+AC196+AC202+AC206+AC211+AC217+AC224+AC231+AC236+AC241+AC247+AC257+AC262+AC268+AC272+AC288+AC294+AC299+AC306+AC311+AC315+AC327+AC331+AC337+AC343+AC348+AC354+AC358+AC365+AC371+AC376+AC381+AC388+AC392</f>
        <v>#VALUE!</v>
      </c>
      <c r="AL411" s="60"/>
      <c r="AM411" s="60"/>
      <c r="AN411" s="60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82" ht="12.75" customHeight="1" thickBot="1" x14ac:dyDescent="0.25">
      <c r="A412" s="6"/>
      <c r="B412" s="6"/>
      <c r="C412" s="6"/>
      <c r="D412" s="6"/>
      <c r="E412" s="6"/>
      <c r="F412" s="7"/>
      <c r="G412" s="7"/>
      <c r="H412" s="6"/>
      <c r="I412" s="6"/>
      <c r="J412" s="6"/>
      <c r="K412" s="11"/>
      <c r="L412" s="11"/>
      <c r="M412" s="11"/>
      <c r="N412" s="8"/>
      <c r="O412" s="9"/>
      <c r="P412" s="9"/>
      <c r="Q412" s="10"/>
      <c r="T412" s="4"/>
      <c r="U412" s="420"/>
      <c r="V412" s="421"/>
      <c r="W412" s="422"/>
      <c r="X412" s="422"/>
      <c r="Y412" s="422"/>
      <c r="Z412" s="422"/>
      <c r="AA412" s="421"/>
      <c r="AB412" s="421"/>
      <c r="AC412" s="423"/>
      <c r="AK412" s="60"/>
      <c r="AL412" s="60"/>
      <c r="AM412" s="60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82" ht="26.25" thickBot="1" x14ac:dyDescent="0.25">
      <c r="A413" s="56" t="s">
        <v>10</v>
      </c>
      <c r="B413" s="85" t="s">
        <v>165</v>
      </c>
      <c r="C413" s="643" t="s">
        <v>90</v>
      </c>
      <c r="D413" s="643" t="s">
        <v>90</v>
      </c>
      <c r="E413" s="643" t="s">
        <v>90</v>
      </c>
      <c r="F413" s="643" t="s">
        <v>90</v>
      </c>
      <c r="G413" s="643" t="s">
        <v>90</v>
      </c>
      <c r="H413" s="643" t="s">
        <v>90</v>
      </c>
      <c r="I413" s="643" t="s">
        <v>211</v>
      </c>
      <c r="J413" s="463"/>
      <c r="K413" s="643" t="s">
        <v>211</v>
      </c>
      <c r="L413" s="644"/>
      <c r="M413" s="643" t="s">
        <v>211</v>
      </c>
      <c r="N413" s="643" t="s">
        <v>211</v>
      </c>
      <c r="O413" s="643" t="s">
        <v>211</v>
      </c>
      <c r="P413" s="643" t="s">
        <v>211</v>
      </c>
      <c r="Q413" s="643" t="s">
        <v>211</v>
      </c>
      <c r="R413" s="643" t="s">
        <v>211</v>
      </c>
      <c r="S413" s="643" t="s">
        <v>211</v>
      </c>
      <c r="T413" s="643" t="s">
        <v>211</v>
      </c>
      <c r="U413" s="643" t="s">
        <v>211</v>
      </c>
      <c r="V413" s="643" t="s">
        <v>211</v>
      </c>
      <c r="W413" s="643" t="s">
        <v>211</v>
      </c>
      <c r="X413" s="643" t="s">
        <v>81</v>
      </c>
      <c r="Y413" s="643" t="s">
        <v>81</v>
      </c>
      <c r="Z413" s="643" t="s">
        <v>114</v>
      </c>
      <c r="AA413" s="643" t="s">
        <v>114</v>
      </c>
      <c r="AB413" s="643" t="s">
        <v>114</v>
      </c>
      <c r="AC413" s="643" t="s">
        <v>114</v>
      </c>
      <c r="AD413" s="85" t="s">
        <v>482</v>
      </c>
      <c r="AE413" s="643" t="s">
        <v>175</v>
      </c>
      <c r="AF413" s="643" t="s">
        <v>175</v>
      </c>
      <c r="AK413" s="60"/>
      <c r="AL413" s="60"/>
      <c r="AM413" s="60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82" ht="13.5" thickBot="1" x14ac:dyDescent="0.25">
      <c r="A414" s="645" t="s">
        <v>11</v>
      </c>
      <c r="B414" s="643" t="s">
        <v>165</v>
      </c>
      <c r="C414" s="643" t="s">
        <v>91</v>
      </c>
      <c r="D414" s="643" t="s">
        <v>295</v>
      </c>
      <c r="E414" s="643" t="s">
        <v>334</v>
      </c>
      <c r="F414" s="643" t="s">
        <v>347</v>
      </c>
      <c r="G414" s="643" t="s">
        <v>427</v>
      </c>
      <c r="H414" s="643" t="s">
        <v>90</v>
      </c>
      <c r="I414" s="643" t="s">
        <v>212</v>
      </c>
      <c r="K414" s="643" t="s">
        <v>254</v>
      </c>
      <c r="L414" s="12"/>
      <c r="M414" s="643" t="s">
        <v>254</v>
      </c>
      <c r="N414" s="643" t="s">
        <v>261</v>
      </c>
      <c r="O414" s="643" t="s">
        <v>288</v>
      </c>
      <c r="P414" s="643" t="s">
        <v>344</v>
      </c>
      <c r="Q414" s="643" t="s">
        <v>364</v>
      </c>
      <c r="R414" s="643" t="s">
        <v>376</v>
      </c>
      <c r="S414" s="643" t="s">
        <v>383</v>
      </c>
      <c r="T414" s="643" t="s">
        <v>431</v>
      </c>
      <c r="U414" s="643" t="s">
        <v>441</v>
      </c>
      <c r="V414" s="643" t="s">
        <v>446</v>
      </c>
      <c r="W414" s="643" t="s">
        <v>534</v>
      </c>
      <c r="X414" s="643" t="s">
        <v>82</v>
      </c>
      <c r="Y414" s="643" t="s">
        <v>551</v>
      </c>
      <c r="Z414" s="643" t="s">
        <v>115</v>
      </c>
      <c r="AA414" s="643" t="s">
        <v>152</v>
      </c>
      <c r="AB414" s="643" t="s">
        <v>268</v>
      </c>
      <c r="AC414" s="643" t="s">
        <v>280</v>
      </c>
      <c r="AD414" s="643" t="s">
        <v>482</v>
      </c>
      <c r="AE414" s="643" t="s">
        <v>175</v>
      </c>
      <c r="AF414" s="643" t="s">
        <v>394</v>
      </c>
      <c r="AK414" s="60"/>
      <c r="AL414" s="60"/>
      <c r="AM414" s="60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82" ht="13.5" thickBot="1" x14ac:dyDescent="0.25">
      <c r="A415" s="645"/>
      <c r="B415" s="643"/>
      <c r="C415" s="643"/>
      <c r="D415" s="643"/>
      <c r="E415" s="643"/>
      <c r="F415" s="643"/>
      <c r="G415" s="643"/>
      <c r="H415" s="643"/>
      <c r="I415" s="643"/>
      <c r="K415" s="643"/>
      <c r="L415" s="12"/>
      <c r="M415" s="643"/>
      <c r="N415" s="643"/>
      <c r="O415" s="643"/>
      <c r="P415" s="643"/>
      <c r="Q415" s="643"/>
      <c r="R415" s="643"/>
      <c r="S415" s="643"/>
      <c r="T415" s="643"/>
      <c r="U415" s="643"/>
      <c r="V415" s="643"/>
      <c r="W415" s="643"/>
      <c r="X415" s="643"/>
      <c r="Y415" s="643"/>
      <c r="Z415" s="643"/>
      <c r="AA415" s="643"/>
      <c r="AB415" s="643"/>
      <c r="AC415" s="643"/>
      <c r="AD415" s="643"/>
      <c r="AE415" s="643"/>
      <c r="AF415" s="643"/>
      <c r="AK415" s="60"/>
      <c r="AL415" s="60"/>
      <c r="AM415" s="60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82" ht="17.25" thickBot="1" x14ac:dyDescent="0.25">
      <c r="A416" s="56" t="s">
        <v>14</v>
      </c>
      <c r="B416" s="57">
        <f>IFERROR(IF(V21="",0,V21)+IF(X21="",0,X21)+IF(Z21="",0,Z21)+IF(AB21="",0,AB21)+IF(V22="",0,V22)+IF(X22="",0,X22)+IF(Z22="",0,Z22)+IF(AB22="",0,AB22)+IF(V26="",0,V26)+IF(X26="",0,X26)+IF(Z26="",0,Z26)+IF(AB26="",0,AB26),0)</f>
        <v>0</v>
      </c>
      <c r="C416" s="57">
        <f>IFERROR(IF(V32="",0,V32)+IF(X32="",0,X32)+IF(Z32="",0,Z32)+IF(AB32="",0,AB32)+IF(V33="",0,V33)+IF(X33="",0,X33)+IF(Z33="",0,Z33)+IF(AB33="",0,AB33)+IF(V34="",0,V34)+IF(X34="",0,X34)+IF(Z34="",0,Z34)+IF(AB34="",0,AB34)+IF(V35="",0,V35)+IF(X35="",0,X35)+IF(Z35="",0,Z35)+IF(AB35="",0,AB35)+IF(V39="",0,V39)+IF(X39="",0,X39)+IF(Z39="",0,Z39)+IF(AB39="",0,AB39)+IF(V40="",0,V40)+IF(X40="",0,X40)+IF(Z40="",0,Z40)+IF(AB40="",0,AB40),0)</f>
        <v>0</v>
      </c>
      <c r="D416" s="57">
        <f>IFERROR(IF(V45="",0,V45)+IF(X45="",0,X45)+IF(Z45="",0,Z45)+IF(AB45="",0,AB45)+IF(V46="",0,V46)+IF(X46="",0,X46)+IF(Z46="",0,Z46)+IF(AB46="",0,AB46)+IF(V47="",0,V47)+IF(X47="",0,X47)+IF(Z47="",0,Z47)+IF(AB47="",0,AB47)+IF(V51="",0,V51)+IF(X51="",0,X51)+IF(Z51="",0,Z51)+IF(AB51="",0,AB51)+IF(V52="",0,V52)+IF(X52="",0,X52)+IF(Z52="",0,Z52)+IF(AB52="",0,AB52)+IF(V56="",0,V56)+IF(X56="",0,X56)+IF(Z56="",0,Z56)+IF(AB56="",0,AB56)+IF(V57="",0,V57)+IF(X57="",0,X57)+IF(Z57="",0,Z57)+IF(AB57="",0,AB57)+IF(V58="",0,V58)+IF(X58="",0,X58)+IF(Z58="",0,Z58)+IF(AB58="",0,AB58)+IF(V62="",0,V62)+IF(X62="",0,X62)+IF(Z62="",0,Z62)+IF(AB62="",0,AB62)+IF(V63="",0,V63)+IF(X63="",0,X63)+IF(Z63="",0,Z63)+IF(AB63="",0,AB63)+IF(V64="",0,V64)+IF(X64="",0,X64)+IF(Z64="",0,Z64)+IF(AB64="",0,AB64)+IF(V65="",0,V65)+IF(X65="",0,X65)+IF(Z65="",0,Z65)+IF(AB65="",0,AB65)+IF(V69="",0,V69)+IF(X69="",0,X69)+IF(Z69="",0,Z69)+IF(AB69="",0,AB69)+IF(V70="",0,V70)+IF(X70="",0,X70)+IF(Z70="",0,Z70)+IF(AB70="",0,AB70),0)</f>
        <v>156.80000000000001</v>
      </c>
      <c r="E416" s="57">
        <f>IFERROR(IF(V75="",0,V75)+IF(X75="",0,X75)+IF(Z75="",0,Z75)+IF(AB75="",0,AB75)+IF(V76="",0,V76)+IF(X76="",0,X76)+IF(Z76="",0,Z76)+IF(AB76="",0,AB76)+IF(V77="",0,V77)+IF(X77="",0,X77)+IF(Z77="",0,Z77)+IF(AB77="",0,AB77),0)</f>
        <v>0</v>
      </c>
      <c r="F416" s="57">
        <f>IFERROR(IF(V82="",0,V82)+IF(X82="",0,X82)+IF(Z82="",0,Z82)+IF(AB82="",0,AB82)+IF(V86="",0,V86)+IF(X86="",0,X86)+IF(Z86="",0,Z86)+IF(AB86="",0,AB86)+IF(V90="",0,V90)+IF(X90="",0,X90)+IF(Z90="",0,Z90)+IF(AB90="",0,AB90)+IF(V91="",0,V91)+IF(X91="",0,X91)+IF(Z91="",0,Z91)+IF(AB91="",0,AB91)+IF(V95="",0,V95)+IF(X95="",0,X95)+IF(Z95="",0,Z95)+IF(AB95="",0,AB95),0)</f>
        <v>0</v>
      </c>
      <c r="G416" s="57">
        <f>IFERROR(IF(V100="",0,V100)+IF(X100="",0,X100)+IF(Z100="",0,Z100)+IF(AB100="",0,AB100),0)</f>
        <v>0</v>
      </c>
      <c r="H416" s="57">
        <f>IFERROR(IF(V105="",0,V105)+IF(X105="",0,X105)+IF(Z105="",0,Z105)+IF(AB105="",0,AB105)+IF(V106="",0,V106)+IF(X106="",0,X106)+IF(Z106="",0,Z106)+IF(AB106="",0,AB106)+IF(V107="",0,V107)+IF(X107="",0,X107)+IF(Z107="",0,Z107)+IF(AB107="",0,AB107)+IF(V108="",0,V108)+IF(X108="",0,X108)+IF(Z108="",0,Z108)+IF(AB108="",0,AB108)+IF(V109="",0,V109)+IF(X109="",0,X109)+IF(Z109="",0,Z109)+IF(AB109="",0,AB109),0)</f>
        <v>0</v>
      </c>
      <c r="I416" s="57">
        <f>IFERROR(IF(V115="",0,V115)+IF(X115="",0,X115)+IF(Z115="",0,Z115)+IF(AB115="",0,AB115)+IF(V119="",0,V119)+IF(X119="",0,X119)+IF(Z119="",0,Z119)+IF(AB119="",0,AB119)+IF(V120="",0,V120)+IF(X120="",0,X120)+IF(Z120="",0,Z120)+IF(AB120="",0,AB120)+IF(V121="",0,V121)+IF(X121="",0,X121)+IF(Z121="",0,Z121)+IF(AB121="",0,AB121)+IF(V122="",0,V122)+IF(X122="",0,X122)+IF(Z122="",0,Z122)+IF(AB122="",0,AB122),0)</f>
        <v>0</v>
      </c>
      <c r="K416" s="57">
        <f>IFERROR(IF(V145="",0,V145)+IF(X145="",0,X145)+IF(Z145="",0,Z145)+IF(AB145="",0,AB145)+IF(V146="",0,V146)+IF(X146="",0,X146)+IF(Z146="",0,Z146)+IF(AB146="",0,AB146),0)</f>
        <v>0</v>
      </c>
      <c r="L416" s="12"/>
      <c r="M416" s="57">
        <f>IFERROR(IF(V145="",0,V145)+IF(X145="",0,X145)+IF(Z145="",0,Z145)+IF(AB145="",0,AB145)+IF(V146="",0,V146)+IF(X146="",0,X146)+IF(Z146="",0,Z146)+IF(AB146="",0,AB146),0)</f>
        <v>0</v>
      </c>
      <c r="N416" s="57">
        <f>IFERROR(IF(V151="",0,V151)+IF(X151="",0,X151)+IF(Z151="",0,Z151)+IF(AB151="",0,AB151)+IF(V155="",0,V155)+IF(X155="",0,X155)+IF(Z155="",0,Z155)+IF(AB155="",0,AB155),0)</f>
        <v>0</v>
      </c>
      <c r="O416" s="57">
        <f>IFERROR(IF(V160="",0,V160)+IF(X160="",0,X160)+IF(Z160="",0,Z160)+IF(AB160="",0,AB160)+IF(V161="",0,V161)+IF(X161="",0,X161)+IF(Z161="",0,Z161)+IF(AB161="",0,AB161),0)</f>
        <v>0</v>
      </c>
      <c r="P416" s="57">
        <f>IFERROR(IF(V166="",0,V166)+IF(X166="",0,X166)+IF(Z166="",0,Z166)+IF(AB166="",0,AB166),0)</f>
        <v>0</v>
      </c>
      <c r="Q416" s="57">
        <f>IFERROR(IF(V171="",0,V171)+IF(X171="",0,X171)+IF(Z171="",0,Z171)+IF(AB171="",0,AB171)+IF(V172="",0,V172)+IF(X172="",0,X172)+IF(Z172="",0,Z172)+IF(AB172="",0,AB172)+IF(V173="",0,V173)+IF(X173="",0,X173)+IF(Z173="",0,Z173)+IF(AB173="",0,AB173)+IF(V174="",0,V174)+IF(X174="",0,X174)+IF(Z174="",0,Z174)+IF(AB174="",0,AB174),0)</f>
        <v>0</v>
      </c>
      <c r="R416" s="57">
        <f>IFERROR(IF(V179="",0,V179)+IF(X179="",0,X179)+IF(Z179="",0,Z179)+IF(AB179="",0,AB179)+IF(V183="",0,V183)+IF(X183="",0,X183)+IF(Z183="",0,Z183)+IF(AB183="",0,AB183),0)</f>
        <v>0</v>
      </c>
      <c r="S416" s="57">
        <f>IFERROR(IF(V188="",0,V188)+IF(X188="",0,X188)+IF(Z188="",0,Z188)+IF(AB188="",0,AB188)+IF(V189="",0,V189)+IF(X189="",0,X189)+IF(Z189="",0,Z189)+IF(AB189="",0,AB189)+IF(V193="",0,V193)+IF(X193="",0,X193)+IF(Z193="",0,Z193)+IF(AB193="",0,AB193)+IF(V194="",0,V194)+IF(X194="",0,X194)+IF(Z194="",0,Z194)+IF(AB194="",0,AB194)+IF(V195="",0,V195)+IF(X195="",0,X195)+IF(Z195="",0,Z195)+IF(AB195="",0,AB195),0)</f>
        <v>0</v>
      </c>
      <c r="T416" s="57">
        <f>IFERROR(IF(V200="",0,V200)+IF(X200="",0,X200)+IF(Z200="",0,Z200)+IF(AB200="",0,AB200)+IF(V201="",0,V201)+IF(X201="",0,X201)+IF(Z201="",0,Z201)+IF(AB201="",0,AB201)+IF(V205="",0,V205)+IF(X205="",0,X205)+IF(Z205="",0,Z205)+IF(AB205="",0,AB205),0)</f>
        <v>0</v>
      </c>
      <c r="U416" s="57">
        <f>IFERROR(IF(V210="",0,V210)+IF(X210="",0,X210)+IF(Z210="",0,Z210)+IF(AB210="",0,AB210),0)</f>
        <v>0</v>
      </c>
      <c r="V416" s="57">
        <f>IFERROR(IF(V215="",0,V215)+IF(X215="",0,X215)+IF(Z215="",0,Z215)+IF(AB215="",0,AB215)+IF(V216="",0,V216)+IF(X216="",0,X216)+IF(Z216="",0,Z216)+IF(AB216="",0,AB216)+IF(V220="",0,V220)+IF(X220="",0,X220)+IF(Z220="",0,Z220)+IF(AB220="",0,AB220)+IF(V221="",0,V221)+IF(X221="",0,X221)+IF(Z221="",0,Z221)+IF(AB221="",0,AB221)+IF(V222="",0,V222)+IF(X222="",0,X222)+IF(Z222="",0,Z222)+IF(AB222="",0,AB222)+IF(V223="",0,V223)+IF(X223="",0,X223)+IF(Z223="",0,Z223)+IF(AB223="",0,AB223)+IF(V227="",0,V227)+IF(X227="",0,X227)+IF(Z227="",0,Z227)+IF(AB227="",0,AB227)+IF(V228="",0,V228)+IF(X228="",0,X228)+IF(Z228="",0,Z228)+IF(AB228="",0,AB228)+IF(V229="",0,V229)+IF(X229="",0,X229)+IF(Z229="",0,Z229)+IF(AB229="",0,AB229)+IF(V230="",0,V230)+IF(X230="",0,X230)+IF(Z230="",0,Z230)+IF(AB230="",0,AB230)+IF(V234="",0,V234)+IF(X234="",0,X234)+IF(Z234="",0,Z234)+IF(AB234="",0,AB234)+IF(V235="",0,V235)+IF(X235="",0,X235)+IF(Z235="",0,Z235)+IF(AB235="",0,AB235),0)</f>
        <v>0</v>
      </c>
      <c r="W416" s="57">
        <f>IFERROR(IF(V240="",0,V240)+IF(X240="",0,X240)+IF(Z240="",0,Z240)+IF(AB240="",0,AB240),0)</f>
        <v>0</v>
      </c>
      <c r="X416" s="57">
        <f>IFERROR(IF(V246="",0,V246)+IF(X246="",0,X246)+IF(Z246="",0,Z246)+IF(AB246="",0,AB246),0)</f>
        <v>0</v>
      </c>
      <c r="Y416" s="57">
        <f>IFERROR(IF(V251="",0,V251)+IF(X251="",0,X251)+IF(Z251="",0,Z251)+IF(AB251="",0,AB251)+IF(V252="",0,V252)+IF(X252="",0,X252)+IF(Z252="",0,Z252)+IF(AB252="",0,AB252)+IF(V253="",0,V253)+IF(X253="",0,X253)+IF(Z253="",0,Z253)+IF(AB253="",0,AB253)+IF(V254="",0,V254)+IF(X254="",0,X254)+IF(Z254="",0,Z254)+IF(AB254="",0,AB254)+IF(V255="",0,V255)+IF(X255="",0,X255)+IF(Z255="",0,Z255)+IF(AB255="",0,AB255)+IF(V256="",0,V256)+IF(X256="",0,X256)+IF(Z256="",0,Z256)+IF(AB256="",0,AB256)+IF(V260="",0,V260)+IF(X260="",0,X260)+IF(Z260="",0,Z260)+IF(AB260="",0,AB260)+IF(V261="",0,V261)+IF(X261="",0,X261)+IF(Z261="",0,Z261)+IF(AB261="",0,AB261)+IF(V265="",0,V265)+IF(X265="",0,X265)+IF(Z265="",0,Z265)+IF(AB265="",0,AB265)+IF(V266="",0,V266)+IF(X266="",0,X266)+IF(Z266="",0,Z266)+IF(AB266="",0,AB266)+IF(V267="",0,V267)+IF(X267="",0,X267)+IF(Z267="",0,Z267)+IF(AB267="",0,AB267)+IF(V271="",0,V271)+IF(X271="",0,X271)+IF(Z271="",0,Z271)+IF(AB271="",0,AB271),0)</f>
        <v>0</v>
      </c>
      <c r="Z416" s="57">
        <f>IFERROR(IF(V277="",0,V277)+IF(X277="",0,X277)+IF(Z277="",0,Z277)+IF(AB277="",0,AB277)+IF(V278="",0,V278)+IF(X278="",0,X278)+IF(Z278="",0,Z278)+IF(AB278="",0,AB278)+IF(V279="",0,V279)+IF(X279="",0,X279)+IF(Z279="",0,Z279)+IF(AB279="",0,AB279)+IF(V280="",0,V280)+IF(X280="",0,X280)+IF(Z280="",0,Z280)+IF(AB280="",0,AB280)+IF(V281="",0,V281)+IF(X281="",0,X281)+IF(Z281="",0,Z281)+IF(AB281="",0,AB281)+IF(V282="",0,V282)+IF(X282="",0,X282)+IF(Z282="",0,Z282)+IF(AB282="",0,AB282)+IF(V283="",0,V283)+IF(X283="",0,X283)+IF(Z283="",0,Z283)+IF(AB283="",0,AB283)+IF(V284="",0,V284)+IF(X284="",0,X284)+IF(Z284="",0,Z284)+IF(AB284="",0,AB284)+IF(V285="",0,V285)+IF(X285="",0,X285)+IF(Z285="",0,Z285)+IF(AB285="",0,AB285)+IF(V286="",0,V286)+IF(X286="",0,X286)+IF(Z286="",0,Z286)+IF(AB286="",0,AB286)+IF(V287="",0,V287)+IF(X287="",0,X287)+IF(Z287="",0,Z287)+IF(AB287="",0,AB287),0)</f>
        <v>0</v>
      </c>
      <c r="AA416" s="57">
        <f>IFERROR(IF(V292="",0,V292)+IF(X292="",0,X292)+IF(Z292="",0,Z292)+IF(AB292="",0,AB292)+IF(V293="",0,V293)+IF(X293="",0,X293)+IF(Z293="",0,Z293)+IF(AB293="",0,AB293)+IF(V297="",0,V297)+IF(X297="",0,X297)+IF(Z297="",0,Z297)+IF(AB297="",0,AB297)+IF(V298="",0,V298)+IF(X298="",0,X298)+IF(Z298="",0,Z298)+IF(AB298="",0,AB298),0)</f>
        <v>0</v>
      </c>
      <c r="AB416" s="57">
        <f>IFERROR(IF(V303="",0,V303)+IF(X303="",0,X303)+IF(Z303="",0,Z303)+IF(AB303="",0,AB303)+IF(V304="",0,V304)+IF(X304="",0,X304)+IF(Z304="",0,Z304)+IF(AB304="",0,AB304)+IF(V305="",0,V305)+IF(X305="",0,X305)+IF(Z305="",0,Z305)+IF(AB305="",0,AB305),0)</f>
        <v>0</v>
      </c>
      <c r="AC416" s="57">
        <f>IFERROR(IF(V310="",0,V310)+IF(X310="",0,X310)+IF(Z310="",0,Z310)+IF(AB310="",0,AB310)+IF(V314="",0,V314)+IF(X314="",0,X314)+IF(Z314="",0,Z314)+IF(AB314="",0,AB314),0)</f>
        <v>0</v>
      </c>
      <c r="AD416" s="57">
        <f>IFERROR(IF(V320="",0,V320)+IF(X320="",0,X320)+IF(Z320="",0,Z320)+IF(AB320="",0,AB320)+IF(V321="",0,V321)+IF(X321="",0,X321)+IF(Z321="",0,Z321)+IF(AB321="",0,AB321)+IF(V322="",0,V322)+IF(X322="",0,X322)+IF(Z322="",0,Z322)+IF(AB322="",0,AB322)+IF(V323="",0,V323)+IF(X323="",0,X323)+IF(Z323="",0,Z323)+IF(AB323="",0,AB323)+IF(V324="",0,V324)+IF(X324="",0,X324)+IF(Z324="",0,Z324)+IF(AB324="",0,AB324)+IF(V325="",0,V325)+IF(X325="",0,X325)+IF(Z325="",0,Z325)+IF(AB325="",0,AB325)+IF(V326="",0,V326)+IF(X326="",0,X326)+IF(Z326="",0,Z326)+IF(AB326="",0,AB326)+IF(V330="",0,V330)+IF(X330="",0,X330)+IF(Z330="",0,Z330)+IF(AB330="",0,AB330)+IF(V334="",0,V334)+IF(X334="",0,X334)+IF(Z334="",0,Z334)+IF(AB334="",0,AB334)+IF(V335="",0,V335)+IF(X335="",0,X335)+IF(Z335="",0,Z335)+IF(AB335="",0,AB335)+IF(V336="",0,V336)+IF(X336="",0,X336)+IF(Z336="",0,Z336)+IF(AB336="",0,AB336)+IF(V340="",0,V340)+IF(X340="",0,X340)+IF(Z340="",0,Z340)+IF(AB340="",0,AB340)+IF(V341="",0,V341)+IF(X341="",0,X341)+IF(Z341="",0,Z341)+IF(AB341="",0,AB341)+IF(V342="",0,V342)+IF(X342="",0,X342)+IF(Z342="",0,Z342)+IF(AB342="",0,AB342)+IF(V346="",0,V346)+IF(X346="",0,X346)+IF(Z346="",0,Z346)+IF(AB346="",0,AB346)+IF(V347="",0,V347)+IF(X347="",0,X347)+IF(Z347="",0,Z347)+IF(AB347="",0,AB347),0)</f>
        <v>0</v>
      </c>
      <c r="AE416" s="57">
        <f>IFERROR(IF(V353="",0,V353)+IF(X353="",0,X353)+IF(Z353="",0,Z353)+IF(AB353="",0,AB353)+IF(V357="",0,V357)+IF(X357="",0,X357)+IF(Z357="",0,Z357)+IF(AB357="",0,AB357)+IF(V361="",0,V361)+IF(X361="",0,X361)+IF(Z361="",0,Z361)+IF(AB361="",0,AB361)+IF(V362="",0,V362)+IF(X362="",0,X362)+IF(Z362="",0,Z362)+IF(AB362="",0,AB362)+IF(V363="",0,V363)+IF(X363="",0,X363)+IF(Z363="",0,Z363)+IF(AB363="",0,AB363)+IF(V364="",0,V364)+IF(X364="",0,X364)+IF(Z364="",0,Z364)+IF(AB364="",0,AB364)+IF(V368="",0,V368)+IF(X368="",0,X368)+IF(Z368="",0,Z368)+IF(AB368="",0,AB368)+IF(V369="",0,V369)+IF(X369="",0,X369)+IF(Z369="",0,Z369)+IF(AB369="",0,AB369)+IF(V370="",0,V370)+IF(X370="",0,X370)+IF(Z370="",0,Z370)+IF(AB370="",0,AB370),0)</f>
        <v>0</v>
      </c>
      <c r="AF416" s="57">
        <f>IFERROR(IF(V375="",0,V375)+IF(X375="",0,X375)+IF(Z375="",0,Z375)+IF(AB375="",0,AB375)+IF(V379="",0,V379)+IF(X379="",0,X379)+IF(Z379="",0,Z379)+IF(AB379="",0,AB379)+IF(V380="",0,V380)+IF(X380="",0,X380)+IF(Z380="",0,Z380)+IF(AB380="",0,AB380)+IF(V384="",0,V384)+IF(X384="",0,X384)+IF(Z384="",0,Z384)+IF(AB384="",0,AB384)+IF(V385="",0,V385)+IF(X385="",0,X385)+IF(Z385="",0,Z385)+IF(AB385="",0,AB385)+IF(V386="",0,V386)+IF(X386="",0,X386)+IF(Z386="",0,Z386)+IF(AB386="",0,AB386)+IF(V387="",0,V387)+IF(X387="",0,X387)+IF(Z387="",0,Z387)+IF(AB387="",0,AB387)+IF(V391="",0,V391)+IF(X391="",0,X391)+IF(Z391="",0,Z391)+IF(AB391="",0,AB391),0)</f>
        <v>0</v>
      </c>
      <c r="AK416" s="60"/>
      <c r="AL416" s="60"/>
      <c r="AM416" s="60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</sheetData>
  <sheetProtection algorithmName="SHA-512" hashValue="07kWk2jQPdwW2Whc7cPSFWFJHb0IspF6Xe52nD84ACYdxApMQziux2mwQHNPrnffBPxffmplPV/F+wtgsghiqA==" saltValue="uhfaSLLuH0GSTQQ7hTmykw==" spinCount="100000" sheet="1" objects="1" scenarios="1" sort="0" autoFilter="0" pivotTables="0"/>
  <autoFilter ref="A17:BC411" xr:uid="{00000000-0009-0000-0000-000000000000}">
    <filterColumn colId="12" showButton="0"/>
    <filterColumn colId="14" showButton="0"/>
    <filterColumn colId="15" showButton="0"/>
    <filterColumn colId="16" showButton="0"/>
    <filterColumn colId="17" showButton="0"/>
    <filterColumn colId="22">
      <filters>
        <filter val="1"/>
        <filter val="100,00"/>
        <filter val="177"/>
        <filter val="201,67"/>
        <filter val="55,56"/>
      </filters>
    </filterColumn>
  </autoFilter>
  <dataConsolidate/>
  <mergeCells count="692">
    <mergeCell ref="AE414:AE415"/>
    <mergeCell ref="AF414:AF415"/>
    <mergeCell ref="V414:V415"/>
    <mergeCell ref="W414:W415"/>
    <mergeCell ref="X414:X415"/>
    <mergeCell ref="Y414:Y415"/>
    <mergeCell ref="Z414:Z415"/>
    <mergeCell ref="AA414:AA415"/>
    <mergeCell ref="AB414:AB415"/>
    <mergeCell ref="AC414:AC415"/>
    <mergeCell ref="AD414:AD415"/>
    <mergeCell ref="C413:H413"/>
    <mergeCell ref="I413:W413"/>
    <mergeCell ref="X413:Y413"/>
    <mergeCell ref="Z413:AC413"/>
    <mergeCell ref="AE413:AF413"/>
    <mergeCell ref="A414:A415"/>
    <mergeCell ref="B414:B415"/>
    <mergeCell ref="C414:C415"/>
    <mergeCell ref="D414:D415"/>
    <mergeCell ref="E414:E415"/>
    <mergeCell ref="F414:F415"/>
    <mergeCell ref="G414:G415"/>
    <mergeCell ref="H414:H415"/>
    <mergeCell ref="I414:I415"/>
    <mergeCell ref="K414:K415"/>
    <mergeCell ref="M414:M415"/>
    <mergeCell ref="N414:N415"/>
    <mergeCell ref="O414:O415"/>
    <mergeCell ref="P414:P415"/>
    <mergeCell ref="Q414:Q415"/>
    <mergeCell ref="R414:R415"/>
    <mergeCell ref="S414:S415"/>
    <mergeCell ref="T414:T415"/>
    <mergeCell ref="U414:U415"/>
    <mergeCell ref="A402:AF402"/>
    <mergeCell ref="M403:N403"/>
    <mergeCell ref="O403:S403"/>
    <mergeCell ref="O404:S404"/>
    <mergeCell ref="A404:N405"/>
    <mergeCell ref="O405:S405"/>
    <mergeCell ref="O406:S406"/>
    <mergeCell ref="A406:N411"/>
    <mergeCell ref="O407:S407"/>
    <mergeCell ref="O408:S408"/>
    <mergeCell ref="O409:S409"/>
    <mergeCell ref="O410:S410"/>
    <mergeCell ref="O411:S411"/>
    <mergeCell ref="M397:N397"/>
    <mergeCell ref="O397:S397"/>
    <mergeCell ref="M398:N398"/>
    <mergeCell ref="O398:S398"/>
    <mergeCell ref="M399:N399"/>
    <mergeCell ref="O399:S399"/>
    <mergeCell ref="O400:S400"/>
    <mergeCell ref="A400:N401"/>
    <mergeCell ref="O401:S401"/>
    <mergeCell ref="A391:AF391"/>
    <mergeCell ref="M392:N392"/>
    <mergeCell ref="O392:S392"/>
    <mergeCell ref="M393:N393"/>
    <mergeCell ref="O393:S393"/>
    <mergeCell ref="O394:S394"/>
    <mergeCell ref="A394:N395"/>
    <mergeCell ref="O395:S395"/>
    <mergeCell ref="A396:AF396"/>
    <mergeCell ref="M386:N386"/>
    <mergeCell ref="O386:S386"/>
    <mergeCell ref="M387:N387"/>
    <mergeCell ref="O387:S387"/>
    <mergeCell ref="M388:N388"/>
    <mergeCell ref="O388:S388"/>
    <mergeCell ref="O389:S389"/>
    <mergeCell ref="A389:N390"/>
    <mergeCell ref="O390:S390"/>
    <mergeCell ref="A380:AF380"/>
    <mergeCell ref="A381:AF381"/>
    <mergeCell ref="A382:AF382"/>
    <mergeCell ref="M383:N383"/>
    <mergeCell ref="O383:S383"/>
    <mergeCell ref="M384:N384"/>
    <mergeCell ref="O384:S384"/>
    <mergeCell ref="M385:N385"/>
    <mergeCell ref="O385:S385"/>
    <mergeCell ref="M375:N375"/>
    <mergeCell ref="O375:S375"/>
    <mergeCell ref="M376:N376"/>
    <mergeCell ref="O376:S376"/>
    <mergeCell ref="M377:N377"/>
    <mergeCell ref="O377:S377"/>
    <mergeCell ref="O378:S378"/>
    <mergeCell ref="A378:N379"/>
    <mergeCell ref="O379:S379"/>
    <mergeCell ref="O368:S368"/>
    <mergeCell ref="A368:N369"/>
    <mergeCell ref="O369:S369"/>
    <mergeCell ref="A370:AF370"/>
    <mergeCell ref="A371:AF371"/>
    <mergeCell ref="A372:AF372"/>
    <mergeCell ref="M373:N373"/>
    <mergeCell ref="O373:S373"/>
    <mergeCell ref="M374:N374"/>
    <mergeCell ref="O374:S374"/>
    <mergeCell ref="M361:N361"/>
    <mergeCell ref="O361:S361"/>
    <mergeCell ref="O362:S362"/>
    <mergeCell ref="A362:N363"/>
    <mergeCell ref="O363:S363"/>
    <mergeCell ref="A364:AF364"/>
    <mergeCell ref="A365:AF365"/>
    <mergeCell ref="A366:AF366"/>
    <mergeCell ref="M367:N367"/>
    <mergeCell ref="O367:S367"/>
    <mergeCell ref="M355:N355"/>
    <mergeCell ref="O355:S355"/>
    <mergeCell ref="M356:N356"/>
    <mergeCell ref="O356:S356"/>
    <mergeCell ref="O357:S357"/>
    <mergeCell ref="A357:N358"/>
    <mergeCell ref="O358:S358"/>
    <mergeCell ref="A359:AF359"/>
    <mergeCell ref="M360:N360"/>
    <mergeCell ref="O360:S360"/>
    <mergeCell ref="M349:N349"/>
    <mergeCell ref="O349:S349"/>
    <mergeCell ref="M350:N350"/>
    <mergeCell ref="O350:S350"/>
    <mergeCell ref="O351:S351"/>
    <mergeCell ref="A351:N352"/>
    <mergeCell ref="O352:S352"/>
    <mergeCell ref="A353:AF353"/>
    <mergeCell ref="M354:N354"/>
    <mergeCell ref="O354:S354"/>
    <mergeCell ref="A343:AF343"/>
    <mergeCell ref="M344:N344"/>
    <mergeCell ref="O344:S344"/>
    <mergeCell ref="O345:S345"/>
    <mergeCell ref="A345:N346"/>
    <mergeCell ref="O346:S346"/>
    <mergeCell ref="A347:AF347"/>
    <mergeCell ref="M348:N348"/>
    <mergeCell ref="O348:S348"/>
    <mergeCell ref="M337:N337"/>
    <mergeCell ref="O337:S337"/>
    <mergeCell ref="M338:N338"/>
    <mergeCell ref="O338:S338"/>
    <mergeCell ref="M339:N339"/>
    <mergeCell ref="O339:S339"/>
    <mergeCell ref="M340:N340"/>
    <mergeCell ref="O340:S340"/>
    <mergeCell ref="O341:S341"/>
    <mergeCell ref="A341:N342"/>
    <mergeCell ref="O342:S342"/>
    <mergeCell ref="A331:AF331"/>
    <mergeCell ref="A332:AF332"/>
    <mergeCell ref="A333:AF333"/>
    <mergeCell ref="M334:N334"/>
    <mergeCell ref="O334:S334"/>
    <mergeCell ref="M335:N335"/>
    <mergeCell ref="O335:S335"/>
    <mergeCell ref="M336:N336"/>
    <mergeCell ref="O336:S336"/>
    <mergeCell ref="O324:S324"/>
    <mergeCell ref="A324:N325"/>
    <mergeCell ref="O325:S325"/>
    <mergeCell ref="A326:AF326"/>
    <mergeCell ref="M327:N327"/>
    <mergeCell ref="O327:S327"/>
    <mergeCell ref="M328:N328"/>
    <mergeCell ref="O328:S328"/>
    <mergeCell ref="O329:S329"/>
    <mergeCell ref="A329:N330"/>
    <mergeCell ref="O330:S330"/>
    <mergeCell ref="A319:AF319"/>
    <mergeCell ref="M320:N320"/>
    <mergeCell ref="O320:S320"/>
    <mergeCell ref="M321:N321"/>
    <mergeCell ref="O321:S321"/>
    <mergeCell ref="M322:N322"/>
    <mergeCell ref="O322:S322"/>
    <mergeCell ref="M323:N323"/>
    <mergeCell ref="O323:S323"/>
    <mergeCell ref="M314:N314"/>
    <mergeCell ref="O314:S314"/>
    <mergeCell ref="M315:N315"/>
    <mergeCell ref="O315:S315"/>
    <mergeCell ref="M316:N316"/>
    <mergeCell ref="O316:S316"/>
    <mergeCell ref="O317:S317"/>
    <mergeCell ref="A317:N318"/>
    <mergeCell ref="O318:S318"/>
    <mergeCell ref="M308:N308"/>
    <mergeCell ref="O308:S308"/>
    <mergeCell ref="M309:N309"/>
    <mergeCell ref="O309:S309"/>
    <mergeCell ref="O310:S310"/>
    <mergeCell ref="A310:N311"/>
    <mergeCell ref="O311:S311"/>
    <mergeCell ref="A312:AF312"/>
    <mergeCell ref="M313:N313"/>
    <mergeCell ref="O313:S313"/>
    <mergeCell ref="A301:AF301"/>
    <mergeCell ref="A302:AF302"/>
    <mergeCell ref="M303:N303"/>
    <mergeCell ref="O303:S303"/>
    <mergeCell ref="O304:S304"/>
    <mergeCell ref="A304:N305"/>
    <mergeCell ref="O305:S305"/>
    <mergeCell ref="A306:AF306"/>
    <mergeCell ref="A307:AF307"/>
    <mergeCell ref="M294:N294"/>
    <mergeCell ref="O294:S294"/>
    <mergeCell ref="O295:S295"/>
    <mergeCell ref="A295:N296"/>
    <mergeCell ref="O296:S296"/>
    <mergeCell ref="A297:AF297"/>
    <mergeCell ref="M298:N298"/>
    <mergeCell ref="O298:S298"/>
    <mergeCell ref="O299:S299"/>
    <mergeCell ref="A299:N300"/>
    <mergeCell ref="O300:S300"/>
    <mergeCell ref="M287:N287"/>
    <mergeCell ref="O287:S287"/>
    <mergeCell ref="O288:S288"/>
    <mergeCell ref="A288:N289"/>
    <mergeCell ref="O289:S289"/>
    <mergeCell ref="A290:AF290"/>
    <mergeCell ref="A291:AF291"/>
    <mergeCell ref="A292:AF292"/>
    <mergeCell ref="M293:N293"/>
    <mergeCell ref="O293:S293"/>
    <mergeCell ref="A280:AF280"/>
    <mergeCell ref="M281:N281"/>
    <mergeCell ref="O281:S281"/>
    <mergeCell ref="O282:S282"/>
    <mergeCell ref="A282:N283"/>
    <mergeCell ref="O283:S283"/>
    <mergeCell ref="A284:AF284"/>
    <mergeCell ref="A285:AF285"/>
    <mergeCell ref="A286:AF286"/>
    <mergeCell ref="M275:N275"/>
    <mergeCell ref="O275:S275"/>
    <mergeCell ref="M276:N276"/>
    <mergeCell ref="O276:S276"/>
    <mergeCell ref="M277:N277"/>
    <mergeCell ref="O277:S277"/>
    <mergeCell ref="O278:S278"/>
    <mergeCell ref="A278:N279"/>
    <mergeCell ref="O279:S279"/>
    <mergeCell ref="M269:N269"/>
    <mergeCell ref="O269:S269"/>
    <mergeCell ref="M270:N270"/>
    <mergeCell ref="O270:S270"/>
    <mergeCell ref="O271:S271"/>
    <mergeCell ref="A271:N272"/>
    <mergeCell ref="O272:S272"/>
    <mergeCell ref="A273:AF273"/>
    <mergeCell ref="M274:N274"/>
    <mergeCell ref="O274:S274"/>
    <mergeCell ref="A262:AF262"/>
    <mergeCell ref="A263:AF263"/>
    <mergeCell ref="A264:AF264"/>
    <mergeCell ref="M265:N265"/>
    <mergeCell ref="O265:S265"/>
    <mergeCell ref="O266:S266"/>
    <mergeCell ref="A266:N267"/>
    <mergeCell ref="O267:S267"/>
    <mergeCell ref="A268:AF268"/>
    <mergeCell ref="A256:AF256"/>
    <mergeCell ref="M257:N257"/>
    <mergeCell ref="O257:S257"/>
    <mergeCell ref="M258:N258"/>
    <mergeCell ref="O258:S258"/>
    <mergeCell ref="M259:N259"/>
    <mergeCell ref="O259:S259"/>
    <mergeCell ref="O260:S260"/>
    <mergeCell ref="A260:N261"/>
    <mergeCell ref="O261:S261"/>
    <mergeCell ref="A250:AF250"/>
    <mergeCell ref="A251:AF251"/>
    <mergeCell ref="M252:N252"/>
    <mergeCell ref="O252:S252"/>
    <mergeCell ref="M253:N253"/>
    <mergeCell ref="O253:S253"/>
    <mergeCell ref="O254:S254"/>
    <mergeCell ref="A254:N255"/>
    <mergeCell ref="O255:S255"/>
    <mergeCell ref="O244:S244"/>
    <mergeCell ref="A244:N245"/>
    <mergeCell ref="O245:S245"/>
    <mergeCell ref="A246:AF246"/>
    <mergeCell ref="M247:N247"/>
    <mergeCell ref="O247:S247"/>
    <mergeCell ref="O248:S248"/>
    <mergeCell ref="A248:N249"/>
    <mergeCell ref="O249:S249"/>
    <mergeCell ref="M238:N238"/>
    <mergeCell ref="O238:S238"/>
    <mergeCell ref="O239:S239"/>
    <mergeCell ref="A239:N240"/>
    <mergeCell ref="O240:S240"/>
    <mergeCell ref="A241:AF241"/>
    <mergeCell ref="A242:AF242"/>
    <mergeCell ref="M243:N243"/>
    <mergeCell ref="O243:S243"/>
    <mergeCell ref="A232:AF232"/>
    <mergeCell ref="A233:AF233"/>
    <mergeCell ref="A234:AF234"/>
    <mergeCell ref="M235:N235"/>
    <mergeCell ref="O235:S235"/>
    <mergeCell ref="M236:N236"/>
    <mergeCell ref="O236:S236"/>
    <mergeCell ref="M237:N237"/>
    <mergeCell ref="O237:S237"/>
    <mergeCell ref="M225:N225"/>
    <mergeCell ref="O225:S225"/>
    <mergeCell ref="O226:S226"/>
    <mergeCell ref="A226:N227"/>
    <mergeCell ref="O227:S227"/>
    <mergeCell ref="A228:AF228"/>
    <mergeCell ref="M229:N229"/>
    <mergeCell ref="O229:S229"/>
    <mergeCell ref="O230:S230"/>
    <mergeCell ref="A230:N231"/>
    <mergeCell ref="O231:S231"/>
    <mergeCell ref="A219:AF219"/>
    <mergeCell ref="M220:N220"/>
    <mergeCell ref="O220:S220"/>
    <mergeCell ref="O221:S221"/>
    <mergeCell ref="A221:N222"/>
    <mergeCell ref="O222:S222"/>
    <mergeCell ref="A223:AF223"/>
    <mergeCell ref="M224:N224"/>
    <mergeCell ref="O224:S224"/>
    <mergeCell ref="O211:S211"/>
    <mergeCell ref="A211:N212"/>
    <mergeCell ref="O212:S212"/>
    <mergeCell ref="A213:AF213"/>
    <mergeCell ref="A214:AF214"/>
    <mergeCell ref="A215:AF215"/>
    <mergeCell ref="M216:N216"/>
    <mergeCell ref="O216:S216"/>
    <mergeCell ref="O217:S217"/>
    <mergeCell ref="A217:N218"/>
    <mergeCell ref="O218:S218"/>
    <mergeCell ref="M204:N204"/>
    <mergeCell ref="O204:S204"/>
    <mergeCell ref="O205:S205"/>
    <mergeCell ref="A205:N206"/>
    <mergeCell ref="O206:S206"/>
    <mergeCell ref="A207:AF207"/>
    <mergeCell ref="A208:AF208"/>
    <mergeCell ref="A209:AF209"/>
    <mergeCell ref="M210:N210"/>
    <mergeCell ref="O210:S210"/>
    <mergeCell ref="O198:S198"/>
    <mergeCell ref="A198:N199"/>
    <mergeCell ref="O199:S199"/>
    <mergeCell ref="A200:AF200"/>
    <mergeCell ref="A201:AF201"/>
    <mergeCell ref="M202:N202"/>
    <mergeCell ref="O202:S202"/>
    <mergeCell ref="M203:N203"/>
    <mergeCell ref="O203:S203"/>
    <mergeCell ref="M192:N192"/>
    <mergeCell ref="O192:S192"/>
    <mergeCell ref="O193:S193"/>
    <mergeCell ref="A193:N194"/>
    <mergeCell ref="O194:S194"/>
    <mergeCell ref="A195:AF195"/>
    <mergeCell ref="M196:N196"/>
    <mergeCell ref="O196:S196"/>
    <mergeCell ref="M197:N197"/>
    <mergeCell ref="O197:S197"/>
    <mergeCell ref="O186:S186"/>
    <mergeCell ref="A186:N187"/>
    <mergeCell ref="O187:S187"/>
    <mergeCell ref="A188:AF188"/>
    <mergeCell ref="M189:N189"/>
    <mergeCell ref="O189:S189"/>
    <mergeCell ref="M190:N190"/>
    <mergeCell ref="O190:S190"/>
    <mergeCell ref="M191:N191"/>
    <mergeCell ref="O191:S191"/>
    <mergeCell ref="O180:S180"/>
    <mergeCell ref="A180:N181"/>
    <mergeCell ref="O181:S181"/>
    <mergeCell ref="A182:AF182"/>
    <mergeCell ref="M183:N183"/>
    <mergeCell ref="O183:S183"/>
    <mergeCell ref="M184:N184"/>
    <mergeCell ref="O184:S184"/>
    <mergeCell ref="M185:N185"/>
    <mergeCell ref="O185:S185"/>
    <mergeCell ref="M174:N174"/>
    <mergeCell ref="O174:S174"/>
    <mergeCell ref="O175:S175"/>
    <mergeCell ref="A175:N176"/>
    <mergeCell ref="O176:S176"/>
    <mergeCell ref="A177:AF177"/>
    <mergeCell ref="M178:N178"/>
    <mergeCell ref="O178:S178"/>
    <mergeCell ref="M179:N179"/>
    <mergeCell ref="O179:S179"/>
    <mergeCell ref="O167:S167"/>
    <mergeCell ref="A167:N168"/>
    <mergeCell ref="O168:S168"/>
    <mergeCell ref="A169:AF169"/>
    <mergeCell ref="A170:AF170"/>
    <mergeCell ref="A171:AF171"/>
    <mergeCell ref="M172:N172"/>
    <mergeCell ref="O172:S172"/>
    <mergeCell ref="M173:N173"/>
    <mergeCell ref="O173:S173"/>
    <mergeCell ref="O160:S160"/>
    <mergeCell ref="A160:N161"/>
    <mergeCell ref="O161:S161"/>
    <mergeCell ref="A162:AF162"/>
    <mergeCell ref="A163:AF163"/>
    <mergeCell ref="A164:AF164"/>
    <mergeCell ref="M165:N165"/>
    <mergeCell ref="O165:S165"/>
    <mergeCell ref="M166:N166"/>
    <mergeCell ref="O166:S166"/>
    <mergeCell ref="A153:AF153"/>
    <mergeCell ref="A154:AF154"/>
    <mergeCell ref="M155:N155"/>
    <mergeCell ref="O155:S155"/>
    <mergeCell ref="O156:S156"/>
    <mergeCell ref="A156:N157"/>
    <mergeCell ref="O157:S157"/>
    <mergeCell ref="A158:AF158"/>
    <mergeCell ref="M159:N159"/>
    <mergeCell ref="O159:S159"/>
    <mergeCell ref="M148:N148"/>
    <mergeCell ref="O148:S148"/>
    <mergeCell ref="M149:N149"/>
    <mergeCell ref="O149:S149"/>
    <mergeCell ref="M150:N150"/>
    <mergeCell ref="O150:S150"/>
    <mergeCell ref="O151:S151"/>
    <mergeCell ref="A151:N152"/>
    <mergeCell ref="O152:S152"/>
    <mergeCell ref="A141:AF141"/>
    <mergeCell ref="M142:N142"/>
    <mergeCell ref="O142:S142"/>
    <mergeCell ref="O143:S143"/>
    <mergeCell ref="A143:N144"/>
    <mergeCell ref="O144:S144"/>
    <mergeCell ref="A145:AF145"/>
    <mergeCell ref="A146:AF146"/>
    <mergeCell ref="A147:AF147"/>
    <mergeCell ref="O134:S134"/>
    <mergeCell ref="A134:N135"/>
    <mergeCell ref="O135:S135"/>
    <mergeCell ref="A136:AF136"/>
    <mergeCell ref="A137:AF137"/>
    <mergeCell ref="M138:N138"/>
    <mergeCell ref="O138:S138"/>
    <mergeCell ref="O139:S139"/>
    <mergeCell ref="A139:N140"/>
    <mergeCell ref="O140:S140"/>
    <mergeCell ref="O128:S128"/>
    <mergeCell ref="A128:N129"/>
    <mergeCell ref="O129:S129"/>
    <mergeCell ref="A130:AF130"/>
    <mergeCell ref="A131:AF131"/>
    <mergeCell ref="M132:N132"/>
    <mergeCell ref="O132:S132"/>
    <mergeCell ref="M133:N133"/>
    <mergeCell ref="O133:S133"/>
    <mergeCell ref="M122:N122"/>
    <mergeCell ref="O122:S122"/>
    <mergeCell ref="O123:S123"/>
    <mergeCell ref="A123:N124"/>
    <mergeCell ref="O124:S124"/>
    <mergeCell ref="A125:AF125"/>
    <mergeCell ref="M126:N126"/>
    <mergeCell ref="O126:S126"/>
    <mergeCell ref="M127:N127"/>
    <mergeCell ref="O127:S127"/>
    <mergeCell ref="M116:N116"/>
    <mergeCell ref="O116:S116"/>
    <mergeCell ref="O117:S117"/>
    <mergeCell ref="A117:N118"/>
    <mergeCell ref="O118:S118"/>
    <mergeCell ref="A119:AF119"/>
    <mergeCell ref="M120:N120"/>
    <mergeCell ref="O120:S120"/>
    <mergeCell ref="M121:N121"/>
    <mergeCell ref="O121:S121"/>
    <mergeCell ref="O110:S110"/>
    <mergeCell ref="A110:N111"/>
    <mergeCell ref="O111:S111"/>
    <mergeCell ref="A112:AF112"/>
    <mergeCell ref="A113:AF113"/>
    <mergeCell ref="M114:N114"/>
    <mergeCell ref="O114:S114"/>
    <mergeCell ref="M115:N115"/>
    <mergeCell ref="O115:S115"/>
    <mergeCell ref="A105:AF105"/>
    <mergeCell ref="M106:N106"/>
    <mergeCell ref="O106:S106"/>
    <mergeCell ref="M107:N107"/>
    <mergeCell ref="O107:S107"/>
    <mergeCell ref="M108:N108"/>
    <mergeCell ref="O108:S108"/>
    <mergeCell ref="M109:N109"/>
    <mergeCell ref="O109:S109"/>
    <mergeCell ref="O97:S97"/>
    <mergeCell ref="A97:N98"/>
    <mergeCell ref="O98:S98"/>
    <mergeCell ref="A99:AF99"/>
    <mergeCell ref="A100:AF100"/>
    <mergeCell ref="A101:AF101"/>
    <mergeCell ref="M102:N102"/>
    <mergeCell ref="O102:S102"/>
    <mergeCell ref="O103:S103"/>
    <mergeCell ref="A103:N104"/>
    <mergeCell ref="O104:S104"/>
    <mergeCell ref="O91:S91"/>
    <mergeCell ref="A91:N92"/>
    <mergeCell ref="O92:S92"/>
    <mergeCell ref="A93:AF93"/>
    <mergeCell ref="M94:N94"/>
    <mergeCell ref="O94:S94"/>
    <mergeCell ref="M95:N95"/>
    <mergeCell ref="O95:S95"/>
    <mergeCell ref="M96:N96"/>
    <mergeCell ref="O96:S96"/>
    <mergeCell ref="A86:AF86"/>
    <mergeCell ref="M87:N87"/>
    <mergeCell ref="O87:S87"/>
    <mergeCell ref="M88:N88"/>
    <mergeCell ref="O88:S88"/>
    <mergeCell ref="M89:N89"/>
    <mergeCell ref="O89:S89"/>
    <mergeCell ref="M90:N90"/>
    <mergeCell ref="O90:S90"/>
    <mergeCell ref="M79:N79"/>
    <mergeCell ref="O79:S79"/>
    <mergeCell ref="O80:S80"/>
    <mergeCell ref="A80:N81"/>
    <mergeCell ref="O81:S81"/>
    <mergeCell ref="A82:AF82"/>
    <mergeCell ref="M83:N83"/>
    <mergeCell ref="O83:S83"/>
    <mergeCell ref="O84:S84"/>
    <mergeCell ref="A84:N85"/>
    <mergeCell ref="O85:S85"/>
    <mergeCell ref="A72:AF72"/>
    <mergeCell ref="M73:N73"/>
    <mergeCell ref="O73:S73"/>
    <mergeCell ref="O74:S74"/>
    <mergeCell ref="A74:N75"/>
    <mergeCell ref="O75:S75"/>
    <mergeCell ref="A76:AF76"/>
    <mergeCell ref="A77:AF77"/>
    <mergeCell ref="A78:AF78"/>
    <mergeCell ref="A66:AF66"/>
    <mergeCell ref="A67:AF67"/>
    <mergeCell ref="M68:N68"/>
    <mergeCell ref="O68:S68"/>
    <mergeCell ref="M69:N69"/>
    <mergeCell ref="O69:S69"/>
    <mergeCell ref="O70:S70"/>
    <mergeCell ref="A70:N71"/>
    <mergeCell ref="O71:S71"/>
    <mergeCell ref="A60:AF60"/>
    <mergeCell ref="M61:N61"/>
    <mergeCell ref="O61:S61"/>
    <mergeCell ref="M62:N62"/>
    <mergeCell ref="O62:S62"/>
    <mergeCell ref="O63:S63"/>
    <mergeCell ref="A63:N64"/>
    <mergeCell ref="O64:S64"/>
    <mergeCell ref="A65:AF65"/>
    <mergeCell ref="A54:AF54"/>
    <mergeCell ref="A55:AF55"/>
    <mergeCell ref="M56:N56"/>
    <mergeCell ref="O56:S56"/>
    <mergeCell ref="M57:N57"/>
    <mergeCell ref="O57:S57"/>
    <mergeCell ref="O58:S58"/>
    <mergeCell ref="A58:N59"/>
    <mergeCell ref="O59:S59"/>
    <mergeCell ref="M48:N48"/>
    <mergeCell ref="O48:S48"/>
    <mergeCell ref="M49:N49"/>
    <mergeCell ref="O49:S49"/>
    <mergeCell ref="M50:N50"/>
    <mergeCell ref="O50:S50"/>
    <mergeCell ref="M51:N51"/>
    <mergeCell ref="O51:S51"/>
    <mergeCell ref="O52:S52"/>
    <mergeCell ref="A52:N53"/>
    <mergeCell ref="O53:S53"/>
    <mergeCell ref="M43:N43"/>
    <mergeCell ref="O43:S43"/>
    <mergeCell ref="M44:N44"/>
    <mergeCell ref="O44:S44"/>
    <mergeCell ref="M45:N45"/>
    <mergeCell ref="O45:S45"/>
    <mergeCell ref="M46:N46"/>
    <mergeCell ref="O46:S46"/>
    <mergeCell ref="M47:N47"/>
    <mergeCell ref="O47:S47"/>
    <mergeCell ref="O36:S36"/>
    <mergeCell ref="A36:N37"/>
    <mergeCell ref="O37:S37"/>
    <mergeCell ref="A38:AF38"/>
    <mergeCell ref="A39:AF39"/>
    <mergeCell ref="A40:AF40"/>
    <mergeCell ref="M41:N41"/>
    <mergeCell ref="O41:S41"/>
    <mergeCell ref="M42:N42"/>
    <mergeCell ref="O42:S42"/>
    <mergeCell ref="M30:N30"/>
    <mergeCell ref="O30:S30"/>
    <mergeCell ref="O31:S31"/>
    <mergeCell ref="A31:N32"/>
    <mergeCell ref="O32:S32"/>
    <mergeCell ref="A33:AF33"/>
    <mergeCell ref="M34:N34"/>
    <mergeCell ref="O34:S34"/>
    <mergeCell ref="M35:N35"/>
    <mergeCell ref="O35:S35"/>
    <mergeCell ref="A24:AF24"/>
    <mergeCell ref="A25:AF25"/>
    <mergeCell ref="A26:AF26"/>
    <mergeCell ref="M27:N27"/>
    <mergeCell ref="O27:S27"/>
    <mergeCell ref="M28:N28"/>
    <mergeCell ref="O28:S28"/>
    <mergeCell ref="M29:N29"/>
    <mergeCell ref="O29:S29"/>
    <mergeCell ref="M17:N17"/>
    <mergeCell ref="O17:S17"/>
    <mergeCell ref="AG17:AI17"/>
    <mergeCell ref="A18:AF18"/>
    <mergeCell ref="A19:AF19"/>
    <mergeCell ref="A20:AF20"/>
    <mergeCell ref="M21:N21"/>
    <mergeCell ref="O21:S21"/>
    <mergeCell ref="O22:S22"/>
    <mergeCell ref="A22:N23"/>
    <mergeCell ref="O23:S23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 xr:uid="{00000000-0002-0000-0000-000000000000}"/>
    <dataValidation allowBlank="1" showInputMessage="1" showErrorMessage="1" prompt="День недели загрузки. Считается сам." sqref="O6:Q7" xr:uid="{00000000-0002-0000-0000-000001000000}"/>
    <dataValidation allowBlank="1" showInputMessage="1" showErrorMessage="1" prompt="Введите код клиента в системе Axapta" sqref="S9" xr:uid="{00000000-0002-0000-0000-000002000000}"/>
    <dataValidation allowBlank="1" showInputMessage="1" showErrorMessage="1" prompt="Введите название вашей фирмы." sqref="S6:S7" xr:uid="{00000000-0002-0000-0000-000003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 xr:uid="{00000000-0002-0000-0000-000004000000}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 xr:uid="{00000000-0002-0000-0000-000005000000}">
      <formula1>0.000694444444444444</formula1>
      <formula2>0.999305555555556</formula2>
    </dataValidation>
    <dataValidation type="list" allowBlank="1" showInputMessage="1" showErrorMessage="1" sqref="E9:F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 xr:uid="{00000000-0002-0000-0000-000007000000}">
      <formula1>"Дозаказ, Замена, Основной заказ"</formula1>
    </dataValidation>
    <dataValidation type="list" allowBlank="1" showInputMessage="1" showErrorMessage="1" sqref="S5" xr:uid="{00000000-0002-0000-0000-000008000000}">
      <formula1>DeliveryMethodList</formula1>
    </dataValidation>
    <dataValidation type="list" allowBlank="1" showInputMessage="1" showErrorMessage="1" sqref="E6:N6" xr:uid="{00000000-0002-0000-0000-000009000000}">
      <formula1>DeliveryAdressList</formula1>
    </dataValidation>
    <dataValidation type="list" allowBlank="1" showInputMessage="1" showErrorMessage="1" sqref="M8:N8" xr:uid="{00000000-0002-0000-0000-00000A000000}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 xr:uid="{00000000-0002-0000-0000-00000B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 xr:uid="{00000000-0002-0000-0000-00000C000000}">
      <formula1>43831</formula1>
      <formula2>47484</formula2>
    </dataValidation>
    <dataValidation type="list" allowBlank="1" showInputMessage="1" showErrorMessage="1" sqref="E10:F10" xr:uid="{00000000-0002-0000-0000-00000D000000}">
      <formula1>IF($E$9="Уполномоченное лицо",NumProxySet,null)</formula1>
    </dataValidation>
    <dataValidation type="list" allowBlank="1" showInputMessage="1" showErrorMessage="1" sqref="S11" xr:uid="{00000000-0002-0000-0000-00000E000000}">
      <formula1>DeliveryConditionsList</formula1>
    </dataValidation>
    <dataValidation type="list" allowBlank="1" showInputMessage="1" showErrorMessage="1" sqref="E8:L8" xr:uid="{00000000-0002-0000-0000-00000F000000}">
      <formula1>CHOOSE($E$7,UnloadAdressList0001,UnloadAdressList0002)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H28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584</v>
      </c>
      <c r="H1" s="47"/>
    </row>
    <row r="2" spans="2:8" x14ac:dyDescent="0.2">
      <c r="B2" s="46"/>
      <c r="C2" s="46"/>
      <c r="D2" s="46"/>
    </row>
    <row r="3" spans="2:8" x14ac:dyDescent="0.2">
      <c r="B3" t="s">
        <v>585</v>
      </c>
      <c r="C3" t="s">
        <v>57</v>
      </c>
      <c r="D3" t="s">
        <v>57</v>
      </c>
      <c r="E3" t="s">
        <v>57</v>
      </c>
    </row>
    <row r="4" spans="2:8" x14ac:dyDescent="0.2">
      <c r="B4" t="s">
        <v>586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587</v>
      </c>
      <c r="C6" t="s">
        <v>588</v>
      </c>
      <c r="D6" t="s">
        <v>589</v>
      </c>
      <c r="E6" t="s">
        <v>57</v>
      </c>
    </row>
    <row r="7" spans="2:8" x14ac:dyDescent="0.2">
      <c r="B7" t="s">
        <v>590</v>
      </c>
      <c r="C7" t="s">
        <v>591</v>
      </c>
      <c r="D7" t="s">
        <v>592</v>
      </c>
      <c r="E7" t="s">
        <v>57</v>
      </c>
    </row>
    <row r="8" spans="2:8" x14ac:dyDescent="0.2">
      <c r="B8" s="46"/>
      <c r="C8" s="46"/>
      <c r="D8" s="46"/>
    </row>
    <row r="9" spans="2:8" x14ac:dyDescent="0.2">
      <c r="B9" t="s">
        <v>593</v>
      </c>
      <c r="C9" t="s">
        <v>588</v>
      </c>
      <c r="D9" t="s">
        <v>57</v>
      </c>
      <c r="E9" t="s">
        <v>57</v>
      </c>
    </row>
    <row r="10" spans="2:8" x14ac:dyDescent="0.2">
      <c r="B10" s="46"/>
      <c r="C10" s="46"/>
      <c r="D10" s="46"/>
    </row>
    <row r="11" spans="2:8" x14ac:dyDescent="0.2">
      <c r="B11" t="s">
        <v>593</v>
      </c>
      <c r="C11" t="s">
        <v>591</v>
      </c>
      <c r="D11" t="s">
        <v>57</v>
      </c>
      <c r="E11" t="s">
        <v>57</v>
      </c>
    </row>
    <row r="12" spans="2:8" x14ac:dyDescent="0.2">
      <c r="B12" s="46"/>
      <c r="C12" s="46"/>
      <c r="D12" s="46"/>
    </row>
    <row r="13" spans="2:8" x14ac:dyDescent="0.2">
      <c r="B13" t="s">
        <v>594</v>
      </c>
      <c r="C13" t="s">
        <v>57</v>
      </c>
      <c r="D13" t="s">
        <v>57</v>
      </c>
      <c r="E13" t="s">
        <v>57</v>
      </c>
    </row>
    <row r="14" spans="2:8" x14ac:dyDescent="0.2">
      <c r="B14" t="s">
        <v>595</v>
      </c>
      <c r="C14" t="s">
        <v>57</v>
      </c>
      <c r="D14" t="s">
        <v>57</v>
      </c>
      <c r="E14" t="s">
        <v>57</v>
      </c>
    </row>
    <row r="15" spans="2:8" x14ac:dyDescent="0.2">
      <c r="B15" t="s">
        <v>596</v>
      </c>
      <c r="C15" t="s">
        <v>57</v>
      </c>
      <c r="D15" t="s">
        <v>57</v>
      </c>
      <c r="E15" t="s">
        <v>57</v>
      </c>
    </row>
    <row r="16" spans="2:8" x14ac:dyDescent="0.2">
      <c r="B16" t="s">
        <v>597</v>
      </c>
      <c r="C16" t="s">
        <v>57</v>
      </c>
      <c r="D16" t="s">
        <v>57</v>
      </c>
      <c r="E16" t="s">
        <v>57</v>
      </c>
    </row>
    <row r="17" spans="2:5" x14ac:dyDescent="0.2">
      <c r="B17" s="46"/>
      <c r="C17" s="46"/>
      <c r="D17" s="46"/>
    </row>
    <row r="18" spans="2:5" x14ac:dyDescent="0.2">
      <c r="B18" t="s">
        <v>598</v>
      </c>
      <c r="C18" t="s">
        <v>57</v>
      </c>
      <c r="D18" t="s">
        <v>57</v>
      </c>
      <c r="E18" t="s">
        <v>57</v>
      </c>
    </row>
    <row r="19" spans="2:5" x14ac:dyDescent="0.2">
      <c r="B19" t="s">
        <v>599</v>
      </c>
      <c r="C19" t="s">
        <v>57</v>
      </c>
      <c r="D19" t="s">
        <v>57</v>
      </c>
      <c r="E19" t="s">
        <v>57</v>
      </c>
    </row>
    <row r="20" spans="2:5" x14ac:dyDescent="0.2">
      <c r="B20" t="s">
        <v>600</v>
      </c>
      <c r="C20" t="s">
        <v>57</v>
      </c>
      <c r="D20" t="s">
        <v>57</v>
      </c>
      <c r="E20" t="s">
        <v>57</v>
      </c>
    </row>
    <row r="21" spans="2:5" x14ac:dyDescent="0.2">
      <c r="B21" t="s">
        <v>601</v>
      </c>
      <c r="C21" t="s">
        <v>57</v>
      </c>
      <c r="D21" t="s">
        <v>57</v>
      </c>
      <c r="E21" t="s">
        <v>57</v>
      </c>
    </row>
    <row r="22" spans="2:5" x14ac:dyDescent="0.2">
      <c r="B22" t="s">
        <v>602</v>
      </c>
      <c r="C22" t="s">
        <v>57</v>
      </c>
      <c r="D22" t="s">
        <v>57</v>
      </c>
      <c r="E22" t="s">
        <v>57</v>
      </c>
    </row>
    <row r="23" spans="2:5" x14ac:dyDescent="0.2">
      <c r="B23" t="s">
        <v>603</v>
      </c>
      <c r="C23" t="s">
        <v>57</v>
      </c>
      <c r="D23" t="s">
        <v>57</v>
      </c>
      <c r="E23" t="s">
        <v>57</v>
      </c>
    </row>
    <row r="24" spans="2:5" x14ac:dyDescent="0.2">
      <c r="B24" t="s">
        <v>604</v>
      </c>
      <c r="C24" t="s">
        <v>57</v>
      </c>
      <c r="D24" t="s">
        <v>57</v>
      </c>
      <c r="E24" t="s">
        <v>57</v>
      </c>
    </row>
    <row r="25" spans="2:5" x14ac:dyDescent="0.2">
      <c r="B25" t="s">
        <v>605</v>
      </c>
      <c r="C25" t="s">
        <v>57</v>
      </c>
      <c r="D25" t="s">
        <v>57</v>
      </c>
      <c r="E25" t="s">
        <v>57</v>
      </c>
    </row>
    <row r="26" spans="2:5" x14ac:dyDescent="0.2">
      <c r="B26" t="s">
        <v>606</v>
      </c>
      <c r="C26" t="s">
        <v>57</v>
      </c>
      <c r="D26" t="s">
        <v>57</v>
      </c>
      <c r="E26" t="s">
        <v>57</v>
      </c>
    </row>
    <row r="27" spans="2:5" x14ac:dyDescent="0.2">
      <c r="B27" t="s">
        <v>607</v>
      </c>
      <c r="C27" t="s">
        <v>57</v>
      </c>
      <c r="D27" t="s">
        <v>57</v>
      </c>
      <c r="E27" t="s">
        <v>57</v>
      </c>
    </row>
    <row r="28" spans="2:5" x14ac:dyDescent="0.2">
      <c r="B28" t="s">
        <v>608</v>
      </c>
      <c r="C28" t="s">
        <v>57</v>
      </c>
      <c r="D28" t="s">
        <v>57</v>
      </c>
      <c r="E28" t="s">
        <v>57</v>
      </c>
    </row>
  </sheetData>
  <sheetProtection algorithmName="SHA-512" hashValue="DvcRd3MxCkOMxL1ynC+aAxX9igjMD6WgAMBFLyHEXcFmZRil6Rv1jyx7BRpE85GNWxC3qwD+u1v6rokdJM7Dtw==" saltValue="PSzDeZqxwy4RNfPQnB2k/w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1553</vt:i4>
      </vt:variant>
    </vt:vector>
  </HeadingPairs>
  <TitlesOfParts>
    <vt:vector size="15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SalesQty16_1</vt:lpstr>
      <vt:lpstr>SalesQty16_2</vt:lpstr>
      <vt:lpstr>SalesQty16_3</vt:lpstr>
      <vt:lpstr>SalesQty16_4</vt:lpstr>
      <vt:lpstr>SalesQty17_1</vt:lpstr>
      <vt:lpstr>SalesQty17_2</vt:lpstr>
      <vt:lpstr>SalesQty17_3</vt:lpstr>
      <vt:lpstr>SalesQty17_4</vt:lpstr>
      <vt:lpstr>SalesQty18_1</vt:lpstr>
      <vt:lpstr>SalesQty18_2</vt:lpstr>
      <vt:lpstr>SalesQty18_3</vt:lpstr>
      <vt:lpstr>SalesQty18_4</vt:lpstr>
      <vt:lpstr>SalesQty19_1</vt:lpstr>
      <vt:lpstr>SalesQty19_2</vt:lpstr>
      <vt:lpstr>SalesQty19_3</vt:lpstr>
      <vt:lpstr>SalesQty19_4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SalesRoundBox16_1</vt:lpstr>
      <vt:lpstr>SalesRoundBox16_2</vt:lpstr>
      <vt:lpstr>SalesRoundBox16_3</vt:lpstr>
      <vt:lpstr>SalesRoundBox16_4</vt:lpstr>
      <vt:lpstr>SalesRoundBox17_1</vt:lpstr>
      <vt:lpstr>SalesRoundBox17_2</vt:lpstr>
      <vt:lpstr>SalesRoundBox17_3</vt:lpstr>
      <vt:lpstr>SalesRoundBox17_4</vt:lpstr>
      <vt:lpstr>SalesRoundBox18_1</vt:lpstr>
      <vt:lpstr>SalesRoundBox18_2</vt:lpstr>
      <vt:lpstr>SalesRoundBox18_3</vt:lpstr>
      <vt:lpstr>SalesRoundBox18_4</vt:lpstr>
      <vt:lpstr>SalesRoundBox19_1</vt:lpstr>
      <vt:lpstr>SalesRoundBox19_2</vt:lpstr>
      <vt:lpstr>SalesRoundBox19_3</vt:lpstr>
      <vt:lpstr>SalesRoundBox19_4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2021-11-12T12:13:47Z</dcterms:created>
  <dcterms:modified xsi:type="dcterms:W3CDTF">2025-04-02T11:58:25Z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