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AADBA7-F513-4C12-86E5-E7020D005D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Y84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50" i="1" l="1"/>
  <c r="BN50" i="1"/>
  <c r="Z50" i="1"/>
  <c r="BP76" i="1"/>
  <c r="BN76" i="1"/>
  <c r="Z76" i="1"/>
  <c r="BP106" i="1"/>
  <c r="BN106" i="1"/>
  <c r="Z106" i="1"/>
  <c r="BP160" i="1"/>
  <c r="BN160" i="1"/>
  <c r="Z160" i="1"/>
  <c r="BP204" i="1"/>
  <c r="BN204" i="1"/>
  <c r="Z204" i="1"/>
  <c r="BP231" i="1"/>
  <c r="BN231" i="1"/>
  <c r="Z231" i="1"/>
  <c r="BP261" i="1"/>
  <c r="BN261" i="1"/>
  <c r="Z261" i="1"/>
  <c r="BP308" i="1"/>
  <c r="BN308" i="1"/>
  <c r="Z308" i="1"/>
  <c r="BP344" i="1"/>
  <c r="BN344" i="1"/>
  <c r="Z344" i="1"/>
  <c r="BP369" i="1"/>
  <c r="BN369" i="1"/>
  <c r="Z369" i="1"/>
  <c r="Y490" i="1"/>
  <c r="Y489" i="1"/>
  <c r="BP485" i="1"/>
  <c r="BN485" i="1"/>
  <c r="Z485" i="1"/>
  <c r="BP487" i="1"/>
  <c r="BN487" i="1"/>
  <c r="Z487" i="1"/>
  <c r="X579" i="1"/>
  <c r="Z23" i="1"/>
  <c r="BN23" i="1"/>
  <c r="Y31" i="1"/>
  <c r="Y30" i="1"/>
  <c r="BP29" i="1"/>
  <c r="BN29" i="1"/>
  <c r="Z29" i="1"/>
  <c r="Z30" i="1" s="1"/>
  <c r="BP35" i="1"/>
  <c r="BN35" i="1"/>
  <c r="Z35" i="1"/>
  <c r="BP60" i="1"/>
  <c r="BN60" i="1"/>
  <c r="Z60" i="1"/>
  <c r="BP89" i="1"/>
  <c r="BN89" i="1"/>
  <c r="Z89" i="1"/>
  <c r="BP138" i="1"/>
  <c r="BN138" i="1"/>
  <c r="Z138" i="1"/>
  <c r="BP194" i="1"/>
  <c r="BN194" i="1"/>
  <c r="Z194" i="1"/>
  <c r="BP216" i="1"/>
  <c r="BN216" i="1"/>
  <c r="Z216" i="1"/>
  <c r="BP245" i="1"/>
  <c r="BN245" i="1"/>
  <c r="Z245" i="1"/>
  <c r="BP270" i="1"/>
  <c r="BN270" i="1"/>
  <c r="Z270" i="1"/>
  <c r="BP322" i="1"/>
  <c r="BN322" i="1"/>
  <c r="Z322" i="1"/>
  <c r="BP361" i="1"/>
  <c r="BN361" i="1"/>
  <c r="Z361" i="1"/>
  <c r="BP391" i="1"/>
  <c r="BN391" i="1"/>
  <c r="Z391" i="1"/>
  <c r="BP486" i="1"/>
  <c r="BN486" i="1"/>
  <c r="Z486" i="1"/>
  <c r="BP488" i="1"/>
  <c r="BN488" i="1"/>
  <c r="Z488" i="1"/>
  <c r="BP508" i="1"/>
  <c r="BN508" i="1"/>
  <c r="Z508" i="1"/>
  <c r="Y103" i="1"/>
  <c r="Y206" i="1"/>
  <c r="M588" i="1"/>
  <c r="Y255" i="1"/>
  <c r="BP254" i="1"/>
  <c r="BP259" i="1"/>
  <c r="BN259" i="1"/>
  <c r="Z259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10" i="1"/>
  <c r="BN310" i="1"/>
  <c r="Z310" i="1"/>
  <c r="BP324" i="1"/>
  <c r="BN324" i="1"/>
  <c r="Z324" i="1"/>
  <c r="U588" i="1"/>
  <c r="Y350" i="1"/>
  <c r="BP349" i="1"/>
  <c r="BN349" i="1"/>
  <c r="Z349" i="1"/>
  <c r="Z350" i="1" s="1"/>
  <c r="Y357" i="1"/>
  <c r="BP353" i="1"/>
  <c r="BN353" i="1"/>
  <c r="Z353" i="1"/>
  <c r="BP367" i="1"/>
  <c r="BN367" i="1"/>
  <c r="Z367" i="1"/>
  <c r="Y386" i="1"/>
  <c r="Y385" i="1"/>
  <c r="BP384" i="1"/>
  <c r="BN384" i="1"/>
  <c r="Z384" i="1"/>
  <c r="Z385" i="1" s="1"/>
  <c r="BP389" i="1"/>
  <c r="BN389" i="1"/>
  <c r="Z389" i="1"/>
  <c r="Y408" i="1"/>
  <c r="BP403" i="1"/>
  <c r="BN403" i="1"/>
  <c r="Z403" i="1"/>
  <c r="BP424" i="1"/>
  <c r="BN424" i="1"/>
  <c r="Z424" i="1"/>
  <c r="B588" i="1"/>
  <c r="X580" i="1"/>
  <c r="X581" i="1" s="1"/>
  <c r="Z25" i="1"/>
  <c r="BN25" i="1"/>
  <c r="X578" i="1"/>
  <c r="Z37" i="1"/>
  <c r="BN37" i="1"/>
  <c r="Z43" i="1"/>
  <c r="Z44" i="1" s="1"/>
  <c r="BN43" i="1"/>
  <c r="BP43" i="1"/>
  <c r="Y44" i="1"/>
  <c r="Z48" i="1"/>
  <c r="BN48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Z87" i="1"/>
  <c r="BN87" i="1"/>
  <c r="Z93" i="1"/>
  <c r="BN93" i="1"/>
  <c r="BP93" i="1"/>
  <c r="Z101" i="1"/>
  <c r="BN101" i="1"/>
  <c r="Z108" i="1"/>
  <c r="BN108" i="1"/>
  <c r="Y116" i="1"/>
  <c r="Z127" i="1"/>
  <c r="BN127" i="1"/>
  <c r="Y128" i="1"/>
  <c r="Z131" i="1"/>
  <c r="BN131" i="1"/>
  <c r="BP131" i="1"/>
  <c r="Z143" i="1"/>
  <c r="BN143" i="1"/>
  <c r="Y149" i="1"/>
  <c r="Z158" i="1"/>
  <c r="BN158" i="1"/>
  <c r="Z164" i="1"/>
  <c r="BN164" i="1"/>
  <c r="BP164" i="1"/>
  <c r="Z178" i="1"/>
  <c r="BN178" i="1"/>
  <c r="Z181" i="1"/>
  <c r="BN181" i="1"/>
  <c r="Z188" i="1"/>
  <c r="BN188" i="1"/>
  <c r="Z198" i="1"/>
  <c r="BN198" i="1"/>
  <c r="BP198" i="1"/>
  <c r="Z202" i="1"/>
  <c r="BN202" i="1"/>
  <c r="Z210" i="1"/>
  <c r="BN210" i="1"/>
  <c r="Z214" i="1"/>
  <c r="BN214" i="1"/>
  <c r="Z222" i="1"/>
  <c r="BN222" i="1"/>
  <c r="Z229" i="1"/>
  <c r="BN229" i="1"/>
  <c r="Z233" i="1"/>
  <c r="BN233" i="1"/>
  <c r="Z238" i="1"/>
  <c r="BN238" i="1"/>
  <c r="Z247" i="1"/>
  <c r="BN247" i="1"/>
  <c r="Z254" i="1"/>
  <c r="Z255" i="1" s="1"/>
  <c r="BN254" i="1"/>
  <c r="Y262" i="1"/>
  <c r="BP268" i="1"/>
  <c r="BN268" i="1"/>
  <c r="Z268" i="1"/>
  <c r="BP306" i="1"/>
  <c r="BN306" i="1"/>
  <c r="Z306" i="1"/>
  <c r="BP316" i="1"/>
  <c r="BN316" i="1"/>
  <c r="Z316" i="1"/>
  <c r="BP338" i="1"/>
  <c r="BN338" i="1"/>
  <c r="Z338" i="1"/>
  <c r="BP342" i="1"/>
  <c r="BN342" i="1"/>
  <c r="Z342" i="1"/>
  <c r="Y356" i="1"/>
  <c r="BP363" i="1"/>
  <c r="BN363" i="1"/>
  <c r="Z363" i="1"/>
  <c r="BP375" i="1"/>
  <c r="BN375" i="1"/>
  <c r="Z375" i="1"/>
  <c r="BP393" i="1"/>
  <c r="BN393" i="1"/>
  <c r="Z393" i="1"/>
  <c r="BP404" i="1"/>
  <c r="BN404" i="1"/>
  <c r="Z404" i="1"/>
  <c r="BP427" i="1"/>
  <c r="BN427" i="1"/>
  <c r="Z427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18" i="1"/>
  <c r="Y340" i="1"/>
  <c r="Y339" i="1"/>
  <c r="Z588" i="1"/>
  <c r="Y453" i="1"/>
  <c r="BP451" i="1"/>
  <c r="BN451" i="1"/>
  <c r="Z451" i="1"/>
  <c r="Z453" i="1" s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H9" i="1"/>
  <c r="A10" i="1"/>
  <c r="Y40" i="1"/>
  <c r="Y69" i="1"/>
  <c r="Y90" i="1"/>
  <c r="Y26" i="1"/>
  <c r="Y55" i="1"/>
  <c r="Y63" i="1"/>
  <c r="Y77" i="1"/>
  <c r="Y83" i="1"/>
  <c r="Y102" i="1"/>
  <c r="Y111" i="1"/>
  <c r="Y117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BP230" i="1"/>
  <c r="BN230" i="1"/>
  <c r="Z230" i="1"/>
  <c r="BP234" i="1"/>
  <c r="BN234" i="1"/>
  <c r="Z234" i="1"/>
  <c r="Y236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BP269" i="1"/>
  <c r="BN269" i="1"/>
  <c r="Z269" i="1"/>
  <c r="Z271" i="1" s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395" i="1" l="1"/>
  <c r="Z510" i="1"/>
  <c r="Z447" i="1"/>
  <c r="Z408" i="1"/>
  <c r="Z381" i="1"/>
  <c r="Z262" i="1"/>
  <c r="Z90" i="1"/>
  <c r="Z190" i="1"/>
  <c r="Z356" i="1"/>
  <c r="Z489" i="1"/>
  <c r="Z482" i="1"/>
  <c r="Z371" i="1"/>
  <c r="Z102" i="1"/>
  <c r="Z62" i="1"/>
  <c r="Z544" i="1"/>
  <c r="Z339" i="1"/>
  <c r="Z311" i="1"/>
  <c r="Z376" i="1"/>
  <c r="Z110" i="1"/>
  <c r="Z55" i="1"/>
  <c r="Z40" i="1"/>
  <c r="Z26" i="1"/>
  <c r="Z240" i="1"/>
  <c r="Z223" i="1"/>
  <c r="Z526" i="1"/>
  <c r="Z553" i="1"/>
  <c r="Z568" i="1"/>
  <c r="Z429" i="1"/>
  <c r="Z206" i="1"/>
  <c r="Z184" i="1"/>
  <c r="Z128" i="1"/>
  <c r="Z77" i="1"/>
  <c r="Y578" i="1"/>
  <c r="Y580" i="1"/>
  <c r="Z332" i="1"/>
  <c r="Z326" i="1"/>
  <c r="Z250" i="1"/>
  <c r="Z534" i="1"/>
  <c r="Z515" i="1"/>
  <c r="Z504" i="1"/>
  <c r="Y579" i="1"/>
  <c r="Z218" i="1"/>
  <c r="Z583" i="1" s="1"/>
  <c r="Y582" i="1"/>
  <c r="Y581" i="1" l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<sst xmlns="http://schemas.openxmlformats.org/spreadsheetml/2006/main" count="2709" uniqueCount="972">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</sst>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45752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0.41666666666666669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4</v>
      </c>
      <c r="Y29" s="670">
        <f>IFERROR(IF(X29="",0,CEILING((X29/$H29),1)*$H29),"")</f>
        <v>4.2</v>
      </c>
      <c r="Z29" s="36">
        <f>IFERROR(IF(Y29=0,"",ROUNDUP(Y29/H29,0)*0.00651),"")</f>
        <v>4.5569999999999999E-2</v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5.4799999999999995</v>
      </c>
      <c r="BN29" s="64">
        <f>IFERROR(Y29*I29/H29,"0")</f>
        <v>5.7540000000000004</v>
      </c>
      <c r="BO29" s="64">
        <f>IFERROR(1/J29*(X29/H29),"0")</f>
        <v>3.6630036630036632E-2</v>
      </c>
      <c r="BP29" s="64">
        <f>IFERROR(1/J29*(Y29/H29),"0")</f>
        <v>3.8461538461538471E-2</v>
      </c>
    </row>
    <row r="30" spans="1:68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6.666666666666667</v>
      </c>
      <c r="Y30" s="671">
        <f>IFERROR(Y29/H29,"0")</f>
        <v>7.0000000000000009</v>
      </c>
      <c r="Z30" s="671">
        <f>IFERROR(IF(Z29="",0,Z29),"0")</f>
        <v>4.5569999999999999E-2</v>
      </c>
      <c r="AA30" s="672"/>
      <c r="AB30" s="672"/>
      <c r="AC30" s="672"/>
    </row>
    <row r="31" spans="1:68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4</v>
      </c>
      <c r="Y31" s="671">
        <f>IFERROR(SUM(Y29:Y29),"0")</f>
        <v>4.2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16</v>
      </c>
      <c r="Y48" s="670">
        <f t="shared" ref="Y48:Y54" si="0">IFERROR(IF(X48="",0,CEILING((X48/$H48),1)*$H48),"")</f>
        <v>22.4</v>
      </c>
      <c r="Z48" s="36">
        <f>IFERROR(IF(Y48=0,"",ROUNDUP(Y48/H48,0)*0.01898),"")</f>
        <v>3.7960000000000001E-2</v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16.621428571428574</v>
      </c>
      <c r="BN48" s="64">
        <f t="shared" ref="BN48:BN54" si="2">IFERROR(Y48*I48/H48,"0")</f>
        <v>23.27</v>
      </c>
      <c r="BO48" s="64">
        <f t="shared" ref="BO48:BO54" si="3">IFERROR(1/J48*(X48/H48),"0")</f>
        <v>2.2321428571428572E-2</v>
      </c>
      <c r="BP48" s="64">
        <f t="shared" ref="BP48:BP54" si="4">IFERROR(1/J48*(Y48/H48),"0")</f>
        <v>3.125E-2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23</v>
      </c>
      <c r="Y49" s="670">
        <f t="shared" si="0"/>
        <v>32.400000000000006</v>
      </c>
      <c r="Z49" s="36">
        <f>IFERROR(IF(Y49=0,"",ROUNDUP(Y49/H49,0)*0.01898),"")</f>
        <v>5.6940000000000004E-2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23.926388888888884</v>
      </c>
      <c r="BN49" s="64">
        <f t="shared" si="2"/>
        <v>33.705000000000005</v>
      </c>
      <c r="BO49" s="64">
        <f t="shared" si="3"/>
        <v>3.3275462962962958E-2</v>
      </c>
      <c r="BP49" s="64">
        <f t="shared" si="4"/>
        <v>4.6875000000000007E-2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3.5582010582010577</v>
      </c>
      <c r="Y55" s="671">
        <f>IFERROR(Y48/H48,"0")+IFERROR(Y49/H49,"0")+IFERROR(Y50/H50,"0")+IFERROR(Y51/H51,"0")+IFERROR(Y52/H52,"0")+IFERROR(Y53/H53,"0")+IFERROR(Y54/H54,"0")</f>
        <v>5</v>
      </c>
      <c r="Z55" s="671">
        <f>IFERROR(IF(Z48="",0,Z48),"0")+IFERROR(IF(Z49="",0,Z49),"0")+IFERROR(IF(Z50="",0,Z50),"0")+IFERROR(IF(Z51="",0,Z51),"0")+IFERROR(IF(Z52="",0,Z52),"0")+IFERROR(IF(Z53="",0,Z53),"0")+IFERROR(IF(Z54="",0,Z54),"0")</f>
        <v>9.4900000000000012E-2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39</v>
      </c>
      <c r="Y56" s="671">
        <f>IFERROR(SUM(Y48:Y54),"0")</f>
        <v>54.800000000000004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101</v>
      </c>
      <c r="Y58" s="670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105.06805555555555</v>
      </c>
      <c r="BN58" s="64">
        <f>IFERROR(Y58*I58/H58,"0")</f>
        <v>112.34999999999998</v>
      </c>
      <c r="BO58" s="64">
        <f>IFERROR(1/J58*(X58/H58),"0")</f>
        <v>0.14612268518518517</v>
      </c>
      <c r="BP58" s="64">
        <f>IFERROR(1/J58*(Y58/H58),"0")</f>
        <v>0.15625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9.3518518518518512</v>
      </c>
      <c r="Y62" s="671">
        <f>IFERROR(Y58/H58,"0")+IFERROR(Y59/H59,"0")+IFERROR(Y60/H60,"0")+IFERROR(Y61/H61,"0")</f>
        <v>10</v>
      </c>
      <c r="Z62" s="671">
        <f>IFERROR(IF(Z58="",0,Z58),"0")+IFERROR(IF(Z59="",0,Z59),"0")+IFERROR(IF(Z60="",0,Z60),"0")+IFERROR(IF(Z61="",0,Z61),"0")</f>
        <v>0.1898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101</v>
      </c>
      <c r="Y63" s="671">
        <f>IFERROR(SUM(Y58:Y61),"0")</f>
        <v>108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6</v>
      </c>
      <c r="Y67" s="670">
        <f>IFERROR(IF(X67="",0,CEILING((X67/$H67),1)*$H67),"")</f>
        <v>7.2</v>
      </c>
      <c r="Z67" s="36">
        <f>IFERROR(IF(Y67=0,"",ROUNDUP(Y67/H67,0)*0.00502),"")</f>
        <v>2.0080000000000001E-2</v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6.3333333333333321</v>
      </c>
      <c r="BN67" s="64">
        <f>IFERROR(Y67*I67/H67,"0")</f>
        <v>7.6</v>
      </c>
      <c r="BO67" s="64">
        <f>IFERROR(1/J67*(X67/H67),"0")</f>
        <v>1.4245014245014245E-2</v>
      </c>
      <c r="BP67" s="64">
        <f>IFERROR(1/J67*(Y67/H67),"0")</f>
        <v>1.7094017094017096E-2</v>
      </c>
    </row>
    <row r="68" spans="1:68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3.333333333333333</v>
      </c>
      <c r="Y68" s="671">
        <f>IFERROR(Y65/H65,"0")+IFERROR(Y66/H66,"0")+IFERROR(Y67/H67,"0")</f>
        <v>4</v>
      </c>
      <c r="Z68" s="671">
        <f>IFERROR(IF(Z65="",0,Z65),"0")+IFERROR(IF(Z66="",0,Z66),"0")+IFERROR(IF(Z67="",0,Z67),"0")</f>
        <v>2.0080000000000001E-2</v>
      </c>
      <c r="AA68" s="672"/>
      <c r="AB68" s="672"/>
      <c r="AC68" s="672"/>
    </row>
    <row r="69" spans="1:68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6</v>
      </c>
      <c r="Y69" s="671">
        <f>IFERROR(SUM(Y65:Y67),"0")</f>
        <v>7.2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8</v>
      </c>
      <c r="Y72" s="670">
        <f t="shared" si="5"/>
        <v>8.4</v>
      </c>
      <c r="Z72" s="36">
        <f>IFERROR(IF(Y72=0,"",ROUNDUP(Y72/H72,0)*0.01898),"")</f>
        <v>1.898E-2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8.4142857142857146</v>
      </c>
      <c r="BN72" s="64">
        <f t="shared" si="7"/>
        <v>8.8350000000000009</v>
      </c>
      <c r="BO72" s="64">
        <f t="shared" si="8"/>
        <v>1.488095238095238E-2</v>
      </c>
      <c r="BP72" s="64">
        <f t="shared" si="9"/>
        <v>1.5625E-2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0.95238095238095233</v>
      </c>
      <c r="Y77" s="671">
        <f>IFERROR(Y71/H71,"0")+IFERROR(Y72/H72,"0")+IFERROR(Y73/H73,"0")+IFERROR(Y74/H74,"0")+IFERROR(Y75/H75,"0")+IFERROR(Y76/H76,"0")</f>
        <v>1</v>
      </c>
      <c r="Z77" s="671">
        <f>IFERROR(IF(Z71="",0,Z71),"0")+IFERROR(IF(Z72="",0,Z72),"0")+IFERROR(IF(Z73="",0,Z73),"0")+IFERROR(IF(Z74="",0,Z74),"0")+IFERROR(IF(Z75="",0,Z75),"0")+IFERROR(IF(Z76="",0,Z76),"0")</f>
        <v>1.898E-2</v>
      </c>
      <c r="AA77" s="672"/>
      <c r="AB77" s="672"/>
      <c r="AC77" s="672"/>
    </row>
    <row r="78" spans="1:68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8</v>
      </c>
      <c r="Y78" s="671">
        <f>IFERROR(SUM(Y71:Y76),"0")</f>
        <v>8.4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54</v>
      </c>
      <c r="Y81" s="670">
        <f>IFERROR(IF(X81="",0,CEILING((X81/$H81),1)*$H81),"")</f>
        <v>58.800000000000004</v>
      </c>
      <c r="Z81" s="36">
        <f>IFERROR(IF(Y81=0,"",ROUNDUP(Y81/H81,0)*0.01898),"")</f>
        <v>0.13286000000000001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57.33642857142857</v>
      </c>
      <c r="BN81" s="64">
        <f>IFERROR(Y81*I81/H81,"0")</f>
        <v>62.433000000000007</v>
      </c>
      <c r="BO81" s="64">
        <f>IFERROR(1/J81*(X81/H81),"0")</f>
        <v>0.10044642857142856</v>
      </c>
      <c r="BP81" s="64">
        <f>IFERROR(1/J81*(Y81/H81),"0")</f>
        <v>0.109375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6.4285714285714279</v>
      </c>
      <c r="Y83" s="671">
        <f>IFERROR(Y80/H80,"0")+IFERROR(Y81/H81,"0")+IFERROR(Y82/H82,"0")</f>
        <v>7</v>
      </c>
      <c r="Z83" s="671">
        <f>IFERROR(IF(Z80="",0,Z80),"0")+IFERROR(IF(Z81="",0,Z81),"0")+IFERROR(IF(Z82="",0,Z82),"0")</f>
        <v>0.13286000000000001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54</v>
      </c>
      <c r="Y84" s="671">
        <f>IFERROR(SUM(Y80:Y82),"0")</f>
        <v>58.800000000000004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83</v>
      </c>
      <c r="Y89" s="670">
        <f>IFERROR(IF(X89="",0,CEILING((X89/$H89),1)*$H89),"")</f>
        <v>85.5</v>
      </c>
      <c r="Z89" s="36">
        <f>IFERROR(IF(Y89=0,"",ROUNDUP(Y89/H89,0)*0.00902),"")</f>
        <v>0.17138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86.873333333333335</v>
      </c>
      <c r="BN89" s="64">
        <f>IFERROR(Y89*I89/H89,"0")</f>
        <v>89.49</v>
      </c>
      <c r="BO89" s="64">
        <f>IFERROR(1/J89*(X89/H89),"0")</f>
        <v>0.13973063973063973</v>
      </c>
      <c r="BP89" s="64">
        <f>IFERROR(1/J89*(Y89/H89),"0")</f>
        <v>0.14393939393939395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18.444444444444443</v>
      </c>
      <c r="Y90" s="671">
        <f>IFERROR(Y87/H87,"0")+IFERROR(Y88/H88,"0")+IFERROR(Y89/H89,"0")</f>
        <v>19</v>
      </c>
      <c r="Z90" s="671">
        <f>IFERROR(IF(Z87="",0,Z87),"0")+IFERROR(IF(Z88="",0,Z88),"0")+IFERROR(IF(Z89="",0,Z89),"0")</f>
        <v>0.17138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83</v>
      </c>
      <c r="Y91" s="671">
        <f>IFERROR(SUM(Y87:Y89),"0")</f>
        <v>85.5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229</v>
      </c>
      <c r="Y106" s="670">
        <f>IFERROR(IF(X106="",0,CEILING((X106/$H106),1)*$H106),"")</f>
        <v>237.60000000000002</v>
      </c>
      <c r="Z106" s="36">
        <f>IFERROR(IF(Y106=0,"",ROUNDUP(Y106/H106,0)*0.01898),"")</f>
        <v>0.41755999999999999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238.2236111111111</v>
      </c>
      <c r="BN106" s="64">
        <f>IFERROR(Y106*I106/H106,"0")</f>
        <v>247.17</v>
      </c>
      <c r="BO106" s="64">
        <f>IFERROR(1/J106*(X106/H106),"0")</f>
        <v>0.33130787037037035</v>
      </c>
      <c r="BP106" s="64">
        <f>IFERROR(1/J106*(Y106/H106),"0")</f>
        <v>0.34375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187</v>
      </c>
      <c r="Y108" s="670">
        <f>IFERROR(IF(X108="",0,CEILING((X108/$H108),1)*$H108),"")</f>
        <v>189</v>
      </c>
      <c r="Z108" s="36">
        <f>IFERROR(IF(Y108=0,"",ROUNDUP(Y108/H108,0)*0.00902),"")</f>
        <v>0.37884000000000001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195.72666666666666</v>
      </c>
      <c r="BN108" s="64">
        <f>IFERROR(Y108*I108/H108,"0")</f>
        <v>197.82</v>
      </c>
      <c r="BO108" s="64">
        <f>IFERROR(1/J108*(X108/H108),"0")</f>
        <v>0.31481481481481483</v>
      </c>
      <c r="BP108" s="64">
        <f>IFERROR(1/J108*(Y108/H108),"0")</f>
        <v>0.31818181818181818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62.75925925925926</v>
      </c>
      <c r="Y110" s="671">
        <f>IFERROR(Y106/H106,"0")+IFERROR(Y107/H107,"0")+IFERROR(Y108/H108,"0")+IFERROR(Y109/H109,"0")</f>
        <v>64</v>
      </c>
      <c r="Z110" s="671">
        <f>IFERROR(IF(Z106="",0,Z106),"0")+IFERROR(IF(Z107="",0,Z107),"0")+IFERROR(IF(Z108="",0,Z108),"0")+IFERROR(IF(Z109="",0,Z109),"0")</f>
        <v>0.7964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416</v>
      </c>
      <c r="Y111" s="671">
        <f>IFERROR(SUM(Y106:Y109),"0")</f>
        <v>426.6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121</v>
      </c>
      <c r="Y113" s="670">
        <f>IFERROR(IF(X113="",0,CEILING((X113/$H113),1)*$H113),"")</f>
        <v>129.60000000000002</v>
      </c>
      <c r="Z113" s="36">
        <f>IFERROR(IF(Y113=0,"",ROUNDUP(Y113/H113,0)*0.01898),"")</f>
        <v>0.22776000000000002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125.8736111111111</v>
      </c>
      <c r="BN113" s="64">
        <f>IFERROR(Y113*I113/H113,"0")</f>
        <v>134.82000000000002</v>
      </c>
      <c r="BO113" s="64">
        <f>IFERROR(1/J113*(X113/H113),"0")</f>
        <v>0.17505787037037035</v>
      </c>
      <c r="BP113" s="64">
        <f>IFERROR(1/J113*(Y113/H113),"0")</f>
        <v>0.18750000000000003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42</v>
      </c>
      <c r="Y115" s="670">
        <f>IFERROR(IF(X115="",0,CEILING((X115/$H115),1)*$H115),"")</f>
        <v>43.199999999999996</v>
      </c>
      <c r="Z115" s="36">
        <f>IFERROR(IF(Y115=0,"",ROUNDUP(Y115/H115,0)*0.00651),"")</f>
        <v>0.11718000000000001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45.15</v>
      </c>
      <c r="BN115" s="64">
        <f>IFERROR(Y115*I115/H115,"0")</f>
        <v>46.44</v>
      </c>
      <c r="BO115" s="64">
        <f>IFERROR(1/J115*(X115/H115),"0")</f>
        <v>9.6153846153846159E-2</v>
      </c>
      <c r="BP115" s="64">
        <f>IFERROR(1/J115*(Y115/H115),"0")</f>
        <v>9.8901098901098911E-2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28.703703703703702</v>
      </c>
      <c r="Y116" s="671">
        <f>IFERROR(Y113/H113,"0")+IFERROR(Y114/H114,"0")+IFERROR(Y115/H115,"0")</f>
        <v>30</v>
      </c>
      <c r="Z116" s="671">
        <f>IFERROR(IF(Z113="",0,Z113),"0")+IFERROR(IF(Z114="",0,Z114),"0")+IFERROR(IF(Z115="",0,Z115),"0")</f>
        <v>0.34494000000000002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163</v>
      </c>
      <c r="Y117" s="671">
        <f>IFERROR(SUM(Y113:Y115),"0")</f>
        <v>172.8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521</v>
      </c>
      <c r="Y124" s="670">
        <f t="shared" si="15"/>
        <v>521.1</v>
      </c>
      <c r="Z124" s="36">
        <f t="shared" si="20"/>
        <v>1.2564299999999999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569.62666666666667</v>
      </c>
      <c r="BN124" s="64">
        <f t="shared" si="17"/>
        <v>569.73599999999999</v>
      </c>
      <c r="BO124" s="64">
        <f t="shared" si="18"/>
        <v>1.0602360602360603</v>
      </c>
      <c r="BP124" s="64">
        <f t="shared" si="19"/>
        <v>1.0604395604395604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192.96296296296296</v>
      </c>
      <c r="Y128" s="671">
        <f>IFERROR(Y119/H119,"0")+IFERROR(Y120/H120,"0")+IFERROR(Y121/H121,"0")+IFERROR(Y122/H122,"0")+IFERROR(Y123/H123,"0")+IFERROR(Y124/H124,"0")+IFERROR(Y125/H125,"0")+IFERROR(Y126/H126,"0")+IFERROR(Y127/H127,"0")</f>
        <v>193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1.2564299999999999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521</v>
      </c>
      <c r="Y129" s="671">
        <f>IFERROR(SUM(Y119:Y127),"0")</f>
        <v>521.1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40</v>
      </c>
      <c r="Y175" s="670">
        <f t="shared" ref="Y175:Y183" si="21">IFERROR(IF(X175="",0,CEILING((X175/$H175),1)*$H175),"")</f>
        <v>42</v>
      </c>
      <c r="Z175" s="36">
        <f>IFERROR(IF(Y175=0,"",ROUNDUP(Y175/H175,0)*0.00902),"")</f>
        <v>9.0200000000000002E-2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42.571428571428562</v>
      </c>
      <c r="BN175" s="64">
        <f t="shared" ref="BN175:BN183" si="23">IFERROR(Y175*I175/H175,"0")</f>
        <v>44.699999999999996</v>
      </c>
      <c r="BO175" s="64">
        <f t="shared" ref="BO175:BO183" si="24">IFERROR(1/J175*(X175/H175),"0")</f>
        <v>7.2150072150072145E-2</v>
      </c>
      <c r="BP175" s="64">
        <f t="shared" ref="BP175:BP183" si="25">IFERROR(1/J175*(Y175/H175),"0")</f>
        <v>7.575757575757576E-2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56</v>
      </c>
      <c r="Y177" s="670">
        <f t="shared" si="21"/>
        <v>58.800000000000004</v>
      </c>
      <c r="Z177" s="36">
        <f>IFERROR(IF(Y177=0,"",ROUNDUP(Y177/H177,0)*0.00902),"")</f>
        <v>0.12628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58.8</v>
      </c>
      <c r="BN177" s="64">
        <f t="shared" si="23"/>
        <v>61.740000000000009</v>
      </c>
      <c r="BO177" s="64">
        <f t="shared" si="24"/>
        <v>0.10101010101010101</v>
      </c>
      <c r="BP177" s="64">
        <f t="shared" si="25"/>
        <v>0.10606060606060606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127</v>
      </c>
      <c r="Y178" s="670">
        <f t="shared" si="21"/>
        <v>128.1</v>
      </c>
      <c r="Z178" s="36">
        <f>IFERROR(IF(Y178=0,"",ROUNDUP(Y178/H178,0)*0.00502),"")</f>
        <v>0.30621999999999999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134.86190476190475</v>
      </c>
      <c r="BN178" s="64">
        <f t="shared" si="23"/>
        <v>136.03</v>
      </c>
      <c r="BO178" s="64">
        <f t="shared" si="24"/>
        <v>0.25844525844525845</v>
      </c>
      <c r="BP178" s="64">
        <f t="shared" si="25"/>
        <v>0.2606837606837607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12</v>
      </c>
      <c r="Y180" s="670">
        <f t="shared" si="21"/>
        <v>12.6</v>
      </c>
      <c r="Z180" s="36">
        <f>IFERROR(IF(Y180=0,"",ROUNDUP(Y180/H180,0)*0.00502),"")</f>
        <v>3.5140000000000005E-2</v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12.866666666666667</v>
      </c>
      <c r="BN180" s="64">
        <f t="shared" si="23"/>
        <v>13.509999999999998</v>
      </c>
      <c r="BO180" s="64">
        <f t="shared" si="24"/>
        <v>2.8490028490028491E-2</v>
      </c>
      <c r="BP180" s="64">
        <f t="shared" si="25"/>
        <v>2.9914529914529919E-2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115</v>
      </c>
      <c r="Y181" s="670">
        <f t="shared" si="21"/>
        <v>115.5</v>
      </c>
      <c r="Z181" s="36">
        <f>IFERROR(IF(Y181=0,"",ROUNDUP(Y181/H181,0)*0.00502),"")</f>
        <v>0.27610000000000001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120.47619047619048</v>
      </c>
      <c r="BN181" s="64">
        <f t="shared" si="23"/>
        <v>121</v>
      </c>
      <c r="BO181" s="64">
        <f t="shared" si="24"/>
        <v>0.23402523402523404</v>
      </c>
      <c r="BP181" s="64">
        <f t="shared" si="25"/>
        <v>0.23504273504273507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144.76190476190476</v>
      </c>
      <c r="Y184" s="671">
        <f>IFERROR(Y175/H175,"0")+IFERROR(Y176/H176,"0")+IFERROR(Y177/H177,"0")+IFERROR(Y178/H178,"0")+IFERROR(Y179/H179,"0")+IFERROR(Y180/H180,"0")+IFERROR(Y181/H181,"0")+IFERROR(Y182/H182,"0")+IFERROR(Y183/H183,"0")</f>
        <v>147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0.8339399999999999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350</v>
      </c>
      <c r="Y185" s="671">
        <f>IFERROR(SUM(Y175:Y183),"0")</f>
        <v>357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30</v>
      </c>
      <c r="Y202" s="670">
        <f t="shared" si="26"/>
        <v>30.6</v>
      </c>
      <c r="Z202" s="36">
        <f>IFERROR(IF(Y202=0,"",ROUNDUP(Y202/H202,0)*0.00502),"")</f>
        <v>8.5339999999999999E-2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32.166666666666664</v>
      </c>
      <c r="BN202" s="64">
        <f t="shared" si="28"/>
        <v>32.81</v>
      </c>
      <c r="BO202" s="64">
        <f t="shared" si="29"/>
        <v>7.122507122507124E-2</v>
      </c>
      <c r="BP202" s="64">
        <f t="shared" si="30"/>
        <v>7.2649572649572655E-2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10</v>
      </c>
      <c r="Y203" s="670">
        <f t="shared" si="26"/>
        <v>10.8</v>
      </c>
      <c r="Z203" s="36">
        <f>IFERROR(IF(Y203=0,"",ROUNDUP(Y203/H203,0)*0.00502),"")</f>
        <v>3.0120000000000001E-2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10.555555555555555</v>
      </c>
      <c r="BN203" s="64">
        <f t="shared" si="28"/>
        <v>11.4</v>
      </c>
      <c r="BO203" s="64">
        <f t="shared" si="29"/>
        <v>2.3741690408357077E-2</v>
      </c>
      <c r="BP203" s="64">
        <f t="shared" si="30"/>
        <v>2.5641025641025644E-2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15</v>
      </c>
      <c r="Y205" s="670">
        <f t="shared" si="26"/>
        <v>16.2</v>
      </c>
      <c r="Z205" s="36">
        <f>IFERROR(IF(Y205=0,"",ROUNDUP(Y205/H205,0)*0.00502),"")</f>
        <v>4.5179999999999998E-2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15.833333333333332</v>
      </c>
      <c r="BN205" s="64">
        <f t="shared" si="28"/>
        <v>17.099999999999998</v>
      </c>
      <c r="BO205" s="64">
        <f t="shared" si="29"/>
        <v>3.561253561253562E-2</v>
      </c>
      <c r="BP205" s="64">
        <f t="shared" si="30"/>
        <v>3.8461538461538464E-2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30.555555555555557</v>
      </c>
      <c r="Y206" s="671">
        <f>IFERROR(Y198/H198,"0")+IFERROR(Y199/H199,"0")+IFERROR(Y200/H200,"0")+IFERROR(Y201/H201,"0")+IFERROR(Y202/H202,"0")+IFERROR(Y203/H203,"0")+IFERROR(Y204/H204,"0")+IFERROR(Y205/H205,"0")</f>
        <v>32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0.16064000000000001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55</v>
      </c>
      <c r="Y207" s="671">
        <f>IFERROR(SUM(Y198:Y205),"0")</f>
        <v>57.600000000000009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347</v>
      </c>
      <c r="Y211" s="670">
        <f t="shared" si="31"/>
        <v>348</v>
      </c>
      <c r="Z211" s="36">
        <f>IFERROR(IF(Y211=0,"",ROUNDUP(Y211/H211,0)*0.01898),"")</f>
        <v>0.75919999999999999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367.70034482758621</v>
      </c>
      <c r="BN211" s="64">
        <f t="shared" si="33"/>
        <v>368.76000000000005</v>
      </c>
      <c r="BO211" s="64">
        <f t="shared" si="34"/>
        <v>0.62320402298850575</v>
      </c>
      <c r="BP211" s="64">
        <f t="shared" si="35"/>
        <v>0.625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419</v>
      </c>
      <c r="Y212" s="670">
        <f t="shared" si="31"/>
        <v>420</v>
      </c>
      <c r="Z212" s="36">
        <f t="shared" ref="Z212:Z217" si="36">IFERROR(IF(Y212=0,"",ROUNDUP(Y212/H212,0)*0.00651),"")</f>
        <v>1.1392500000000001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466.13750000000005</v>
      </c>
      <c r="BN212" s="64">
        <f t="shared" si="33"/>
        <v>467.24999999999994</v>
      </c>
      <c r="BO212" s="64">
        <f t="shared" si="34"/>
        <v>0.95924908424908439</v>
      </c>
      <c r="BP212" s="64">
        <f t="shared" si="35"/>
        <v>0.96153846153846156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298</v>
      </c>
      <c r="Y214" s="670">
        <f t="shared" si="31"/>
        <v>300</v>
      </c>
      <c r="Z214" s="36">
        <f t="shared" si="36"/>
        <v>0.81374999999999997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329.29</v>
      </c>
      <c r="BN214" s="64">
        <f t="shared" si="33"/>
        <v>331.5</v>
      </c>
      <c r="BO214" s="64">
        <f t="shared" si="34"/>
        <v>0.68223443223443236</v>
      </c>
      <c r="BP214" s="64">
        <f t="shared" si="35"/>
        <v>0.68681318681318682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159</v>
      </c>
      <c r="Y215" s="670">
        <f t="shared" si="31"/>
        <v>160.79999999999998</v>
      </c>
      <c r="Z215" s="36">
        <f t="shared" si="36"/>
        <v>0.43617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175.69500000000002</v>
      </c>
      <c r="BN215" s="64">
        <f t="shared" si="33"/>
        <v>177.684</v>
      </c>
      <c r="BO215" s="64">
        <f t="shared" si="34"/>
        <v>0.36401098901098905</v>
      </c>
      <c r="BP215" s="64">
        <f t="shared" si="35"/>
        <v>0.36813186813186816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297</v>
      </c>
      <c r="Y217" s="670">
        <f t="shared" si="31"/>
        <v>297.59999999999997</v>
      </c>
      <c r="Z217" s="36">
        <f t="shared" si="36"/>
        <v>0.80724000000000007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328.92750000000001</v>
      </c>
      <c r="BN217" s="64">
        <f t="shared" si="33"/>
        <v>329.59199999999998</v>
      </c>
      <c r="BO217" s="64">
        <f t="shared" si="34"/>
        <v>0.67994505494505497</v>
      </c>
      <c r="BP217" s="64">
        <f t="shared" si="35"/>
        <v>0.68131868131868134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528.63505747126442</v>
      </c>
      <c r="Y218" s="671">
        <f>IFERROR(Y209/H209,"0")+IFERROR(Y210/H210,"0")+IFERROR(Y211/H211,"0")+IFERROR(Y212/H212,"0")+IFERROR(Y213/H213,"0")+IFERROR(Y214/H214,"0")+IFERROR(Y215/H215,"0")+IFERROR(Y216/H216,"0")+IFERROR(Y217/H217,"0")</f>
        <v>531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3.9556100000000005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1520</v>
      </c>
      <c r="Y219" s="671">
        <f>IFERROR(SUM(Y209:Y217),"0")</f>
        <v>1526.3999999999999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10</v>
      </c>
      <c r="Y222" s="670">
        <f>IFERROR(IF(X222="",0,CEILING((X222/$H222),1)*$H222),"")</f>
        <v>12</v>
      </c>
      <c r="Z222" s="36">
        <f>IFERROR(IF(Y222=0,"",ROUNDUP(Y222/H222,0)*0.00651),"")</f>
        <v>3.2550000000000003E-2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11.050000000000002</v>
      </c>
      <c r="BN222" s="64">
        <f>IFERROR(Y222*I222/H222,"0")</f>
        <v>13.260000000000002</v>
      </c>
      <c r="BO222" s="64">
        <f>IFERROR(1/J222*(X222/H222),"0")</f>
        <v>2.2893772893772896E-2</v>
      </c>
      <c r="BP222" s="64">
        <f>IFERROR(1/J222*(Y222/H222),"0")</f>
        <v>2.7472527472527476E-2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4.166666666666667</v>
      </c>
      <c r="Y223" s="671">
        <f>IFERROR(Y221/H221,"0")+IFERROR(Y222/H222,"0")</f>
        <v>5</v>
      </c>
      <c r="Z223" s="671">
        <f>IFERROR(IF(Z221="",0,Z221),"0")+IFERROR(IF(Z222="",0,Z222),"0")</f>
        <v>3.2550000000000003E-2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10</v>
      </c>
      <c r="Y224" s="671">
        <f>IFERROR(SUM(Y221:Y222),"0")</f>
        <v>12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2</v>
      </c>
      <c r="Y232" s="670">
        <f t="shared" si="37"/>
        <v>4</v>
      </c>
      <c r="Z232" s="36">
        <f>IFERROR(IF(Y232=0,"",ROUNDUP(Y232/H232,0)*0.00902),"")</f>
        <v>9.0200000000000002E-3</v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2.105</v>
      </c>
      <c r="BN232" s="64">
        <f t="shared" si="39"/>
        <v>4.21</v>
      </c>
      <c r="BO232" s="64">
        <f t="shared" si="40"/>
        <v>3.787878787878788E-3</v>
      </c>
      <c r="BP232" s="64">
        <f t="shared" si="41"/>
        <v>7.575757575757576E-3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0.5</v>
      </c>
      <c r="Y235" s="671">
        <f>IFERROR(Y227/H227,"0")+IFERROR(Y228/H228,"0")+IFERROR(Y229/H229,"0")+IFERROR(Y230/H230,"0")+IFERROR(Y231/H231,"0")+IFERROR(Y232/H232,"0")+IFERROR(Y233/H233,"0")+IFERROR(Y234/H234,"0")</f>
        <v>1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9.0200000000000002E-3</v>
      </c>
      <c r="AA235" s="672"/>
      <c r="AB235" s="672"/>
      <c r="AC235" s="672"/>
    </row>
    <row r="236" spans="1:68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2</v>
      </c>
      <c r="Y236" s="671">
        <f>IFERROR(SUM(Y227:Y234),"0")</f>
        <v>4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37</v>
      </c>
      <c r="Y268" s="670">
        <f>IFERROR(IF(X268="",0,CEILING((X268/$H268),1)*$H268),"")</f>
        <v>38.4</v>
      </c>
      <c r="Z268" s="36">
        <f>IFERROR(IF(Y268=0,"",ROUNDUP(Y268/H268,0)*0.00651),"")</f>
        <v>0.10416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40.885000000000005</v>
      </c>
      <c r="BN268" s="64">
        <f>IFERROR(Y268*I268/H268,"0")</f>
        <v>42.432000000000002</v>
      </c>
      <c r="BO268" s="64">
        <f>IFERROR(1/J268*(X268/H268),"0")</f>
        <v>8.4706959706959725E-2</v>
      </c>
      <c r="BP268" s="64">
        <f>IFERROR(1/J268*(Y268/H268),"0")</f>
        <v>8.7912087912087919E-2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106</v>
      </c>
      <c r="Y269" s="670">
        <f>IFERROR(IF(X269="",0,CEILING((X269/$H269),1)*$H269),"")</f>
        <v>108</v>
      </c>
      <c r="Z269" s="36">
        <f>IFERROR(IF(Y269=0,"",ROUNDUP(Y269/H269,0)*0.00651),"")</f>
        <v>0.29294999999999999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113.95000000000002</v>
      </c>
      <c r="BN269" s="64">
        <f>IFERROR(Y269*I269/H269,"0")</f>
        <v>116.1</v>
      </c>
      <c r="BO269" s="64">
        <f>IFERROR(1/J269*(X269/H269),"0")</f>
        <v>0.24267399267399273</v>
      </c>
      <c r="BP269" s="64">
        <f>IFERROR(1/J269*(Y269/H269),"0")</f>
        <v>0.24725274725274726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59.583333333333343</v>
      </c>
      <c r="Y271" s="671">
        <f>IFERROR(Y266/H266,"0")+IFERROR(Y267/H267,"0")+IFERROR(Y268/H268,"0")+IFERROR(Y269/H269,"0")+IFERROR(Y270/H270,"0")</f>
        <v>61</v>
      </c>
      <c r="Z271" s="671">
        <f>IFERROR(IF(Z266="",0,Z266),"0")+IFERROR(IF(Z267="",0,Z267),"0")+IFERROR(IF(Z268="",0,Z268),"0")+IFERROR(IF(Z269="",0,Z269),"0")+IFERROR(IF(Z270="",0,Z270),"0")</f>
        <v>0.39710999999999996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143</v>
      </c>
      <c r="Y272" s="671">
        <f>IFERROR(SUM(Y266:Y270),"0")</f>
        <v>146.4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5</v>
      </c>
      <c r="Y304" s="670">
        <f t="shared" ref="Y304:Y310" si="47">IFERROR(IF(X304="",0,CEILING((X304/$H304),1)*$H304),"")</f>
        <v>10.8</v>
      </c>
      <c r="Z304" s="36">
        <f>IFERROR(IF(Y304=0,"",ROUNDUP(Y304/H304,0)*0.01898),"")</f>
        <v>1.898E-2</v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5.2013888888888884</v>
      </c>
      <c r="BN304" s="64">
        <f t="shared" ref="BN304:BN310" si="49">IFERROR(Y304*I304/H304,"0")</f>
        <v>11.234999999999999</v>
      </c>
      <c r="BO304" s="64">
        <f t="shared" ref="BO304:BO310" si="50">IFERROR(1/J304*(X304/H304),"0")</f>
        <v>7.2337962962962955E-3</v>
      </c>
      <c r="BP304" s="64">
        <f t="shared" ref="BP304:BP310" si="51">IFERROR(1/J304*(Y304/H304),"0")</f>
        <v>1.5625E-2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11</v>
      </c>
      <c r="Y305" s="670">
        <f t="shared" si="47"/>
        <v>21.6</v>
      </c>
      <c r="Z305" s="36">
        <f>IFERROR(IF(Y305=0,"",ROUNDUP(Y305/H305,0)*0.01898),"")</f>
        <v>3.7960000000000001E-2</v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11.443055555555555</v>
      </c>
      <c r="BN305" s="64">
        <f t="shared" si="49"/>
        <v>22.47</v>
      </c>
      <c r="BO305" s="64">
        <f t="shared" si="50"/>
        <v>1.591435185185185E-2</v>
      </c>
      <c r="BP305" s="64">
        <f t="shared" si="51"/>
        <v>3.125E-2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1.4814814814814814</v>
      </c>
      <c r="Y311" s="671">
        <f>IFERROR(Y304/H304,"0")+IFERROR(Y305/H305,"0")+IFERROR(Y306/H306,"0")+IFERROR(Y307/H307,"0")+IFERROR(Y308/H308,"0")+IFERROR(Y309/H309,"0")+IFERROR(Y310/H310,"0")</f>
        <v>3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5.6940000000000004E-2</v>
      </c>
      <c r="AA311" s="672"/>
      <c r="AB311" s="672"/>
      <c r="AC311" s="672"/>
    </row>
    <row r="312" spans="1:68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16</v>
      </c>
      <c r="Y312" s="671">
        <f>IFERROR(SUM(Y304:Y310),"0")</f>
        <v>32.400000000000006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27</v>
      </c>
      <c r="Y337" s="670">
        <f>IFERROR(IF(X337="",0,CEILING((X337/$H337),1)*$H337),"")</f>
        <v>28.049999999999997</v>
      </c>
      <c r="Z337" s="36">
        <f>IFERROR(IF(Y337=0,"",ROUNDUP(Y337/H337,0)*0.00651),"")</f>
        <v>7.1610000000000007E-2</v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31.288235294117648</v>
      </c>
      <c r="BN337" s="64">
        <f>IFERROR(Y337*I337/H337,"0")</f>
        <v>32.505000000000003</v>
      </c>
      <c r="BO337" s="64">
        <f>IFERROR(1/J337*(X337/H337),"0")</f>
        <v>5.8177117000646428E-2</v>
      </c>
      <c r="BP337" s="64">
        <f>IFERROR(1/J337*(Y337/H337),"0")</f>
        <v>6.0439560439560447E-2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9</v>
      </c>
      <c r="Y338" s="670">
        <f>IFERROR(IF(X338="",0,CEILING((X338/$H338),1)*$H338),"")</f>
        <v>10.199999999999999</v>
      </c>
      <c r="Z338" s="36">
        <f>IFERROR(IF(Y338=0,"",ROUNDUP(Y338/H338,0)*0.00651),"")</f>
        <v>2.6040000000000001E-2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10.164705882352941</v>
      </c>
      <c r="BN338" s="64">
        <f>IFERROR(Y338*I338/H338,"0")</f>
        <v>11.52</v>
      </c>
      <c r="BO338" s="64">
        <f>IFERROR(1/J338*(X338/H338),"0")</f>
        <v>1.9392372333548808E-2</v>
      </c>
      <c r="BP338" s="64">
        <f>IFERROR(1/J338*(Y338/H338),"0")</f>
        <v>2.197802197802198E-2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14.117647058823531</v>
      </c>
      <c r="Y339" s="671">
        <f>IFERROR(Y335/H335,"0")+IFERROR(Y336/H336,"0")+IFERROR(Y337/H337,"0")+IFERROR(Y338/H338,"0")</f>
        <v>15</v>
      </c>
      <c r="Z339" s="671">
        <f>IFERROR(IF(Z335="",0,Z335),"0")+IFERROR(IF(Z336="",0,Z336),"0")+IFERROR(IF(Z337="",0,Z337),"0")+IFERROR(IF(Z338="",0,Z338),"0")</f>
        <v>9.7650000000000015E-2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36</v>
      </c>
      <c r="Y340" s="671">
        <f>IFERROR(SUM(Y335:Y338),"0")</f>
        <v>38.25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1500</v>
      </c>
      <c r="Y362" s="670">
        <f t="shared" si="52"/>
        <v>1500</v>
      </c>
      <c r="Z362" s="36">
        <f>IFERROR(IF(Y362=0,"",ROUNDUP(Y362/H362,0)*0.02175),"")</f>
        <v>2.1749999999999998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1548</v>
      </c>
      <c r="BN362" s="64">
        <f t="shared" si="54"/>
        <v>1548</v>
      </c>
      <c r="BO362" s="64">
        <f t="shared" si="55"/>
        <v>2.083333333333333</v>
      </c>
      <c r="BP362" s="64">
        <f t="shared" si="56"/>
        <v>2.083333333333333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1000</v>
      </c>
      <c r="Y364" s="670">
        <f t="shared" si="52"/>
        <v>1005</v>
      </c>
      <c r="Z364" s="36">
        <f>IFERROR(IF(Y364=0,"",ROUNDUP(Y364/H364,0)*0.02175),"")</f>
        <v>1.4572499999999999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1032</v>
      </c>
      <c r="BN364" s="64">
        <f t="shared" si="54"/>
        <v>1037.1600000000001</v>
      </c>
      <c r="BO364" s="64">
        <f t="shared" si="55"/>
        <v>1.3888888888888888</v>
      </c>
      <c r="BP364" s="64">
        <f t="shared" si="56"/>
        <v>1.3958333333333333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1679</v>
      </c>
      <c r="Y365" s="670">
        <f t="shared" si="52"/>
        <v>1680</v>
      </c>
      <c r="Z365" s="36">
        <f>IFERROR(IF(Y365=0,"",ROUNDUP(Y365/H365,0)*0.02175),"")</f>
        <v>2.4359999999999999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1732.7280000000001</v>
      </c>
      <c r="BN365" s="64">
        <f t="shared" si="54"/>
        <v>1733.76</v>
      </c>
      <c r="BO365" s="64">
        <f t="shared" si="55"/>
        <v>2.3319444444444444</v>
      </c>
      <c r="BP365" s="64">
        <f t="shared" si="56"/>
        <v>2.333333333333333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1600</v>
      </c>
      <c r="Y367" s="670">
        <f t="shared" si="52"/>
        <v>1605</v>
      </c>
      <c r="Z367" s="36">
        <f>IFERROR(IF(Y367=0,"",ROUNDUP(Y367/H367,0)*0.02175),"")</f>
        <v>2.3272499999999998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1651.2</v>
      </c>
      <c r="BN367" s="64">
        <f t="shared" si="54"/>
        <v>1656.3600000000001</v>
      </c>
      <c r="BO367" s="64">
        <f t="shared" si="55"/>
        <v>2.2222222222222223</v>
      </c>
      <c r="BP367" s="64">
        <f t="shared" si="56"/>
        <v>2.2291666666666665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385.26666666666671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386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8.3955000000000002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5779</v>
      </c>
      <c r="Y372" s="671">
        <f>IFERROR(SUM(Y361:Y370),"0")</f>
        <v>5790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hidden="1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hidden="1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78</v>
      </c>
      <c r="Y393" s="670">
        <f t="shared" si="57"/>
        <v>84</v>
      </c>
      <c r="Z393" s="36">
        <f>IFERROR(IF(Y393=0,"",ROUNDUP(Y393/H393,0)*0.01898),"")</f>
        <v>0.13286000000000001</v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80.827500000000001</v>
      </c>
      <c r="BN393" s="64">
        <f t="shared" si="59"/>
        <v>87.045000000000002</v>
      </c>
      <c r="BO393" s="64">
        <f t="shared" si="60"/>
        <v>0.1015625</v>
      </c>
      <c r="BP393" s="64">
        <f t="shared" si="61"/>
        <v>0.109375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6.5</v>
      </c>
      <c r="Y395" s="671">
        <f>IFERROR(Y389/H389,"0")+IFERROR(Y390/H390,"0")+IFERROR(Y391/H391,"0")+IFERROR(Y392/H392,"0")+IFERROR(Y393/H393,"0")+IFERROR(Y394/H394,"0")</f>
        <v>7</v>
      </c>
      <c r="Z395" s="671">
        <f>IFERROR(IF(Z389="",0,Z389),"0")+IFERROR(IF(Z390="",0,Z390),"0")+IFERROR(IF(Z391="",0,Z391),"0")+IFERROR(IF(Z392="",0,Z392),"0")+IFERROR(IF(Z393="",0,Z393),"0")+IFERROR(IF(Z394="",0,Z394),"0")</f>
        <v>0.13286000000000001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78</v>
      </c>
      <c r="Y396" s="671">
        <f>IFERROR(SUM(Y389:Y394),"0")</f>
        <v>84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16</v>
      </c>
      <c r="Y417" s="670">
        <f t="shared" ref="Y417:Y428" si="62">IFERROR(IF(X417="",0,CEILING((X417/$H417),1)*$H417),"")</f>
        <v>16.200000000000003</v>
      </c>
      <c r="Z417" s="36">
        <f>IFERROR(IF(Y417=0,"",ROUNDUP(Y417/H417,0)*0.00902),"")</f>
        <v>2.7060000000000001E-2</v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16.622222222222224</v>
      </c>
      <c r="BN417" s="64">
        <f t="shared" ref="BN417:BN428" si="64">IFERROR(Y417*I417/H417,"0")</f>
        <v>16.830000000000002</v>
      </c>
      <c r="BO417" s="64">
        <f t="shared" ref="BO417:BO428" si="65">IFERROR(1/J417*(X417/H417),"0")</f>
        <v>2.2446689113355778E-2</v>
      </c>
      <c r="BP417" s="64">
        <f t="shared" ref="BP417:BP428" si="66">IFERROR(1/J417*(Y417/H417),"0")</f>
        <v>2.2727272727272731E-2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18</v>
      </c>
      <c r="Y424" s="670">
        <f t="shared" si="62"/>
        <v>18.900000000000002</v>
      </c>
      <c r="Z424" s="36">
        <f t="shared" si="67"/>
        <v>4.5179999999999998E-2</v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19.114285714285714</v>
      </c>
      <c r="BN424" s="64">
        <f t="shared" si="64"/>
        <v>20.07</v>
      </c>
      <c r="BO424" s="64">
        <f t="shared" si="65"/>
        <v>3.6630036630036632E-2</v>
      </c>
      <c r="BP424" s="64">
        <f t="shared" si="66"/>
        <v>3.8461538461538464E-2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42</v>
      </c>
      <c r="Y427" s="670">
        <f t="shared" si="62"/>
        <v>42</v>
      </c>
      <c r="Z427" s="36">
        <f t="shared" si="67"/>
        <v>0.1004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44.599999999999994</v>
      </c>
      <c r="BN427" s="64">
        <f t="shared" si="64"/>
        <v>44.599999999999994</v>
      </c>
      <c r="BO427" s="64">
        <f t="shared" si="65"/>
        <v>8.5470085470085472E-2</v>
      </c>
      <c r="BP427" s="64">
        <f t="shared" si="66"/>
        <v>8.5470085470085472E-2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31.534391534391535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32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0.17264000000000002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76</v>
      </c>
      <c r="Y430" s="671">
        <f>IFERROR(SUM(Y417:Y428),"0")</f>
        <v>77.100000000000009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60</v>
      </c>
      <c r="Y467" s="670">
        <f t="shared" ref="Y467:Y481" si="68">IFERROR(IF(X467="",0,CEILING((X467/$H467),1)*$H467),"")</f>
        <v>63.36</v>
      </c>
      <c r="Z467" s="36">
        <f>IFERROR(IF(Y467=0,"",ROUNDUP(Y467/H467,0)*0.01196),"")</f>
        <v>0.14352000000000001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64.090909090909079</v>
      </c>
      <c r="BN467" s="64">
        <f t="shared" ref="BN467:BN481" si="70">IFERROR(Y467*I467/H467,"0")</f>
        <v>67.679999999999993</v>
      </c>
      <c r="BO467" s="64">
        <f t="shared" ref="BO467:BO481" si="71">IFERROR(1/J467*(X467/H467),"0")</f>
        <v>0.10926573426573427</v>
      </c>
      <c r="BP467" s="64">
        <f t="shared" ref="BP467:BP481" si="72">IFERROR(1/J467*(Y467/H467),"0")</f>
        <v>0.11538461538461539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3800</v>
      </c>
      <c r="Y469" s="670">
        <f t="shared" si="68"/>
        <v>3801.6000000000004</v>
      </c>
      <c r="Z469" s="36">
        <f>IFERROR(IF(Y469=0,"",ROUNDUP(Y469/H469,0)*0.01196),"")</f>
        <v>8.6112000000000002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4059.090909090909</v>
      </c>
      <c r="BN469" s="64">
        <f t="shared" si="70"/>
        <v>4060.8</v>
      </c>
      <c r="BO469" s="64">
        <f t="shared" si="71"/>
        <v>6.9201631701631703</v>
      </c>
      <c r="BP469" s="64">
        <f t="shared" si="72"/>
        <v>6.9230769230769234</v>
      </c>
    </row>
    <row r="470" spans="1:68" ht="27" hidden="1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731.06060606060601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732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8.7547200000000007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3860</v>
      </c>
      <c r="Y483" s="671">
        <f>IFERROR(SUM(Y467:Y481),"0")</f>
        <v>3864.9600000000005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1000</v>
      </c>
      <c r="Y485" s="670">
        <f>IFERROR(IF(X485="",0,CEILING((X485/$H485),1)*$H485),"")</f>
        <v>1003.2</v>
      </c>
      <c r="Z485" s="36">
        <f>IFERROR(IF(Y485=0,"",ROUNDUP(Y485/H485,0)*0.01196),"")</f>
        <v>2.2724000000000002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1068.1818181818182</v>
      </c>
      <c r="BN485" s="64">
        <f>IFERROR(Y485*I485/H485,"0")</f>
        <v>1071.5999999999999</v>
      </c>
      <c r="BO485" s="64">
        <f>IFERROR(1/J485*(X485/H485),"0")</f>
        <v>1.821095571095571</v>
      </c>
      <c r="BP485" s="64">
        <f>IFERROR(1/J485*(Y485/H485),"0")</f>
        <v>1.8269230769230771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89</v>
      </c>
      <c r="Y488" s="670">
        <f>IFERROR(IF(X488="",0,CEILING((X488/$H488),1)*$H488),"")</f>
        <v>91.2</v>
      </c>
      <c r="Z488" s="36">
        <f>IFERROR(IF(Y488=0,"",ROUNDUP(Y488/H488,0)*0.00902),"")</f>
        <v>0.17138</v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128.49375000000001</v>
      </c>
      <c r="BN488" s="64">
        <f>IFERROR(Y488*I488/H488,"0")</f>
        <v>131.66999999999999</v>
      </c>
      <c r="BO488" s="64">
        <f>IFERROR(1/J488*(X488/H488),"0")</f>
        <v>0.14046717171717174</v>
      </c>
      <c r="BP488" s="64">
        <f>IFERROR(1/J488*(Y488/H488),"0")</f>
        <v>0.14393939393939395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207.93560606060603</v>
      </c>
      <c r="Y489" s="671">
        <f>IFERROR(Y485/H485,"0")+IFERROR(Y486/H486,"0")+IFERROR(Y487/H487,"0")+IFERROR(Y488/H488,"0")</f>
        <v>209</v>
      </c>
      <c r="Z489" s="671">
        <f>IFERROR(IF(Z485="",0,Z485),"0")+IFERROR(IF(Z486="",0,Z486),"0")+IFERROR(IF(Z487="",0,Z487),"0")+IFERROR(IF(Z488="",0,Z488),"0")</f>
        <v>2.4437800000000003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1089</v>
      </c>
      <c r="Y490" s="671">
        <f>IFERROR(SUM(Y485:Y488),"0")</f>
        <v>1094.4000000000001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287</v>
      </c>
      <c r="Y492" s="670">
        <f t="shared" ref="Y492:Y503" si="73">IFERROR(IF(X492="",0,CEILING((X492/$H492),1)*$H492),"")</f>
        <v>290.40000000000003</v>
      </c>
      <c r="Z492" s="36">
        <f>IFERROR(IF(Y492=0,"",ROUNDUP(Y492/H492,0)*0.01196),"")</f>
        <v>0.65780000000000005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306.56818181818176</v>
      </c>
      <c r="BN492" s="64">
        <f t="shared" ref="BN492:BN503" si="75">IFERROR(Y492*I492/H492,"0")</f>
        <v>310.2</v>
      </c>
      <c r="BO492" s="64">
        <f t="shared" ref="BO492:BO503" si="76">IFERROR(1/J492*(X492/H492),"0")</f>
        <v>0.52265442890442892</v>
      </c>
      <c r="BP492" s="64">
        <f t="shared" ref="BP492:BP503" si="77">IFERROR(1/J492*(Y492/H492),"0")</f>
        <v>0.52884615384615397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326</v>
      </c>
      <c r="Y493" s="670">
        <f t="shared" si="73"/>
        <v>327.36</v>
      </c>
      <c r="Z493" s="36">
        <f>IFERROR(IF(Y493=0,"",ROUNDUP(Y493/H493,0)*0.01196),"")</f>
        <v>0.74151999999999996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348.22727272727269</v>
      </c>
      <c r="BN493" s="64">
        <f t="shared" si="75"/>
        <v>349.68</v>
      </c>
      <c r="BO493" s="64">
        <f t="shared" si="76"/>
        <v>0.59367715617715622</v>
      </c>
      <c r="BP493" s="64">
        <f t="shared" si="77"/>
        <v>0.59615384615384615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50</v>
      </c>
      <c r="Y494" s="670">
        <f t="shared" si="73"/>
        <v>52.800000000000004</v>
      </c>
      <c r="Z494" s="36">
        <f>IFERROR(IF(Y494=0,"",ROUNDUP(Y494/H494,0)*0.01196),"")</f>
        <v>0.1196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53.409090909090907</v>
      </c>
      <c r="BN494" s="64">
        <f t="shared" si="75"/>
        <v>56.400000000000006</v>
      </c>
      <c r="BO494" s="64">
        <f t="shared" si="76"/>
        <v>9.1054778554778545E-2</v>
      </c>
      <c r="BP494" s="64">
        <f t="shared" si="77"/>
        <v>9.6153846153846159E-2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125.56818181818181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127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1.5189199999999998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663</v>
      </c>
      <c r="Y505" s="671">
        <f>IFERROR(SUM(Y492:Y503),"0")</f>
        <v>670.56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15072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15202.470000000001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15959.777225758746</v>
      </c>
      <c r="Y579" s="671">
        <f>IFERROR(SUM(BN22:BN575),"0")</f>
        <v>16098.086000000001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26</v>
      </c>
      <c r="Y580" s="38">
        <f>ROUNDUP(SUM(BP22:BP575),0)</f>
        <v>26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16609.777225758746</v>
      </c>
      <c r="Y581" s="671">
        <f>GrossWeightTotalR+PalletQtyTotalR*25</f>
        <v>16748.086000000003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2604.8284741308576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2628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30.033220000000004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4.2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237.20000000000002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85.5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1120.5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357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1595.9999999999998</v>
      </c>
      <c r="K588" s="46">
        <f>IFERROR(Y227*1,"0")+IFERROR(Y228*1,"0")+IFERROR(Y229*1,"0")+IFERROR(Y230*1,"0")+IFERROR(Y231*1,"0")+IFERROR(Y232*1,"0")+IFERROR(Y233*1,"0")+IFERROR(Y234*1,"0")+IFERROR(Y238*1,"0")+IFERROR(Y239*1,"0")</f>
        <v>4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146.4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70.650000000000006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5790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84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77.100000000000009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5629.92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0,95"/>
        <filter val="1 000,00"/>
        <filter val="1 089,00"/>
        <filter val="1 500,00"/>
        <filter val="1 520,00"/>
        <filter val="1 600,00"/>
        <filter val="1 679,00"/>
        <filter val="1,48"/>
        <filter val="10,00"/>
        <filter val="101,00"/>
        <filter val="106,00"/>
        <filter val="11,00"/>
        <filter val="115,00"/>
        <filter val="12,00"/>
        <filter val="121,00"/>
        <filter val="125,57"/>
        <filter val="127,00"/>
        <filter val="14,12"/>
        <filter val="143,00"/>
        <filter val="144,76"/>
        <filter val="15 072,00"/>
        <filter val="15 959,78"/>
        <filter val="15,00"/>
        <filter val="159,00"/>
        <filter val="16 609,78"/>
        <filter val="16,00"/>
        <filter val="163,00"/>
        <filter val="18,00"/>
        <filter val="18,44"/>
        <filter val="187,00"/>
        <filter val="192,96"/>
        <filter val="2 604,83"/>
        <filter val="2,00"/>
        <filter val="207,94"/>
        <filter val="229,00"/>
        <filter val="23,00"/>
        <filter val="26"/>
        <filter val="27,00"/>
        <filter val="28,70"/>
        <filter val="287,00"/>
        <filter val="297,00"/>
        <filter val="298,00"/>
        <filter val="3 800,00"/>
        <filter val="3 860,00"/>
        <filter val="3,33"/>
        <filter val="3,56"/>
        <filter val="30,00"/>
        <filter val="30,56"/>
        <filter val="31,53"/>
        <filter val="326,00"/>
        <filter val="347,00"/>
        <filter val="350,00"/>
        <filter val="36,00"/>
        <filter val="37,00"/>
        <filter val="385,27"/>
        <filter val="39,00"/>
        <filter val="4,00"/>
        <filter val="4,17"/>
        <filter val="40,00"/>
        <filter val="416,00"/>
        <filter val="419,00"/>
        <filter val="42,00"/>
        <filter val="5 779,00"/>
        <filter val="5,00"/>
        <filter val="50,00"/>
        <filter val="521,00"/>
        <filter val="528,64"/>
        <filter val="54,00"/>
        <filter val="55,00"/>
        <filter val="56,00"/>
        <filter val="59,58"/>
        <filter val="6,00"/>
        <filter val="6,43"/>
        <filter val="6,50"/>
        <filter val="6,67"/>
        <filter val="60,00"/>
        <filter val="62,76"/>
        <filter val="663,00"/>
        <filter val="731,06"/>
        <filter val="76,00"/>
        <filter val="78,00"/>
        <filter val="8,00"/>
        <filter val="83,00"/>
        <filter val="89,00"/>
        <filter val="9,00"/>
        <filter val="9,35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2025-04-03T11:52:09Z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