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4D0748-80C2-4D54-89C1-373228E2BC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O179" i="1"/>
  <c r="BM179" i="1"/>
  <c r="Y179" i="1"/>
  <c r="P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1" i="1" l="1"/>
  <c r="BN181" i="1"/>
  <c r="Z181" i="1"/>
  <c r="BP210" i="1"/>
  <c r="BN210" i="1"/>
  <c r="Z210" i="1"/>
  <c r="BP233" i="1"/>
  <c r="BN233" i="1"/>
  <c r="Z233" i="1"/>
  <c r="M588" i="1"/>
  <c r="Y255" i="1"/>
  <c r="BP254" i="1"/>
  <c r="BN254" i="1"/>
  <c r="Z254" i="1"/>
  <c r="Z255" i="1" s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23" i="1"/>
  <c r="BN23" i="1"/>
  <c r="Z39" i="1"/>
  <c r="BN39" i="1"/>
  <c r="Z54" i="1"/>
  <c r="BN54" i="1"/>
  <c r="Z72" i="1"/>
  <c r="BN72" i="1"/>
  <c r="Z82" i="1"/>
  <c r="BN82" i="1"/>
  <c r="Z99" i="1"/>
  <c r="BN99" i="1"/>
  <c r="Z114" i="1"/>
  <c r="BN114" i="1"/>
  <c r="Y129" i="1"/>
  <c r="Z121" i="1"/>
  <c r="BN121" i="1"/>
  <c r="Z124" i="1"/>
  <c r="BN124" i="1"/>
  <c r="Z125" i="1"/>
  <c r="BN125" i="1"/>
  <c r="Z143" i="1"/>
  <c r="BN143" i="1"/>
  <c r="Z164" i="1"/>
  <c r="BN164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Y103" i="1"/>
  <c r="BP93" i="1"/>
  <c r="BN93" i="1"/>
  <c r="Z93" i="1"/>
  <c r="BP108" i="1"/>
  <c r="BN108" i="1"/>
  <c r="Z108" i="1"/>
  <c r="BP138" i="1"/>
  <c r="BN138" i="1"/>
  <c r="Z138" i="1"/>
  <c r="BP160" i="1"/>
  <c r="BN160" i="1"/>
  <c r="Z160" i="1"/>
  <c r="BP183" i="1"/>
  <c r="BN183" i="1"/>
  <c r="Z183" i="1"/>
  <c r="BP200" i="1"/>
  <c r="BN200" i="1"/>
  <c r="Z200" i="1"/>
  <c r="BP212" i="1"/>
  <c r="BN212" i="1"/>
  <c r="Z212" i="1"/>
  <c r="BP227" i="1"/>
  <c r="BN227" i="1"/>
  <c r="Z227" i="1"/>
  <c r="BP245" i="1"/>
  <c r="BN245" i="1"/>
  <c r="Z245" i="1"/>
  <c r="BP261" i="1"/>
  <c r="BN261" i="1"/>
  <c r="Z261" i="1"/>
  <c r="BP266" i="1"/>
  <c r="BN266" i="1"/>
  <c r="Z266" i="1"/>
  <c r="BP299" i="1"/>
  <c r="BN299" i="1"/>
  <c r="Z299" i="1"/>
  <c r="BP304" i="1"/>
  <c r="BN304" i="1"/>
  <c r="Z304" i="1"/>
  <c r="Y318" i="1"/>
  <c r="BP314" i="1"/>
  <c r="BN314" i="1"/>
  <c r="Z314" i="1"/>
  <c r="BP330" i="1"/>
  <c r="BN330" i="1"/>
  <c r="Z330" i="1"/>
  <c r="BP336" i="1"/>
  <c r="BN336" i="1"/>
  <c r="Z336" i="1"/>
  <c r="BP355" i="1"/>
  <c r="BN355" i="1"/>
  <c r="Z355" i="1"/>
  <c r="BP361" i="1"/>
  <c r="BN361" i="1"/>
  <c r="Z361" i="1"/>
  <c r="BP369" i="1"/>
  <c r="BN369" i="1"/>
  <c r="Z369" i="1"/>
  <c r="BP399" i="1"/>
  <c r="BN399" i="1"/>
  <c r="Z399" i="1"/>
  <c r="Y413" i="1"/>
  <c r="Y412" i="1"/>
  <c r="BP411" i="1"/>
  <c r="BN411" i="1"/>
  <c r="Z411" i="1"/>
  <c r="Z412" i="1" s="1"/>
  <c r="BP421" i="1"/>
  <c r="BN421" i="1"/>
  <c r="Z421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X579" i="1"/>
  <c r="BP25" i="1"/>
  <c r="BN25" i="1"/>
  <c r="Z25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74" i="1"/>
  <c r="BN74" i="1"/>
  <c r="Z74" i="1"/>
  <c r="BP87" i="1"/>
  <c r="BN87" i="1"/>
  <c r="Z87" i="1"/>
  <c r="BP101" i="1"/>
  <c r="BN101" i="1"/>
  <c r="Z101" i="1"/>
  <c r="BP127" i="1"/>
  <c r="BN127" i="1"/>
  <c r="Z127" i="1"/>
  <c r="Y149" i="1"/>
  <c r="BP147" i="1"/>
  <c r="BN147" i="1"/>
  <c r="Z147" i="1"/>
  <c r="BP176" i="1"/>
  <c r="BN176" i="1"/>
  <c r="Z176" i="1"/>
  <c r="BP194" i="1"/>
  <c r="BN194" i="1"/>
  <c r="Z194" i="1"/>
  <c r="BP204" i="1"/>
  <c r="BN204" i="1"/>
  <c r="Z204" i="1"/>
  <c r="BP216" i="1"/>
  <c r="BN216" i="1"/>
  <c r="Z216" i="1"/>
  <c r="BP231" i="1"/>
  <c r="BN231" i="1"/>
  <c r="Z231" i="1"/>
  <c r="BP249" i="1"/>
  <c r="BN249" i="1"/>
  <c r="Z249" i="1"/>
  <c r="Y262" i="1"/>
  <c r="BP270" i="1"/>
  <c r="BN270" i="1"/>
  <c r="Z270" i="1"/>
  <c r="BP308" i="1"/>
  <c r="BN308" i="1"/>
  <c r="Z308" i="1"/>
  <c r="BP322" i="1"/>
  <c r="BN322" i="1"/>
  <c r="Z322" i="1"/>
  <c r="Y340" i="1"/>
  <c r="BP335" i="1"/>
  <c r="BN335" i="1"/>
  <c r="Z335" i="1"/>
  <c r="Y339" i="1"/>
  <c r="BP344" i="1"/>
  <c r="BN344" i="1"/>
  <c r="Z344" i="1"/>
  <c r="BP365" i="1"/>
  <c r="BN365" i="1"/>
  <c r="Z365" i="1"/>
  <c r="BP391" i="1"/>
  <c r="BN391" i="1"/>
  <c r="Z391" i="1"/>
  <c r="BP406" i="1"/>
  <c r="BN406" i="1"/>
  <c r="Z406" i="1"/>
  <c r="BP422" i="1"/>
  <c r="BN422" i="1"/>
  <c r="Z422" i="1"/>
  <c r="B588" i="1"/>
  <c r="X580" i="1"/>
  <c r="X578" i="1"/>
  <c r="Y78" i="1"/>
  <c r="Y116" i="1"/>
  <c r="Y133" i="1"/>
  <c r="Y166" i="1"/>
  <c r="Y206" i="1"/>
  <c r="U588" i="1"/>
  <c r="Y357" i="1"/>
  <c r="Y356" i="1"/>
  <c r="Y408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Z345" i="1" s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Z116" i="1" s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Z235" i="1" s="1"/>
  <c r="BP232" i="1"/>
  <c r="BN232" i="1"/>
  <c r="Z232" i="1"/>
  <c r="Y240" i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408" i="1"/>
  <c r="Z339" i="1"/>
  <c r="Z376" i="1"/>
  <c r="Z311" i="1"/>
  <c r="Z110" i="1"/>
  <c r="Z55" i="1"/>
  <c r="Z371" i="1"/>
  <c r="Z40" i="1"/>
  <c r="Z271" i="1"/>
  <c r="Z526" i="1"/>
  <c r="Z544" i="1"/>
  <c r="Z453" i="1"/>
  <c r="Z482" i="1"/>
  <c r="Z102" i="1"/>
  <c r="Z62" i="1"/>
  <c r="Z395" i="1"/>
  <c r="X581" i="1"/>
  <c r="Z534" i="1"/>
  <c r="Z504" i="1"/>
  <c r="Z515" i="1"/>
  <c r="Y579" i="1"/>
  <c r="Z218" i="1"/>
  <c r="Y582" i="1"/>
  <c r="Z553" i="1"/>
  <c r="Z381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Y581" i="1" l="1"/>
  <c r="Z583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<sst xmlns="http://schemas.openxmlformats.org/spreadsheetml/2006/main" count="2709" uniqueCount="972">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</sst>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11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11.443055555555555</v>
      </c>
      <c r="BN35" s="64">
        <f>IFERROR(Y35*I35/H35,"0")</f>
        <v>22.47</v>
      </c>
      <c r="BO35" s="64">
        <f>IFERROR(1/J35*(X35/H35),"0")</f>
        <v>1.591435185185185E-2</v>
      </c>
      <c r="BP35" s="64">
        <f>IFERROR(1/J35*(Y35/H35),"0")</f>
        <v>3.125E-2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1.0185185185185184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11</v>
      </c>
      <c r="Y41" s="671">
        <f>IFERROR(SUM(Y35:Y39),"0")</f>
        <v>21.6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8</v>
      </c>
      <c r="Y66" s="670">
        <f>IFERROR(IF(X66="",0,CEILING((X66/$H66),1)*$H66),"")</f>
        <v>9</v>
      </c>
      <c r="Z66" s="36">
        <f>IFERROR(IF(Y66=0,"",ROUNDUP(Y66/H66,0)*0.00502),"")</f>
        <v>2.5100000000000001E-2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8.4444444444444446</v>
      </c>
      <c r="BN66" s="64">
        <f>IFERROR(Y66*I66/H66,"0")</f>
        <v>9.4999999999999982</v>
      </c>
      <c r="BO66" s="64">
        <f>IFERROR(1/J66*(X66/H66),"0")</f>
        <v>1.8993352326685663E-2</v>
      </c>
      <c r="BP66" s="64">
        <f>IFERROR(1/J66*(Y66/H66),"0")</f>
        <v>2.1367521367521368E-2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10</v>
      </c>
      <c r="Y67" s="670">
        <f>IFERROR(IF(X67="",0,CEILING((X67/$H67),1)*$H67),"")</f>
        <v>10.8</v>
      </c>
      <c r="Z67" s="36">
        <f>IFERROR(IF(Y67=0,"",ROUNDUP(Y67/H67,0)*0.00502),"")</f>
        <v>3.0120000000000001E-2</v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10.555555555555555</v>
      </c>
      <c r="BN67" s="64">
        <f>IFERROR(Y67*I67/H67,"0")</f>
        <v>11.4</v>
      </c>
      <c r="BO67" s="64">
        <f>IFERROR(1/J67*(X67/H67),"0")</f>
        <v>2.3741690408357077E-2</v>
      </c>
      <c r="BP67" s="64">
        <f>IFERROR(1/J67*(Y67/H67),"0")</f>
        <v>2.5641025641025644E-2</v>
      </c>
    </row>
    <row r="68" spans="1:68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10</v>
      </c>
      <c r="Y68" s="671">
        <f>IFERROR(Y65/H65,"0")+IFERROR(Y66/H66,"0")+IFERROR(Y67/H67,"0")</f>
        <v>11</v>
      </c>
      <c r="Z68" s="671">
        <f>IFERROR(IF(Z65="",0,Z65),"0")+IFERROR(IF(Z66="",0,Z66),"0")+IFERROR(IF(Z67="",0,Z67),"0")</f>
        <v>5.5220000000000005E-2</v>
      </c>
      <c r="AA68" s="672"/>
      <c r="AB68" s="672"/>
      <c r="AC68" s="672"/>
    </row>
    <row r="69" spans="1:68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18</v>
      </c>
      <c r="Y69" s="671">
        <f>IFERROR(SUM(Y65:Y67),"0")</f>
        <v>19.8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77</v>
      </c>
      <c r="Y87" s="670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80.101388888888877</v>
      </c>
      <c r="BN87" s="64">
        <f>IFERROR(Y87*I87/H87,"0")</f>
        <v>89.88</v>
      </c>
      <c r="BO87" s="64">
        <f>IFERROR(1/J87*(X87/H87),"0")</f>
        <v>0.11140046296296295</v>
      </c>
      <c r="BP87" s="64">
        <f>IFERROR(1/J87*(Y87/H87),"0")</f>
        <v>0.125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32</v>
      </c>
      <c r="Y89" s="670">
        <f>IFERROR(IF(X89="",0,CEILING((X89/$H89),1)*$H89),"")</f>
        <v>36</v>
      </c>
      <c r="Z89" s="36">
        <f>IFERROR(IF(Y89=0,"",ROUNDUP(Y89/H89,0)*0.00902),"")</f>
        <v>7.2160000000000002E-2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33.493333333333332</v>
      </c>
      <c r="BN89" s="64">
        <f>IFERROR(Y89*I89/H89,"0")</f>
        <v>37.68</v>
      </c>
      <c r="BO89" s="64">
        <f>IFERROR(1/J89*(X89/H89),"0")</f>
        <v>5.387205387205387E-2</v>
      </c>
      <c r="BP89" s="64">
        <f>IFERROR(1/J89*(Y89/H89),"0")</f>
        <v>6.0606060606060608E-2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14.24074074074074</v>
      </c>
      <c r="Y90" s="671">
        <f>IFERROR(Y87/H87,"0")+IFERROR(Y88/H88,"0")+IFERROR(Y89/H89,"0")</f>
        <v>16</v>
      </c>
      <c r="Z90" s="671">
        <f>IFERROR(IF(Z87="",0,Z87),"0")+IFERROR(IF(Z88="",0,Z88),"0")+IFERROR(IF(Z89="",0,Z89),"0")</f>
        <v>0.224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109</v>
      </c>
      <c r="Y91" s="671">
        <f>IFERROR(SUM(Y87:Y89),"0")</f>
        <v>122.4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75</v>
      </c>
      <c r="Y94" s="670">
        <f t="shared" si="10"/>
        <v>75.600000000000009</v>
      </c>
      <c r="Z94" s="36">
        <f>IFERROR(IF(Y94=0,"",ROUNDUP(Y94/H94,0)*0.01898),"")</f>
        <v>0.17082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79.633928571428569</v>
      </c>
      <c r="BN94" s="64">
        <f t="shared" si="12"/>
        <v>80.271000000000001</v>
      </c>
      <c r="BO94" s="64">
        <f t="shared" si="13"/>
        <v>0.13950892857142858</v>
      </c>
      <c r="BP94" s="64">
        <f t="shared" si="14"/>
        <v>0.140625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8.9285714285714288</v>
      </c>
      <c r="Y102" s="671">
        <f>IFERROR(Y93/H93,"0")+IFERROR(Y94/H94,"0")+IFERROR(Y95/H95,"0")+IFERROR(Y96/H96,"0")+IFERROR(Y97/H97,"0")+IFERROR(Y98/H98,"0")+IFERROR(Y99/H99,"0")+IFERROR(Y100/H100,"0")+IFERROR(Y101/H101,"0")</f>
        <v>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0.17082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75</v>
      </c>
      <c r="Y103" s="671">
        <f>IFERROR(SUM(Y93:Y101),"0")</f>
        <v>75.600000000000009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62</v>
      </c>
      <c r="Y106" s="670">
        <f>IFERROR(IF(X106="",0,CEILING((X106/$H106),1)*$H106),"")</f>
        <v>64.800000000000011</v>
      </c>
      <c r="Z106" s="36">
        <f>IFERROR(IF(Y106=0,"",ROUNDUP(Y106/H106,0)*0.01898),"")</f>
        <v>0.11388000000000001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64.497222222222206</v>
      </c>
      <c r="BN106" s="64">
        <f>IFERROR(Y106*I106/H106,"0")</f>
        <v>67.410000000000011</v>
      </c>
      <c r="BO106" s="64">
        <f>IFERROR(1/J106*(X106/H106),"0")</f>
        <v>8.969907407407407E-2</v>
      </c>
      <c r="BP106" s="64">
        <f>IFERROR(1/J106*(Y106/H106),"0")</f>
        <v>9.3750000000000014E-2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42</v>
      </c>
      <c r="Y108" s="670">
        <f>IFERROR(IF(X108="",0,CEILING((X108/$H108),1)*$H108),"")</f>
        <v>45</v>
      </c>
      <c r="Z108" s="36">
        <f>IFERROR(IF(Y108=0,"",ROUNDUP(Y108/H108,0)*0.00902),"")</f>
        <v>9.0200000000000002E-2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43.96</v>
      </c>
      <c r="BN108" s="64">
        <f>IFERROR(Y108*I108/H108,"0")</f>
        <v>47.099999999999994</v>
      </c>
      <c r="BO108" s="64">
        <f>IFERROR(1/J108*(X108/H108),"0")</f>
        <v>7.0707070707070718E-2</v>
      </c>
      <c r="BP108" s="64">
        <f>IFERROR(1/J108*(Y108/H108),"0")</f>
        <v>7.575757575757576E-2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15.074074074074074</v>
      </c>
      <c r="Y110" s="671">
        <f>IFERROR(Y106/H106,"0")+IFERROR(Y107/H107,"0")+IFERROR(Y108/H108,"0")+IFERROR(Y109/H109,"0")</f>
        <v>16</v>
      </c>
      <c r="Z110" s="671">
        <f>IFERROR(IF(Z106="",0,Z106),"0")+IFERROR(IF(Z107="",0,Z107),"0")+IFERROR(IF(Z108="",0,Z108),"0")+IFERROR(IF(Z109="",0,Z109),"0")</f>
        <v>0.20408000000000001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104</v>
      </c>
      <c r="Y111" s="671">
        <f>IFERROR(SUM(Y106:Y109),"0")</f>
        <v>109.80000000000001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36</v>
      </c>
      <c r="Y115" s="670">
        <f>IFERROR(IF(X115="",0,CEILING((X115/$H115),1)*$H115),"")</f>
        <v>36</v>
      </c>
      <c r="Z115" s="36">
        <f>IFERROR(IF(Y115=0,"",ROUNDUP(Y115/H115,0)*0.00651),"")</f>
        <v>9.7650000000000001E-2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38.700000000000003</v>
      </c>
      <c r="BN115" s="64">
        <f>IFERROR(Y115*I115/H115,"0")</f>
        <v>38.700000000000003</v>
      </c>
      <c r="BO115" s="64">
        <f>IFERROR(1/J115*(X115/H115),"0")</f>
        <v>8.241758241758243E-2</v>
      </c>
      <c r="BP115" s="64">
        <f>IFERROR(1/J115*(Y115/H115),"0")</f>
        <v>8.241758241758243E-2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15</v>
      </c>
      <c r="Y116" s="671">
        <f>IFERROR(Y113/H113,"0")+IFERROR(Y114/H114,"0")+IFERROR(Y115/H115,"0")</f>
        <v>15</v>
      </c>
      <c r="Z116" s="671">
        <f>IFERROR(IF(Z113="",0,Z113),"0")+IFERROR(IF(Z114="",0,Z114),"0")+IFERROR(IF(Z115="",0,Z115),"0")</f>
        <v>9.7650000000000001E-2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36</v>
      </c>
      <c r="Y117" s="671">
        <f>IFERROR(SUM(Y113:Y115),"0")</f>
        <v>36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103</v>
      </c>
      <c r="Y121" s="670">
        <f t="shared" si="15"/>
        <v>109.2</v>
      </c>
      <c r="Z121" s="36">
        <f>IFERROR(IF(Y121=0,"",ROUNDUP(Y121/H121,0)*0.01898),"")</f>
        <v>0.24674000000000001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109.29035714285713</v>
      </c>
      <c r="BN121" s="64">
        <f t="shared" si="17"/>
        <v>115.869</v>
      </c>
      <c r="BO121" s="64">
        <f t="shared" si="18"/>
        <v>0.19159226190476189</v>
      </c>
      <c r="BP121" s="64">
        <f t="shared" si="19"/>
        <v>0.203125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12.261904761904761</v>
      </c>
      <c r="Y128" s="671">
        <f>IFERROR(Y119/H119,"0")+IFERROR(Y120/H120,"0")+IFERROR(Y121/H121,"0")+IFERROR(Y122/H122,"0")+IFERROR(Y123/H123,"0")+IFERROR(Y124/H124,"0")+IFERROR(Y125/H125,"0")+IFERROR(Y126/H126,"0")+IFERROR(Y127/H127,"0")</f>
        <v>13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103</v>
      </c>
      <c r="Y129" s="671">
        <f>IFERROR(SUM(Y119:Y127),"0")</f>
        <v>109.2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5</v>
      </c>
      <c r="Y171" s="670">
        <f>IFERROR(IF(X171="",0,CEILING((X171/$H171),1)*$H171),"")</f>
        <v>5.9399999999999995</v>
      </c>
      <c r="Z171" s="36">
        <f>IFERROR(IF(Y171=0,"",ROUNDUP(Y171/H171,0)*0.00502),"")</f>
        <v>1.506E-2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5.2525252525252526</v>
      </c>
      <c r="BN171" s="64">
        <f>IFERROR(Y171*I171/H171,"0")</f>
        <v>6.24</v>
      </c>
      <c r="BO171" s="64">
        <f>IFERROR(1/J171*(X171/H171),"0")</f>
        <v>1.0791677458344126E-2</v>
      </c>
      <c r="BP171" s="64">
        <f>IFERROR(1/J171*(Y171/H171),"0")</f>
        <v>1.282051282051282E-2</v>
      </c>
    </row>
    <row r="172" spans="1:68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2.5252525252525251</v>
      </c>
      <c r="Y172" s="671">
        <f>IFERROR(Y171/H171,"0")</f>
        <v>2.9999999999999996</v>
      </c>
      <c r="Z172" s="671">
        <f>IFERROR(IF(Z171="",0,Z171),"0")</f>
        <v>1.506E-2</v>
      </c>
      <c r="AA172" s="672"/>
      <c r="AB172" s="672"/>
      <c r="AC172" s="672"/>
    </row>
    <row r="173" spans="1:68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5</v>
      </c>
      <c r="Y173" s="671">
        <f>IFERROR(SUM(Y171:Y171),"0")</f>
        <v>5.9399999999999995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41</v>
      </c>
      <c r="Y175" s="670">
        <f t="shared" ref="Y175:Y183" si="21">IFERROR(IF(X175="",0,CEILING((X175/$H175),1)*$H175),"")</f>
        <v>42</v>
      </c>
      <c r="Z175" s="36">
        <f>IFERROR(IF(Y175=0,"",ROUNDUP(Y175/H175,0)*0.00902),"")</f>
        <v>9.0200000000000002E-2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43.635714285714279</v>
      </c>
      <c r="BN175" s="64">
        <f t="shared" ref="BN175:BN183" si="23">IFERROR(Y175*I175/H175,"0")</f>
        <v>44.699999999999996</v>
      </c>
      <c r="BO175" s="64">
        <f t="shared" ref="BO175:BO183" si="24">IFERROR(1/J175*(X175/H175),"0")</f>
        <v>7.3953823953823952E-2</v>
      </c>
      <c r="BP175" s="64">
        <f t="shared" ref="BP175:BP183" si="25">IFERROR(1/J175*(Y175/H175),"0")</f>
        <v>7.575757575757576E-2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53</v>
      </c>
      <c r="Y177" s="670">
        <f t="shared" si="21"/>
        <v>54.6</v>
      </c>
      <c r="Z177" s="36">
        <f>IFERROR(IF(Y177=0,"",ROUNDUP(Y177/H177,0)*0.00902),"")</f>
        <v>0.11726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55.65</v>
      </c>
      <c r="BN177" s="64">
        <f t="shared" si="23"/>
        <v>57.33</v>
      </c>
      <c r="BO177" s="64">
        <f t="shared" si="24"/>
        <v>9.55988455988456E-2</v>
      </c>
      <c r="BP177" s="64">
        <f t="shared" si="25"/>
        <v>9.8484848484848481E-2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16</v>
      </c>
      <c r="Y178" s="670">
        <f t="shared" si="21"/>
        <v>16.8</v>
      </c>
      <c r="Z178" s="36">
        <f>IFERROR(IF(Y178=0,"",ROUNDUP(Y178/H178,0)*0.00502),"")</f>
        <v>4.0160000000000001E-2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16.990476190476191</v>
      </c>
      <c r="BN178" s="64">
        <f t="shared" si="23"/>
        <v>17.84</v>
      </c>
      <c r="BO178" s="64">
        <f t="shared" si="24"/>
        <v>3.2560032560032565E-2</v>
      </c>
      <c r="BP178" s="64">
        <f t="shared" si="25"/>
        <v>3.4188034188034191E-2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8</v>
      </c>
      <c r="Y180" s="670">
        <f t="shared" si="21"/>
        <v>9</v>
      </c>
      <c r="Z180" s="36">
        <f>IFERROR(IF(Y180=0,"",ROUNDUP(Y180/H180,0)*0.00502),"")</f>
        <v>2.5100000000000001E-2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8.5777777777777775</v>
      </c>
      <c r="BN180" s="64">
        <f t="shared" si="23"/>
        <v>9.65</v>
      </c>
      <c r="BO180" s="64">
        <f t="shared" si="24"/>
        <v>1.8993352326685663E-2</v>
      </c>
      <c r="BP180" s="64">
        <f t="shared" si="25"/>
        <v>2.1367521367521368E-2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34.444444444444443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0.27272000000000002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118</v>
      </c>
      <c r="Y185" s="671">
        <f>IFERROR(SUM(Y175:Y183),"0")</f>
        <v>122.39999999999999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88</v>
      </c>
      <c r="Y198" s="670">
        <f t="shared" ref="Y198:Y205" si="26">IFERROR(IF(X198="",0,CEILING((X198/$H198),1)*$H198),"")</f>
        <v>91.800000000000011</v>
      </c>
      <c r="Z198" s="36">
        <f>IFERROR(IF(Y198=0,"",ROUNDUP(Y198/H198,0)*0.00902),"")</f>
        <v>0.15334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91.422222222222217</v>
      </c>
      <c r="BN198" s="64">
        <f t="shared" ref="BN198:BN205" si="28">IFERROR(Y198*I198/H198,"0")</f>
        <v>95.37</v>
      </c>
      <c r="BO198" s="64">
        <f t="shared" ref="BO198:BO205" si="29">IFERROR(1/J198*(X198/H198),"0")</f>
        <v>0.12345679012345678</v>
      </c>
      <c r="BP198" s="64">
        <f t="shared" ref="BP198:BP205" si="30">IFERROR(1/J198*(Y198/H198),"0")</f>
        <v>0.12878787878787878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136</v>
      </c>
      <c r="Y199" s="670">
        <f t="shared" si="26"/>
        <v>140.4</v>
      </c>
      <c r="Z199" s="36">
        <f>IFERROR(IF(Y199=0,"",ROUNDUP(Y199/H199,0)*0.00902),"")</f>
        <v>0.23452000000000001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141.28888888888889</v>
      </c>
      <c r="BN199" s="64">
        <f t="shared" si="28"/>
        <v>145.86000000000001</v>
      </c>
      <c r="BO199" s="64">
        <f t="shared" si="29"/>
        <v>0.19079685746352412</v>
      </c>
      <c r="BP199" s="64">
        <f t="shared" si="30"/>
        <v>0.19696969696969696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14</v>
      </c>
      <c r="Y202" s="670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4</v>
      </c>
      <c r="Y203" s="670">
        <f t="shared" si="26"/>
        <v>5.4</v>
      </c>
      <c r="Z203" s="36">
        <f>IFERROR(IF(Y203=0,"",ROUNDUP(Y203/H203,0)*0.00502),"")</f>
        <v>1.506E-2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4.2222222222222223</v>
      </c>
      <c r="BN203" s="64">
        <f t="shared" si="28"/>
        <v>5.7</v>
      </c>
      <c r="BO203" s="64">
        <f t="shared" si="29"/>
        <v>9.4966761633428314E-3</v>
      </c>
      <c r="BP203" s="64">
        <f t="shared" si="30"/>
        <v>1.2820512820512822E-2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16</v>
      </c>
      <c r="Y205" s="670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16.888888888888889</v>
      </c>
      <c r="BN205" s="64">
        <f t="shared" si="28"/>
        <v>17.099999999999998</v>
      </c>
      <c r="BO205" s="64">
        <f t="shared" si="29"/>
        <v>3.7986704653371325E-2</v>
      </c>
      <c r="BP205" s="64">
        <f t="shared" si="30"/>
        <v>3.8461538461538464E-2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60.370370370370367</v>
      </c>
      <c r="Y206" s="671">
        <f>IFERROR(Y198/H198,"0")+IFERROR(Y199/H199,"0")+IFERROR(Y200/H200,"0")+IFERROR(Y201/H201,"0")+IFERROR(Y202/H202,"0")+IFERROR(Y203/H203,"0")+IFERROR(Y204/H204,"0")+IFERROR(Y205/H205,"0")</f>
        <v>63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0.48825999999999997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258</v>
      </c>
      <c r="Y207" s="671">
        <f>IFERROR(SUM(Y198:Y205),"0")</f>
        <v>268.20000000000005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78</v>
      </c>
      <c r="Y212" s="670">
        <f t="shared" si="31"/>
        <v>79.2</v>
      </c>
      <c r="Z212" s="36">
        <f t="shared" ref="Z212:Z217" si="36">IFERROR(IF(Y212=0,"",ROUNDUP(Y212/H212,0)*0.00651),"")</f>
        <v>0.21482999999999999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86.775000000000006</v>
      </c>
      <c r="BN212" s="64">
        <f t="shared" si="33"/>
        <v>88.11</v>
      </c>
      <c r="BO212" s="64">
        <f t="shared" si="34"/>
        <v>0.17857142857142858</v>
      </c>
      <c r="BP212" s="64">
        <f t="shared" si="35"/>
        <v>0.18131868131868134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16</v>
      </c>
      <c r="Y214" s="670">
        <f t="shared" si="31"/>
        <v>16.8</v>
      </c>
      <c r="Z214" s="36">
        <f t="shared" si="36"/>
        <v>4.5569999999999999E-2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17.680000000000003</v>
      </c>
      <c r="BN214" s="64">
        <f t="shared" si="33"/>
        <v>18.564000000000004</v>
      </c>
      <c r="BO214" s="64">
        <f t="shared" si="34"/>
        <v>3.6630036630036632E-2</v>
      </c>
      <c r="BP214" s="64">
        <f t="shared" si="35"/>
        <v>3.8461538461538471E-2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45</v>
      </c>
      <c r="Y215" s="670">
        <f t="shared" si="31"/>
        <v>45.6</v>
      </c>
      <c r="Z215" s="36">
        <f t="shared" si="36"/>
        <v>0.12369000000000001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49.725000000000001</v>
      </c>
      <c r="BN215" s="64">
        <f t="shared" si="33"/>
        <v>50.388000000000005</v>
      </c>
      <c r="BO215" s="64">
        <f t="shared" si="34"/>
        <v>0.10302197802197803</v>
      </c>
      <c r="BP215" s="64">
        <f t="shared" si="35"/>
        <v>0.1043956043956044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57</v>
      </c>
      <c r="Y217" s="670">
        <f t="shared" si="31"/>
        <v>57.599999999999994</v>
      </c>
      <c r="Z217" s="36">
        <f t="shared" si="36"/>
        <v>0.15623999999999999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63.127500000000005</v>
      </c>
      <c r="BN217" s="64">
        <f t="shared" si="33"/>
        <v>63.792000000000002</v>
      </c>
      <c r="BO217" s="64">
        <f t="shared" si="34"/>
        <v>0.1304945054945055</v>
      </c>
      <c r="BP217" s="64">
        <f t="shared" si="35"/>
        <v>0.13186813186813187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81.666666666666657</v>
      </c>
      <c r="Y218" s="671">
        <f>IFERROR(Y209/H209,"0")+IFERROR(Y210/H210,"0")+IFERROR(Y211/H211,"0")+IFERROR(Y212/H212,"0")+IFERROR(Y213/H213,"0")+IFERROR(Y214/H214,"0")+IFERROR(Y215/H215,"0")+IFERROR(Y216/H216,"0")+IFERROR(Y217/H217,"0")</f>
        <v>83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0.54032999999999998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196</v>
      </c>
      <c r="Y219" s="671">
        <f>IFERROR(SUM(Y209:Y217),"0")</f>
        <v>199.2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33</v>
      </c>
      <c r="Y221" s="670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36.465000000000003</v>
      </c>
      <c r="BN221" s="64">
        <f>IFERROR(Y221*I221/H221,"0")</f>
        <v>37.128000000000007</v>
      </c>
      <c r="BO221" s="64">
        <f>IFERROR(1/J221*(X221/H221),"0")</f>
        <v>7.5549450549450559E-2</v>
      </c>
      <c r="BP221" s="64">
        <f>IFERROR(1/J221*(Y221/H221),"0")</f>
        <v>7.6923076923076941E-2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28</v>
      </c>
      <c r="Y222" s="670">
        <f>IFERROR(IF(X222="",0,CEILING((X222/$H222),1)*$H222),"")</f>
        <v>28.799999999999997</v>
      </c>
      <c r="Z222" s="36">
        <f>IFERROR(IF(Y222=0,"",ROUNDUP(Y222/H222,0)*0.00651),"")</f>
        <v>7.8119999999999995E-2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30.94</v>
      </c>
      <c r="BN222" s="64">
        <f>IFERROR(Y222*I222/H222,"0")</f>
        <v>31.824000000000002</v>
      </c>
      <c r="BO222" s="64">
        <f>IFERROR(1/J222*(X222/H222),"0")</f>
        <v>6.4102564102564111E-2</v>
      </c>
      <c r="BP222" s="64">
        <f>IFERROR(1/J222*(Y222/H222),"0")</f>
        <v>6.5934065934065936E-2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25.416666666666668</v>
      </c>
      <c r="Y223" s="671">
        <f>IFERROR(Y221/H221,"0")+IFERROR(Y222/H222,"0")</f>
        <v>26</v>
      </c>
      <c r="Z223" s="671">
        <f>IFERROR(IF(Z221="",0,Z221),"0")+IFERROR(IF(Z222="",0,Z222),"0")</f>
        <v>0.16925999999999999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61</v>
      </c>
      <c r="Y224" s="671">
        <f>IFERROR(SUM(Y221:Y222),"0")</f>
        <v>62.4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20</v>
      </c>
      <c r="Y232" s="670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5</v>
      </c>
      <c r="Y235" s="671">
        <f>IFERROR(Y227/H227,"0")+IFERROR(Y228/H228,"0")+IFERROR(Y229/H229,"0")+IFERROR(Y230/H230,"0")+IFERROR(Y231/H231,"0")+IFERROR(Y232/H232,"0")+IFERROR(Y233/H233,"0")+IFERROR(Y234/H234,"0")</f>
        <v>5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4.5100000000000001E-2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20</v>
      </c>
      <c r="Y236" s="671">
        <f>IFERROR(SUM(Y227:Y234),"0")</f>
        <v>20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26</v>
      </c>
      <c r="Y268" s="670">
        <f>IFERROR(IF(X268="",0,CEILING((X268/$H268),1)*$H268),"")</f>
        <v>26.4</v>
      </c>
      <c r="Z268" s="36">
        <f>IFERROR(IF(Y268=0,"",ROUNDUP(Y268/H268,0)*0.00651),"")</f>
        <v>7.1610000000000007E-2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28.73</v>
      </c>
      <c r="BN268" s="64">
        <f>IFERROR(Y268*I268/H268,"0")</f>
        <v>29.172000000000001</v>
      </c>
      <c r="BO268" s="64">
        <f>IFERROR(1/J268*(X268/H268),"0")</f>
        <v>5.9523809523809534E-2</v>
      </c>
      <c r="BP268" s="64">
        <f>IFERROR(1/J268*(Y268/H268),"0")</f>
        <v>6.0439560439560447E-2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32</v>
      </c>
      <c r="Y269" s="67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34.400000000000006</v>
      </c>
      <c r="BN269" s="64">
        <f>IFERROR(Y269*I269/H269,"0")</f>
        <v>36.120000000000005</v>
      </c>
      <c r="BO269" s="64">
        <f>IFERROR(1/J269*(X269/H269),"0")</f>
        <v>7.3260073260073263E-2</v>
      </c>
      <c r="BP269" s="64">
        <f>IFERROR(1/J269*(Y269/H269),"0")</f>
        <v>7.6923076923076941E-2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24.166666666666668</v>
      </c>
      <c r="Y271" s="671">
        <f>IFERROR(Y266/H266,"0")+IFERROR(Y267/H267,"0")+IFERROR(Y268/H268,"0")+IFERROR(Y269/H269,"0")+IFERROR(Y270/H270,"0")</f>
        <v>25</v>
      </c>
      <c r="Z271" s="671">
        <f>IFERROR(IF(Z266="",0,Z266),"0")+IFERROR(IF(Z267="",0,Z267),"0")+IFERROR(IF(Z268="",0,Z268),"0")+IFERROR(IF(Z269="",0,Z269),"0")+IFERROR(IF(Z270="",0,Z270),"0")</f>
        <v>0.16275000000000001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58</v>
      </c>
      <c r="Y272" s="671">
        <f>IFERROR(SUM(Y266:Y270),"0")</f>
        <v>60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37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39.286071428571432</v>
      </c>
      <c r="BN329" s="64">
        <f>IFERROR(Y329*I329/H329,"0")</f>
        <v>44.594999999999999</v>
      </c>
      <c r="BO329" s="64">
        <f>IFERROR(1/J329*(X329/H329),"0")</f>
        <v>6.8824404761904753E-2</v>
      </c>
      <c r="BP329" s="64">
        <f>IFERROR(1/J329*(Y329/H329),"0")</f>
        <v>7.8125E-2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68</v>
      </c>
      <c r="Y330" s="670">
        <f>IFERROR(IF(X330="",0,CEILING((X330/$H330),1)*$H330),"")</f>
        <v>70.2</v>
      </c>
      <c r="Z330" s="36">
        <f>IFERROR(IF(Y330=0,"",ROUNDUP(Y330/H330,0)*0.01898),"")</f>
        <v>0.17082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72.524615384615387</v>
      </c>
      <c r="BN330" s="64">
        <f>IFERROR(Y330*I330/H330,"0")</f>
        <v>74.871000000000009</v>
      </c>
      <c r="BO330" s="64">
        <f>IFERROR(1/J330*(X330/H330),"0")</f>
        <v>0.13621794871794873</v>
      </c>
      <c r="BP330" s="64">
        <f>IFERROR(1/J330*(Y330/H330),"0")</f>
        <v>0.140625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29</v>
      </c>
      <c r="Y331" s="670">
        <f>IFERROR(IF(X331="",0,CEILING((X331/$H331),1)*$H331),"")</f>
        <v>33.6</v>
      </c>
      <c r="Z331" s="36">
        <f>IFERROR(IF(Y331=0,"",ROUNDUP(Y331/H331,0)*0.01898),"")</f>
        <v>7.5920000000000001E-2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30.791785714285716</v>
      </c>
      <c r="BN331" s="64">
        <f>IFERROR(Y331*I331/H331,"0")</f>
        <v>35.676000000000002</v>
      </c>
      <c r="BO331" s="64">
        <f>IFERROR(1/J331*(X331/H331),"0")</f>
        <v>5.3943452380952377E-2</v>
      </c>
      <c r="BP331" s="64">
        <f>IFERROR(1/J331*(Y331/H331),"0")</f>
        <v>6.25E-2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16.575091575091577</v>
      </c>
      <c r="Y332" s="671">
        <f>IFERROR(Y329/H329,"0")+IFERROR(Y330/H330,"0")+IFERROR(Y331/H331,"0")</f>
        <v>18</v>
      </c>
      <c r="Z332" s="671">
        <f>IFERROR(IF(Z329="",0,Z329),"0")+IFERROR(IF(Z330="",0,Z330),"0")+IFERROR(IF(Z331="",0,Z331),"0")</f>
        <v>0.34164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134</v>
      </c>
      <c r="Y333" s="671">
        <f>IFERROR(SUM(Y329:Y331),"0")</f>
        <v>145.80000000000001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250</v>
      </c>
      <c r="Y362" s="670">
        <f t="shared" si="52"/>
        <v>255</v>
      </c>
      <c r="Z362" s="36">
        <f>IFERROR(IF(Y362=0,"",ROUNDUP(Y362/H362,0)*0.02175),"")</f>
        <v>0.36974999999999997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258</v>
      </c>
      <c r="BN362" s="64">
        <f t="shared" si="54"/>
        <v>263.16000000000003</v>
      </c>
      <c r="BO362" s="64">
        <f t="shared" si="55"/>
        <v>0.34722222222222221</v>
      </c>
      <c r="BP362" s="64">
        <f t="shared" si="56"/>
        <v>0.35416666666666663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16.666666666666668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0.36974999999999997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250</v>
      </c>
      <c r="Y372" s="671">
        <f>IFERROR(SUM(Y361:Y370),"0")</f>
        <v>255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133</v>
      </c>
      <c r="Y374" s="670">
        <f>IFERROR(IF(X374="",0,CEILING((X374/$H374),1)*$H374),"")</f>
        <v>135</v>
      </c>
      <c r="Z374" s="36">
        <f>IFERROR(IF(Y374=0,"",ROUNDUP(Y374/H374,0)*0.02175),"")</f>
        <v>0.19574999999999998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137.256</v>
      </c>
      <c r="BN374" s="64">
        <f>IFERROR(Y374*I374/H374,"0")</f>
        <v>139.32000000000002</v>
      </c>
      <c r="BO374" s="64">
        <f>IFERROR(1/J374*(X374/H374),"0")</f>
        <v>0.18472222222222223</v>
      </c>
      <c r="BP374" s="64">
        <f>IFERROR(1/J374*(Y374/H374),"0")</f>
        <v>0.1875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8.8666666666666671</v>
      </c>
      <c r="Y376" s="671">
        <f>IFERROR(Y374/H374,"0")+IFERROR(Y375/H375,"0")</f>
        <v>9</v>
      </c>
      <c r="Z376" s="671">
        <f>IFERROR(IF(Z374="",0,Z374),"0")+IFERROR(IF(Z375="",0,Z375),"0")</f>
        <v>0.19574999999999998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133</v>
      </c>
      <c r="Y377" s="671">
        <f>IFERROR(SUM(Y374:Y375),"0")</f>
        <v>135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52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54.998666666666665</v>
      </c>
      <c r="BN380" s="64">
        <f>IFERROR(Y380*I380/H380,"0")</f>
        <v>57.113999999999997</v>
      </c>
      <c r="BO380" s="64">
        <f>IFERROR(1/J380*(X380/H380),"0")</f>
        <v>9.0277777777777776E-2</v>
      </c>
      <c r="BP380" s="64">
        <f>IFERROR(1/J380*(Y380/H380),"0")</f>
        <v>9.375E-2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5.7777777777777777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52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138</v>
      </c>
      <c r="Y384" s="670">
        <f>IFERROR(IF(X384="",0,CEILING((X384/$H384),1)*$H384),"")</f>
        <v>144</v>
      </c>
      <c r="Z384" s="36">
        <f>IFERROR(IF(Y384=0,"",ROUNDUP(Y384/H384,0)*0.01898),"")</f>
        <v>0.30368000000000001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145.958</v>
      </c>
      <c r="BN384" s="64">
        <f>IFERROR(Y384*I384/H384,"0")</f>
        <v>152.304</v>
      </c>
      <c r="BO384" s="64">
        <f>IFERROR(1/J384*(X384/H384),"0")</f>
        <v>0.23958333333333334</v>
      </c>
      <c r="BP384" s="64">
        <f>IFERROR(1/J384*(Y384/H384),"0")</f>
        <v>0.25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15.333333333333334</v>
      </c>
      <c r="Y385" s="671">
        <f>IFERROR(Y384/H384,"0")</f>
        <v>16</v>
      </c>
      <c r="Z385" s="671">
        <f>IFERROR(IF(Z384="",0,Z384),"0")</f>
        <v>0.30368000000000001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138</v>
      </c>
      <c r="Y386" s="671">
        <f>IFERROR(SUM(Y384:Y384),"0")</f>
        <v>144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46</v>
      </c>
      <c r="Y403" s="670">
        <f>IFERROR(IF(X403="",0,CEILING((X403/$H403),1)*$H403),"")</f>
        <v>54</v>
      </c>
      <c r="Z403" s="36">
        <f>IFERROR(IF(Y403=0,"",ROUNDUP(Y403/H403,0)*0.01898),"")</f>
        <v>0.11388000000000001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48.652666666666669</v>
      </c>
      <c r="BN403" s="64">
        <f>IFERROR(Y403*I403/H403,"0")</f>
        <v>57.113999999999997</v>
      </c>
      <c r="BO403" s="64">
        <f>IFERROR(1/J403*(X403/H403),"0")</f>
        <v>7.9861111111111105E-2</v>
      </c>
      <c r="BP403" s="64">
        <f>IFERROR(1/J403*(Y403/H403),"0")</f>
        <v>9.375E-2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5.1111111111111107</v>
      </c>
      <c r="Y408" s="671">
        <f>IFERROR(Y403/H403,"0")+IFERROR(Y404/H404,"0")+IFERROR(Y405/H405,"0")+IFERROR(Y406/H406,"0")+IFERROR(Y407/H407,"0")</f>
        <v>6</v>
      </c>
      <c r="Z408" s="671">
        <f>IFERROR(IF(Z403="",0,Z403),"0")+IFERROR(IF(Z404="",0,Z404),"0")+IFERROR(IF(Z405="",0,Z405),"0")+IFERROR(IF(Z406="",0,Z406),"0")+IFERROR(IF(Z407="",0,Z407),"0")</f>
        <v>0.11388000000000001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46</v>
      </c>
      <c r="Y409" s="671">
        <f>IFERROR(SUM(Y403:Y407),"0")</f>
        <v>54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23</v>
      </c>
      <c r="Y427" s="670">
        <f t="shared" si="62"/>
        <v>23.1</v>
      </c>
      <c r="Z427" s="36">
        <f t="shared" si="67"/>
        <v>5.5220000000000005E-2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24.423809523809524</v>
      </c>
      <c r="BN427" s="64">
        <f t="shared" si="64"/>
        <v>24.53</v>
      </c>
      <c r="BO427" s="64">
        <f t="shared" si="65"/>
        <v>4.680504680504681E-2</v>
      </c>
      <c r="BP427" s="64">
        <f t="shared" si="66"/>
        <v>4.7008547008547015E-2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10.952380952380953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11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5.5220000000000005E-2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23</v>
      </c>
      <c r="Y430" s="671">
        <f>IFERROR(SUM(Y417:Y428),"0")</f>
        <v>23.1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91</v>
      </c>
      <c r="Y443" s="670">
        <f>IFERROR(IF(X443="",0,CEILING((X443/$H443),1)*$H443),"")</f>
        <v>91.800000000000011</v>
      </c>
      <c r="Z443" s="36">
        <f>IFERROR(IF(Y443=0,"",ROUNDUP(Y443/H443,0)*0.00902),"")</f>
        <v>0.15334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94.538888888888891</v>
      </c>
      <c r="BN443" s="64">
        <f>IFERROR(Y443*I443/H443,"0")</f>
        <v>95.37</v>
      </c>
      <c r="BO443" s="64">
        <f>IFERROR(1/J443*(X443/H443),"0")</f>
        <v>0.127665544332211</v>
      </c>
      <c r="BP443" s="64">
        <f>IFERROR(1/J443*(Y443/H443),"0")</f>
        <v>0.12878787878787878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16.851851851851851</v>
      </c>
      <c r="Y447" s="671">
        <f>IFERROR(Y443/H443,"0")+IFERROR(Y444/H444,"0")+IFERROR(Y445/H445,"0")+IFERROR(Y446/H446,"0")</f>
        <v>17</v>
      </c>
      <c r="Z447" s="671">
        <f>IFERROR(IF(Z443="",0,Z443),"0")+IFERROR(IF(Z444="",0,Z444),"0")+IFERROR(IF(Z445="",0,Z445),"0")+IFERROR(IF(Z446="",0,Z446),"0")</f>
        <v>0.15334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91</v>
      </c>
      <c r="Y448" s="671">
        <f>IFERROR(SUM(Y443:Y446),"0")</f>
        <v>91.800000000000011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48</v>
      </c>
      <c r="Y467" s="670">
        <f t="shared" ref="Y467:Y481" si="68">IFERROR(IF(X467="",0,CEILING((X467/$H467),1)*$H467),"")</f>
        <v>52.800000000000004</v>
      </c>
      <c r="Z467" s="36">
        <f>IFERROR(IF(Y467=0,"",ROUNDUP(Y467/H467,0)*0.01196),"")</f>
        <v>0.1196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51.272727272727266</v>
      </c>
      <c r="BN467" s="64">
        <f t="shared" ref="BN467:BN481" si="70">IFERROR(Y467*I467/H467,"0")</f>
        <v>56.400000000000006</v>
      </c>
      <c r="BO467" s="64">
        <f t="shared" ref="BO467:BO481" si="71">IFERROR(1/J467*(X467/H467),"0")</f>
        <v>8.7412587412587409E-2</v>
      </c>
      <c r="BP467" s="64">
        <f t="shared" ref="BP467:BP481" si="72">IFERROR(1/J467*(Y467/H467),"0")</f>
        <v>9.6153846153846159E-2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62</v>
      </c>
      <c r="Y469" s="670">
        <f t="shared" si="68"/>
        <v>63.36</v>
      </c>
      <c r="Z469" s="36">
        <f>IFERROR(IF(Y469=0,"",ROUNDUP(Y469/H469,0)*0.01196),"")</f>
        <v>0.14352000000000001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66.22727272727272</v>
      </c>
      <c r="BN469" s="64">
        <f t="shared" si="70"/>
        <v>67.679999999999993</v>
      </c>
      <c r="BO469" s="64">
        <f t="shared" si="71"/>
        <v>0.11290792540792541</v>
      </c>
      <c r="BP469" s="64">
        <f t="shared" si="72"/>
        <v>0.11538461538461539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144</v>
      </c>
      <c r="Y470" s="670">
        <f t="shared" si="68"/>
        <v>147.84</v>
      </c>
      <c r="Z470" s="36">
        <f>IFERROR(IF(Y470=0,"",ROUNDUP(Y470/H470,0)*0.01196),"")</f>
        <v>0.33488000000000001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153.81818181818181</v>
      </c>
      <c r="BN470" s="64">
        <f t="shared" si="70"/>
        <v>157.91999999999999</v>
      </c>
      <c r="BO470" s="64">
        <f t="shared" si="71"/>
        <v>0.26223776223776224</v>
      </c>
      <c r="BP470" s="64">
        <f t="shared" si="72"/>
        <v>0.26923076923076927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48.106060606060602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0.59800000000000009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254</v>
      </c>
      <c r="Y483" s="671">
        <f>IFERROR(SUM(Y467:Y481),"0")</f>
        <v>264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32</v>
      </c>
      <c r="Y485" s="670">
        <f>IFERROR(IF(X485="",0,CEILING((X485/$H485),1)*$H485),"")</f>
        <v>36.96</v>
      </c>
      <c r="Z485" s="36">
        <f>IFERROR(IF(Y485=0,"",ROUNDUP(Y485/H485,0)*0.01196),"")</f>
        <v>8.3720000000000003E-2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34.18181818181818</v>
      </c>
      <c r="BN485" s="64">
        <f>IFERROR(Y485*I485/H485,"0")</f>
        <v>39.479999999999997</v>
      </c>
      <c r="BO485" s="64">
        <f>IFERROR(1/J485*(X485/H485),"0")</f>
        <v>5.8275058275058279E-2</v>
      </c>
      <c r="BP485" s="64">
        <f>IFERROR(1/J485*(Y485/H485),"0")</f>
        <v>6.7307692307692318E-2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6.0606060606060606</v>
      </c>
      <c r="Y489" s="671">
        <f>IFERROR(Y485/H485,"0")+IFERROR(Y486/H486,"0")+IFERROR(Y487/H487,"0")+IFERROR(Y488/H488,"0")</f>
        <v>7</v>
      </c>
      <c r="Z489" s="671">
        <f>IFERROR(IF(Z485="",0,Z485),"0")+IFERROR(IF(Z486="",0,Z486),"0")+IFERROR(IF(Z487="",0,Z487),"0")+IFERROR(IF(Z488="",0,Z488),"0")</f>
        <v>8.3720000000000003E-2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32</v>
      </c>
      <c r="Y490" s="671">
        <f>IFERROR(SUM(Y485:Y488),"0")</f>
        <v>36.96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83</v>
      </c>
      <c r="Y494" s="670">
        <f t="shared" si="73"/>
        <v>84.48</v>
      </c>
      <c r="Z494" s="36">
        <f>IFERROR(IF(Y494=0,"",ROUNDUP(Y494/H494,0)*0.01196),"")</f>
        <v>0.19136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88.659090909090892</v>
      </c>
      <c r="BN494" s="64">
        <f t="shared" si="75"/>
        <v>90.24</v>
      </c>
      <c r="BO494" s="64">
        <f t="shared" si="76"/>
        <v>0.15115093240093241</v>
      </c>
      <c r="BP494" s="64">
        <f t="shared" si="77"/>
        <v>0.15384615384615385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15.719696969696969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0.19136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83</v>
      </c>
      <c r="Y505" s="671">
        <f>IFERROR(SUM(Y492:Y503),"0")</f>
        <v>84.48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2408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2520.6800000000003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2548.5412077367077</v>
      </c>
      <c r="Y579" s="671">
        <f>IFERROR(SUM(BN22:BN575),"0")</f>
        <v>2667.4319999999998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5</v>
      </c>
      <c r="Y580" s="38">
        <f>ROUNDUP(SUM(BP22:BP575),0)</f>
        <v>5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2673.5412077367077</v>
      </c>
      <c r="Y581" s="671">
        <f>GrossWeightTotalR+PalletQtyTotalR*25</f>
        <v>2792.4319999999998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476.13512043512037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496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5.2501699999999998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19.8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198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255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128.33999999999997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529.80000000000007</v>
      </c>
      <c r="K588" s="46">
        <f>IFERROR(Y227*1,"0")+IFERROR(Y228*1,"0")+IFERROR(Y229*1,"0")+IFERROR(Y230*1,"0")+IFERROR(Y231*1,"0")+IFERROR(Y232*1,"0")+IFERROR(Y233*1,"0")+IFERROR(Y234*1,"0")+IFERROR(Y238*1,"0")+IFERROR(Y239*1,"0")</f>
        <v>20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60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145.80000000000001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588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54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23.1</v>
      </c>
      <c r="Y588" s="46">
        <f>IFERROR(Y438*1,"0")+IFERROR(Y439*1,"0")+IFERROR(Y443*1,"0")+IFERROR(Y444*1,"0")+IFERROR(Y445*1,"0")+IFERROR(Y446*1,"0")</f>
        <v>91.800000000000011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385.44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2"/>
        <filter val="10,00"/>
        <filter val="10,95"/>
        <filter val="103,00"/>
        <filter val="104,00"/>
        <filter val="109,00"/>
        <filter val="11,00"/>
        <filter val="118,00"/>
        <filter val="12,26"/>
        <filter val="133,00"/>
        <filter val="134,00"/>
        <filter val="136,00"/>
        <filter val="138,00"/>
        <filter val="14,00"/>
        <filter val="14,24"/>
        <filter val="144,00"/>
        <filter val="15,00"/>
        <filter val="15,07"/>
        <filter val="15,33"/>
        <filter val="15,72"/>
        <filter val="16,00"/>
        <filter val="16,58"/>
        <filter val="16,67"/>
        <filter val="16,85"/>
        <filter val="18,00"/>
        <filter val="196,00"/>
        <filter val="2 408,00"/>
        <filter val="2 548,54"/>
        <filter val="2 673,54"/>
        <filter val="2,53"/>
        <filter val="20,00"/>
        <filter val="23,00"/>
        <filter val="24,17"/>
        <filter val="25,42"/>
        <filter val="250,00"/>
        <filter val="254,00"/>
        <filter val="258,00"/>
        <filter val="26,00"/>
        <filter val="28,00"/>
        <filter val="29,00"/>
        <filter val="32,00"/>
        <filter val="33,00"/>
        <filter val="34,44"/>
        <filter val="36,00"/>
        <filter val="37,00"/>
        <filter val="4,00"/>
        <filter val="41,00"/>
        <filter val="42,00"/>
        <filter val="45,00"/>
        <filter val="46,00"/>
        <filter val="476,14"/>
        <filter val="48,00"/>
        <filter val="48,11"/>
        <filter val="5"/>
        <filter val="5,00"/>
        <filter val="5,11"/>
        <filter val="5,78"/>
        <filter val="52,00"/>
        <filter val="53,00"/>
        <filter val="57,00"/>
        <filter val="58,00"/>
        <filter val="6,06"/>
        <filter val="60,37"/>
        <filter val="61,00"/>
        <filter val="62,00"/>
        <filter val="68,00"/>
        <filter val="75,00"/>
        <filter val="77,00"/>
        <filter val="78,00"/>
        <filter val="8,00"/>
        <filter val="8,87"/>
        <filter val="8,93"/>
        <filter val="81,67"/>
        <filter val="83,00"/>
        <filter val="88,00"/>
        <filter val="91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