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45E9B7-997A-45A3-B98B-02B18E56E9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Y340" i="1" s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BP299" i="1" s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10" i="1"/>
  <c r="BN210" i="1"/>
  <c r="Z210" i="1"/>
  <c r="BP233" i="1"/>
  <c r="BN233" i="1"/>
  <c r="Z233" i="1"/>
  <c r="M588" i="1"/>
  <c r="Y255" i="1"/>
  <c r="BP254" i="1"/>
  <c r="BN254" i="1"/>
  <c r="Z254" i="1"/>
  <c r="Z255" i="1" s="1"/>
  <c r="Y262" i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29" i="1"/>
  <c r="Z30" i="1" s="1"/>
  <c r="BN29" i="1"/>
  <c r="BP29" i="1"/>
  <c r="Y30" i="1"/>
  <c r="Z35" i="1"/>
  <c r="BN35" i="1"/>
  <c r="Z50" i="1"/>
  <c r="BN50" i="1"/>
  <c r="Z60" i="1"/>
  <c r="BN60" i="1"/>
  <c r="Z76" i="1"/>
  <c r="BN76" i="1"/>
  <c r="Z89" i="1"/>
  <c r="BN89" i="1"/>
  <c r="Y103" i="1"/>
  <c r="Z106" i="1"/>
  <c r="BN106" i="1"/>
  <c r="Z131" i="1"/>
  <c r="BN131" i="1"/>
  <c r="Z158" i="1"/>
  <c r="BN158" i="1"/>
  <c r="Z178" i="1"/>
  <c r="BN178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Z290" i="1" s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Y318" i="1"/>
  <c r="X579" i="1"/>
  <c r="BP25" i="1"/>
  <c r="BN25" i="1"/>
  <c r="Z25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37" i="1"/>
  <c r="BN37" i="1"/>
  <c r="Z37" i="1"/>
  <c r="BP52" i="1"/>
  <c r="BN52" i="1"/>
  <c r="Z52" i="1"/>
  <c r="Y339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B588" i="1"/>
  <c r="X580" i="1"/>
  <c r="X57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Y116" i="1"/>
  <c r="Z127" i="1"/>
  <c r="BN127" i="1"/>
  <c r="Y133" i="1"/>
  <c r="Z138" i="1"/>
  <c r="BN138" i="1"/>
  <c r="Z147" i="1"/>
  <c r="BN147" i="1"/>
  <c r="BP147" i="1"/>
  <c r="Z160" i="1"/>
  <c r="BN160" i="1"/>
  <c r="Y166" i="1"/>
  <c r="Z176" i="1"/>
  <c r="BN176" i="1"/>
  <c r="Z183" i="1"/>
  <c r="BN183" i="1"/>
  <c r="Z194" i="1"/>
  <c r="BN194" i="1"/>
  <c r="Y206" i="1"/>
  <c r="Z200" i="1"/>
  <c r="BN200" i="1"/>
  <c r="Z204" i="1"/>
  <c r="BN204" i="1"/>
  <c r="Z212" i="1"/>
  <c r="BN212" i="1"/>
  <c r="Z216" i="1"/>
  <c r="BN216" i="1"/>
  <c r="Z227" i="1"/>
  <c r="BN227" i="1"/>
  <c r="Z231" i="1"/>
  <c r="BN231" i="1"/>
  <c r="Z245" i="1"/>
  <c r="BN245" i="1"/>
  <c r="Z249" i="1"/>
  <c r="BN249" i="1"/>
  <c r="Z261" i="1"/>
  <c r="BN261" i="1"/>
  <c r="Z266" i="1"/>
  <c r="BN266" i="1"/>
  <c r="Z270" i="1"/>
  <c r="BN270" i="1"/>
  <c r="Z299" i="1"/>
  <c r="BN299" i="1"/>
  <c r="Z304" i="1"/>
  <c r="BN304" i="1"/>
  <c r="Z308" i="1"/>
  <c r="BN308" i="1"/>
  <c r="Z314" i="1"/>
  <c r="BN314" i="1"/>
  <c r="BP314" i="1"/>
  <c r="Z322" i="1"/>
  <c r="BN322" i="1"/>
  <c r="Z330" i="1"/>
  <c r="BN330" i="1"/>
  <c r="Z335" i="1"/>
  <c r="BN335" i="1"/>
  <c r="BP335" i="1"/>
  <c r="Z336" i="1"/>
  <c r="BN336" i="1"/>
  <c r="Z344" i="1"/>
  <c r="BN344" i="1"/>
  <c r="U588" i="1"/>
  <c r="Y357" i="1"/>
  <c r="Z355" i="1"/>
  <c r="BN355" i="1"/>
  <c r="Y356" i="1"/>
  <c r="Z361" i="1"/>
  <c r="BN361" i="1"/>
  <c r="Z365" i="1"/>
  <c r="BN365" i="1"/>
  <c r="Z369" i="1"/>
  <c r="BN369" i="1"/>
  <c r="Z391" i="1"/>
  <c r="BN391" i="1"/>
  <c r="Z399" i="1"/>
  <c r="BN399" i="1"/>
  <c r="Y408" i="1"/>
  <c r="Z406" i="1"/>
  <c r="BN406" i="1"/>
  <c r="Z411" i="1"/>
  <c r="Z412" i="1" s="1"/>
  <c r="BN411" i="1"/>
  <c r="BP411" i="1"/>
  <c r="Y412" i="1"/>
  <c r="Z421" i="1"/>
  <c r="BN421" i="1"/>
  <c r="Z422" i="1"/>
  <c r="BN422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10" i="1" l="1"/>
  <c r="Z408" i="1"/>
  <c r="Z339" i="1"/>
  <c r="Z311" i="1"/>
  <c r="Z262" i="1"/>
  <c r="Z110" i="1"/>
  <c r="Z55" i="1"/>
  <c r="Z240" i="1"/>
  <c r="Z195" i="1"/>
  <c r="Z489" i="1"/>
  <c r="Z482" i="1"/>
  <c r="Z116" i="1"/>
  <c r="Z102" i="1"/>
  <c r="Z68" i="1"/>
  <c r="Z62" i="1"/>
  <c r="Z395" i="1"/>
  <c r="Z544" i="1"/>
  <c r="Z453" i="1"/>
  <c r="Z371" i="1"/>
  <c r="Z40" i="1"/>
  <c r="Z271" i="1"/>
  <c r="Z526" i="1"/>
  <c r="X581" i="1"/>
  <c r="Z515" i="1"/>
  <c r="Z504" i="1"/>
  <c r="Z534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<sst xmlns="http://schemas.openxmlformats.org/spreadsheetml/2006/main" count="2709" uniqueCount="972">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</sst>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0.54166666666666663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2</v>
      </c>
      <c r="Y29" s="670">
        <f>IFERROR(IF(X29="",0,CEILING((X29/$H29),1)*$H29),"")</f>
        <v>2.4</v>
      </c>
      <c r="Z29" s="36">
        <f>IFERROR(IF(Y29=0,"",ROUNDUP(Y29/H29,0)*0.00651),"")</f>
        <v>2.6040000000000001E-2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2.7399999999999998</v>
      </c>
      <c r="BN29" s="64">
        <f>IFERROR(Y29*I29/H29,"0")</f>
        <v>3.2879999999999998</v>
      </c>
      <c r="BO29" s="64">
        <f>IFERROR(1/J29*(X29/H29),"0")</f>
        <v>1.8315018315018316E-2</v>
      </c>
      <c r="BP29" s="64">
        <f>IFERROR(1/J29*(Y29/H29),"0")</f>
        <v>2.197802197802198E-2</v>
      </c>
    </row>
    <row r="30" spans="1:68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3.3333333333333335</v>
      </c>
      <c r="Y30" s="671">
        <f>IFERROR(Y29/H29,"0")</f>
        <v>4</v>
      </c>
      <c r="Z30" s="671">
        <f>IFERROR(IF(Z29="",0,Z29),"0")</f>
        <v>2.6040000000000001E-2</v>
      </c>
      <c r="AA30" s="672"/>
      <c r="AB30" s="672"/>
      <c r="AC30" s="672"/>
    </row>
    <row r="31" spans="1:68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2</v>
      </c>
      <c r="Y31" s="671">
        <f>IFERROR(SUM(Y29:Y29),"0")</f>
        <v>2.4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16</v>
      </c>
      <c r="Y48" s="670">
        <f t="shared" ref="Y48:Y54" si="0">IFERROR(IF(X48="",0,CEILING((X48/$H48),1)*$H48),"")</f>
        <v>22.4</v>
      </c>
      <c r="Z48" s="36">
        <f>IFERROR(IF(Y48=0,"",ROUNDUP(Y48/H48,0)*0.01898),"")</f>
        <v>3.7960000000000001E-2</v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16.621428571428574</v>
      </c>
      <c r="BN48" s="64">
        <f t="shared" ref="BN48:BN54" si="2">IFERROR(Y48*I48/H48,"0")</f>
        <v>23.27</v>
      </c>
      <c r="BO48" s="64">
        <f t="shared" ref="BO48:BO54" si="3">IFERROR(1/J48*(X48/H48),"0")</f>
        <v>2.2321428571428572E-2</v>
      </c>
      <c r="BP48" s="64">
        <f t="shared" ref="BP48:BP54" si="4">IFERROR(1/J48*(Y48/H48),"0")</f>
        <v>3.125E-2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1.4285714285714286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3.7960000000000001E-2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16</v>
      </c>
      <c r="Y56" s="671">
        <f>IFERROR(SUM(Y48:Y54),"0")</f>
        <v>22.4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45</v>
      </c>
      <c r="Y89" s="670">
        <f>IFERROR(IF(X89="",0,CEILING((X89/$H89),1)*$H89),"")</f>
        <v>45</v>
      </c>
      <c r="Z89" s="36">
        <f>IFERROR(IF(Y89=0,"",ROUNDUP(Y89/H89,0)*0.00902),"")</f>
        <v>9.0200000000000002E-2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47.099999999999994</v>
      </c>
      <c r="BN89" s="64">
        <f>IFERROR(Y89*I89/H89,"0")</f>
        <v>47.099999999999994</v>
      </c>
      <c r="BO89" s="64">
        <f>IFERROR(1/J89*(X89/H89),"0")</f>
        <v>7.575757575757576E-2</v>
      </c>
      <c r="BP89" s="64">
        <f>IFERROR(1/J89*(Y89/H89),"0")</f>
        <v>7.575757575757576E-2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10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9.0200000000000002E-2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45</v>
      </c>
      <c r="Y91" s="671">
        <f>IFERROR(SUM(Y87:Y89),"0")</f>
        <v>45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23</v>
      </c>
      <c r="Y108" s="670">
        <f>IFERROR(IF(X108="",0,CEILING((X108/$H108),1)*$H108),"")</f>
        <v>27</v>
      </c>
      <c r="Z108" s="36">
        <f>IFERROR(IF(Y108=0,"",ROUNDUP(Y108/H108,0)*0.00902),"")</f>
        <v>5.4120000000000001E-2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24.073333333333334</v>
      </c>
      <c r="BN108" s="64">
        <f>IFERROR(Y108*I108/H108,"0")</f>
        <v>28.26</v>
      </c>
      <c r="BO108" s="64">
        <f>IFERROR(1/J108*(X108/H108),"0")</f>
        <v>3.8720538720538718E-2</v>
      </c>
      <c r="BP108" s="64">
        <f>IFERROR(1/J108*(Y108/H108),"0")</f>
        <v>4.5454545454545456E-2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5.1111111111111107</v>
      </c>
      <c r="Y110" s="671">
        <f>IFERROR(Y106/H106,"0")+IFERROR(Y107/H107,"0")+IFERROR(Y108/H108,"0")+IFERROR(Y109/H109,"0")</f>
        <v>6</v>
      </c>
      <c r="Z110" s="671">
        <f>IFERROR(IF(Z106="",0,Z106),"0")+IFERROR(IF(Z107="",0,Z107),"0")+IFERROR(IF(Z108="",0,Z108),"0")+IFERROR(IF(Z109="",0,Z109),"0")</f>
        <v>5.4120000000000001E-2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23</v>
      </c>
      <c r="Y111" s="671">
        <f>IFERROR(SUM(Y106:Y109),"0")</f>
        <v>27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20</v>
      </c>
      <c r="Y115" s="670">
        <f>IFERROR(IF(X115="",0,CEILING((X115/$H115),1)*$H115),"")</f>
        <v>21.599999999999998</v>
      </c>
      <c r="Z115" s="36">
        <f>IFERROR(IF(Y115=0,"",ROUNDUP(Y115/H115,0)*0.00651),"")</f>
        <v>5.8590000000000003E-2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21.5</v>
      </c>
      <c r="BN115" s="64">
        <f>IFERROR(Y115*I115/H115,"0")</f>
        <v>23.22</v>
      </c>
      <c r="BO115" s="64">
        <f>IFERROR(1/J115*(X115/H115),"0")</f>
        <v>4.5787545787545791E-2</v>
      </c>
      <c r="BP115" s="64">
        <f>IFERROR(1/J115*(Y115/H115),"0")</f>
        <v>4.9450549450549455E-2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8.3333333333333339</v>
      </c>
      <c r="Y116" s="671">
        <f>IFERROR(Y113/H113,"0")+IFERROR(Y114/H114,"0")+IFERROR(Y115/H115,"0")</f>
        <v>9</v>
      </c>
      <c r="Z116" s="671">
        <f>IFERROR(IF(Z113="",0,Z113),"0")+IFERROR(IF(Z114="",0,Z114),"0")+IFERROR(IF(Z115="",0,Z115),"0")</f>
        <v>5.8590000000000003E-2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20</v>
      </c>
      <c r="Y117" s="671">
        <f>IFERROR(SUM(Y113:Y115),"0")</f>
        <v>21.599999999999998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100</v>
      </c>
      <c r="Y121" s="670">
        <f t="shared" si="15"/>
        <v>100.80000000000001</v>
      </c>
      <c r="Z121" s="36">
        <f>IFERROR(IF(Y121=0,"",ROUNDUP(Y121/H121,0)*0.01898),"")</f>
        <v>0.22776000000000002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106.10714285714286</v>
      </c>
      <c r="BN121" s="64">
        <f t="shared" si="17"/>
        <v>106.956</v>
      </c>
      <c r="BO121" s="64">
        <f t="shared" si="18"/>
        <v>0.18601190476190477</v>
      </c>
      <c r="BP121" s="64">
        <f t="shared" si="19"/>
        <v>0.1875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11.904761904761905</v>
      </c>
      <c r="Y128" s="671">
        <f>IFERROR(Y119/H119,"0")+IFERROR(Y120/H120,"0")+IFERROR(Y121/H121,"0")+IFERROR(Y122/H122,"0")+IFERROR(Y123/H123,"0")+IFERROR(Y124/H124,"0")+IFERROR(Y125/H125,"0")+IFERROR(Y126/H126,"0")+IFERROR(Y127/H127,"0")</f>
        <v>12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0.22776000000000002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100</v>
      </c>
      <c r="Y129" s="671">
        <f>IFERROR(SUM(Y119:Y127),"0")</f>
        <v>100.80000000000001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100</v>
      </c>
      <c r="Y175" s="670">
        <f t="shared" ref="Y175:Y183" si="21">IFERROR(IF(X175="",0,CEILING((X175/$H175),1)*$H175),"")</f>
        <v>100.80000000000001</v>
      </c>
      <c r="Z175" s="36">
        <f>IFERROR(IF(Y175=0,"",ROUNDUP(Y175/H175,0)*0.00902),"")</f>
        <v>0.21648000000000001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106.42857142857143</v>
      </c>
      <c r="BN175" s="64">
        <f t="shared" ref="BN175:BN183" si="23">IFERROR(Y175*I175/H175,"0")</f>
        <v>107.28</v>
      </c>
      <c r="BO175" s="64">
        <f t="shared" ref="BO175:BO183" si="24">IFERROR(1/J175*(X175/H175),"0")</f>
        <v>0.18037518037518038</v>
      </c>
      <c r="BP175" s="64">
        <f t="shared" ref="BP175:BP183" si="25">IFERROR(1/J175*(Y175/H175),"0")</f>
        <v>0.18181818181818182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50</v>
      </c>
      <c r="Y177" s="670">
        <f t="shared" si="21"/>
        <v>50.400000000000006</v>
      </c>
      <c r="Z177" s="36">
        <f>IFERROR(IF(Y177=0,"",ROUNDUP(Y177/H177,0)*0.00902),"")</f>
        <v>0.10824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52.5</v>
      </c>
      <c r="BN177" s="64">
        <f t="shared" si="23"/>
        <v>52.920000000000009</v>
      </c>
      <c r="BO177" s="64">
        <f t="shared" si="24"/>
        <v>9.0187590187590191E-2</v>
      </c>
      <c r="BP177" s="64">
        <f t="shared" si="25"/>
        <v>9.0909090909090912E-2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100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15</v>
      </c>
      <c r="Y202" s="670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16.083333333333332</v>
      </c>
      <c r="BN202" s="64">
        <f t="shared" si="28"/>
        <v>17.369999999999997</v>
      </c>
      <c r="BO202" s="64">
        <f t="shared" si="29"/>
        <v>3.561253561253562E-2</v>
      </c>
      <c r="BP202" s="64">
        <f t="shared" si="30"/>
        <v>3.8461538461538464E-2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26.851851851851855</v>
      </c>
      <c r="Y206" s="671">
        <f>IFERROR(Y198/H198,"0")+IFERROR(Y199/H199,"0")+IFERROR(Y200/H200,"0")+IFERROR(Y201/H201,"0")+IFERROR(Y202/H202,"0")+IFERROR(Y203/H203,"0")+IFERROR(Y204/H204,"0")+IFERROR(Y205/H205,"0")</f>
        <v>28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0.21656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115</v>
      </c>
      <c r="Y207" s="671">
        <f>IFERROR(SUM(Y198:Y205),"0")</f>
        <v>118.80000000000001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40</v>
      </c>
      <c r="Y212" s="670">
        <f t="shared" si="31"/>
        <v>40.799999999999997</v>
      </c>
      <c r="Z212" s="36">
        <f t="shared" ref="Z212:Z217" si="36">IFERROR(IF(Y212=0,"",ROUNDUP(Y212/H212,0)*0.00651),"")</f>
        <v>0.11067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44.5</v>
      </c>
      <c r="BN212" s="64">
        <f t="shared" si="33"/>
        <v>45.39</v>
      </c>
      <c r="BO212" s="64">
        <f t="shared" si="34"/>
        <v>9.1575091575091583E-2</v>
      </c>
      <c r="BP212" s="64">
        <f t="shared" si="35"/>
        <v>9.3406593406593408E-2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75</v>
      </c>
      <c r="Y218" s="671">
        <f>IFERROR(Y209/H209,"0")+IFERROR(Y210/H210,"0")+IFERROR(Y211/H211,"0")+IFERROR(Y212/H212,"0")+IFERROR(Y213/H213,"0")+IFERROR(Y214/H214,"0")+IFERROR(Y215/H215,"0")+IFERROR(Y216/H216,"0")+IFERROR(Y217/H217,"0")</f>
        <v>76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0.49475999999999998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180</v>
      </c>
      <c r="Y219" s="671">
        <f>IFERROR(SUM(Y209:Y217),"0")</f>
        <v>182.39999999999998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40</v>
      </c>
      <c r="Y221" s="670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40</v>
      </c>
      <c r="Y222" s="670">
        <f>IFERROR(IF(X222="",0,CEILING((X222/$H222),1)*$H222),"")</f>
        <v>40.799999999999997</v>
      </c>
      <c r="Z222" s="36">
        <f>IFERROR(IF(Y222=0,"",ROUNDUP(Y222/H222,0)*0.00651),"")</f>
        <v>0.11067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44.20000000000001</v>
      </c>
      <c r="BN222" s="64">
        <f>IFERROR(Y222*I222/H222,"0")</f>
        <v>45.084000000000003</v>
      </c>
      <c r="BO222" s="64">
        <f>IFERROR(1/J222*(X222/H222),"0")</f>
        <v>9.1575091575091583E-2</v>
      </c>
      <c r="BP222" s="64">
        <f>IFERROR(1/J222*(Y222/H222),"0")</f>
        <v>9.3406593406593408E-2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33.333333333333336</v>
      </c>
      <c r="Y223" s="671">
        <f>IFERROR(Y221/H221,"0")+IFERROR(Y222/H222,"0")</f>
        <v>34</v>
      </c>
      <c r="Z223" s="671">
        <f>IFERROR(IF(Z221="",0,Z221),"0")+IFERROR(IF(Z222="",0,Z222),"0")</f>
        <v>0.22134000000000001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80</v>
      </c>
      <c r="Y224" s="671">
        <f>IFERROR(SUM(Y221:Y222),"0")</f>
        <v>81.599999999999994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20</v>
      </c>
      <c r="Y268" s="670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8.3333333333333339</v>
      </c>
      <c r="Y271" s="671">
        <f>IFERROR(Y266/H266,"0")+IFERROR(Y267/H267,"0")+IFERROR(Y268/H268,"0")+IFERROR(Y269/H269,"0")+IFERROR(Y270/H270,"0")</f>
        <v>9</v>
      </c>
      <c r="Z271" s="671">
        <f>IFERROR(IF(Z266="",0,Z266),"0")+IFERROR(IF(Z267="",0,Z267),"0")+IFERROR(IF(Z268="",0,Z268),"0")+IFERROR(IF(Z269="",0,Z269),"0")+IFERROR(IF(Z270="",0,Z270),"0")</f>
        <v>5.8590000000000003E-2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20</v>
      </c>
      <c r="Y272" s="671">
        <f>IFERROR(SUM(Y266:Y270),"0")</f>
        <v>21.599999999999998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500</v>
      </c>
      <c r="Y362" s="670">
        <f t="shared" si="52"/>
        <v>510</v>
      </c>
      <c r="Z362" s="36">
        <f>IFERROR(IF(Y362=0,"",ROUNDUP(Y362/H362,0)*0.02175),"")</f>
        <v>0.73949999999999994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516</v>
      </c>
      <c r="BN362" s="64">
        <f t="shared" si="54"/>
        <v>526.32000000000005</v>
      </c>
      <c r="BO362" s="64">
        <f t="shared" si="55"/>
        <v>0.69444444444444442</v>
      </c>
      <c r="BP362" s="64">
        <f t="shared" si="56"/>
        <v>0.70833333333333326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33.333333333333336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0.73949999999999994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500</v>
      </c>
      <c r="Y372" s="671">
        <f>IFERROR(SUM(Y361:Y370),"0")</f>
        <v>510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200</v>
      </c>
      <c r="Y374" s="670">
        <f>IFERROR(IF(X374="",0,CEILING((X374/$H374),1)*$H374),"")</f>
        <v>210</v>
      </c>
      <c r="Z374" s="36">
        <f>IFERROR(IF(Y374=0,"",ROUNDUP(Y374/H374,0)*0.02175),"")</f>
        <v>0.30449999999999999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206.4</v>
      </c>
      <c r="BN374" s="64">
        <f>IFERROR(Y374*I374/H374,"0")</f>
        <v>216.72</v>
      </c>
      <c r="BO374" s="64">
        <f>IFERROR(1/J374*(X374/H374),"0")</f>
        <v>0.27777777777777779</v>
      </c>
      <c r="BP374" s="64">
        <f>IFERROR(1/J374*(Y374/H374),"0")</f>
        <v>0.29166666666666663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13.333333333333334</v>
      </c>
      <c r="Y376" s="671">
        <f>IFERROR(Y374/H374,"0")+IFERROR(Y375/H375,"0")</f>
        <v>14</v>
      </c>
      <c r="Z376" s="671">
        <f>IFERROR(IF(Z374="",0,Z374),"0")+IFERROR(IF(Z375="",0,Z375),"0")</f>
        <v>0.30449999999999999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</v>
      </c>
      <c r="Y377" s="671">
        <f>IFERROR(SUM(Y374:Y375),"0")</f>
        <v>210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100</v>
      </c>
      <c r="Y384" s="670">
        <f>IFERROR(IF(X384="",0,CEILING((X384/$H384),1)*$H384),"")</f>
        <v>108</v>
      </c>
      <c r="Z384" s="36">
        <f>IFERROR(IF(Y384=0,"",ROUNDUP(Y384/H384,0)*0.01898),"")</f>
        <v>0.22776000000000002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105.76666666666667</v>
      </c>
      <c r="BN384" s="64">
        <f>IFERROR(Y384*I384/H384,"0")</f>
        <v>114.22799999999999</v>
      </c>
      <c r="BO384" s="64">
        <f>IFERROR(1/J384*(X384/H384),"0")</f>
        <v>0.1736111111111111</v>
      </c>
      <c r="BP384" s="64">
        <f>IFERROR(1/J384*(Y384/H384),"0")</f>
        <v>0.1875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11.111111111111111</v>
      </c>
      <c r="Y385" s="671">
        <f>IFERROR(Y384/H384,"0")</f>
        <v>12</v>
      </c>
      <c r="Z385" s="671">
        <f>IFERROR(IF(Z384="",0,Z384),"0")</f>
        <v>0.22776000000000002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100</v>
      </c>
      <c r="Y386" s="671">
        <f>IFERROR(SUM(Y384:Y384),"0")</f>
        <v>108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50</v>
      </c>
      <c r="Y403" s="670">
        <f>IFERROR(IF(X403="",0,CEILING((X403/$H403),1)*$H403),"")</f>
        <v>54</v>
      </c>
      <c r="Z403" s="36">
        <f>IFERROR(IF(Y403=0,"",ROUNDUP(Y403/H403,0)*0.01898),"")</f>
        <v>0.11388000000000001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52.883333333333333</v>
      </c>
      <c r="BN403" s="64">
        <f>IFERROR(Y403*I403/H403,"0")</f>
        <v>57.113999999999997</v>
      </c>
      <c r="BO403" s="64">
        <f>IFERROR(1/J403*(X403/H403),"0")</f>
        <v>8.6805555555555552E-2</v>
      </c>
      <c r="BP403" s="64">
        <f>IFERROR(1/J403*(Y403/H403),"0")</f>
        <v>9.375E-2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5.5555555555555554</v>
      </c>
      <c r="Y408" s="671">
        <f>IFERROR(Y403/H403,"0")+IFERROR(Y404/H404,"0")+IFERROR(Y405/H405,"0")+IFERROR(Y406/H406,"0")+IFERROR(Y407/H407,"0")</f>
        <v>6</v>
      </c>
      <c r="Z408" s="671">
        <f>IFERROR(IF(Z403="",0,Z403),"0")+IFERROR(IF(Z404="",0,Z404),"0")+IFERROR(IF(Z405="",0,Z405),"0")+IFERROR(IF(Z406="",0,Z406),"0")+IFERROR(IF(Z407="",0,Z407),"0")</f>
        <v>0.11388000000000001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50</v>
      </c>
      <c r="Y409" s="671">
        <f>IFERROR(SUM(Y403:Y407),"0")</f>
        <v>54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30</v>
      </c>
      <c r="Y469" s="670">
        <f t="shared" si="68"/>
        <v>31.68</v>
      </c>
      <c r="Z469" s="36">
        <f>IFERROR(IF(Y469=0,"",ROUNDUP(Y469/H469,0)*0.01196),"")</f>
        <v>7.1760000000000004E-2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32.04545454545454</v>
      </c>
      <c r="BN469" s="64">
        <f t="shared" si="70"/>
        <v>33.839999999999996</v>
      </c>
      <c r="BO469" s="64">
        <f t="shared" si="71"/>
        <v>5.4632867132867136E-2</v>
      </c>
      <c r="BP469" s="64">
        <f t="shared" si="72"/>
        <v>5.7692307692307696E-2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200</v>
      </c>
      <c r="Y470" s="670">
        <f t="shared" si="68"/>
        <v>200.64000000000001</v>
      </c>
      <c r="Z470" s="36">
        <f>IFERROR(IF(Y470=0,"",ROUNDUP(Y470/H470,0)*0.01196),"")</f>
        <v>0.45448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213.63636363636363</v>
      </c>
      <c r="BN470" s="64">
        <f t="shared" si="70"/>
        <v>214.32</v>
      </c>
      <c r="BO470" s="64">
        <f t="shared" si="71"/>
        <v>0.36421911421911418</v>
      </c>
      <c r="BP470" s="64">
        <f t="shared" si="72"/>
        <v>0.36538461538461542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43.560606060606055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0.52624000000000004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230</v>
      </c>
      <c r="Y483" s="671">
        <f>IFERROR(SUM(Y467:Y481),"0")</f>
        <v>232.32000000000002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1831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1889.12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1933.6745165945167</v>
      </c>
      <c r="Y579" s="671">
        <f>IFERROR(SUM(BN22:BN575),"0")</f>
        <v>1994.894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2033.6745165945167</v>
      </c>
      <c r="Y581" s="671">
        <f>GrossWeightTotalR+PalletQtyTotalR*25</f>
        <v>2094.8940000000002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326.23785473785472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336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3.7225199999999998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2.4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22.4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45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149.4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382.80000000000007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21.599999999999998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828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232.32000000000002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31,00"/>
        <filter val="1 933,67"/>
        <filter val="1,43"/>
        <filter val="10,00"/>
        <filter val="100,00"/>
        <filter val="11,11"/>
        <filter val="11,90"/>
        <filter val="115,00"/>
        <filter val="13,33"/>
        <filter val="15,00"/>
        <filter val="150,00"/>
        <filter val="16,00"/>
        <filter val="180,00"/>
        <filter val="2 033,67"/>
        <filter val="2,00"/>
        <filter val="20,00"/>
        <filter val="200,00"/>
        <filter val="23,00"/>
        <filter val="230,00"/>
        <filter val="26,85"/>
        <filter val="3,33"/>
        <filter val="30,00"/>
        <filter val="326,24"/>
        <filter val="33,33"/>
        <filter val="35,71"/>
        <filter val="4"/>
        <filter val="40,00"/>
        <filter val="43,56"/>
        <filter val="45,00"/>
        <filter val="5,11"/>
        <filter val="5,56"/>
        <filter val="50,00"/>
        <filter val="500,00"/>
        <filter val="60,00"/>
        <filter val="75,00"/>
        <filter val="8,33"/>
        <filter val="80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