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F8CBDA64-A1A9-4A4A-882E-6730D4162D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80" i="1" s="1"/>
  <c r="BM22" i="1"/>
  <c r="Y22" i="1"/>
  <c r="B588" i="1" s="1"/>
  <c r="P22" i="1"/>
  <c r="H10" i="1"/>
  <c r="A9" i="1"/>
  <c r="F10" i="1" s="1"/>
  <c r="D7" i="1"/>
  <c r="Q6" i="1"/>
  <c r="P2" i="1"/>
  <c r="BP58" i="1" l="1"/>
  <c r="BN58" i="1"/>
  <c r="Z58" i="1"/>
  <c r="BP89" i="1"/>
  <c r="BN89" i="1"/>
  <c r="Z89" i="1"/>
  <c r="BP131" i="1"/>
  <c r="BN131" i="1"/>
  <c r="Z131" i="1"/>
  <c r="BP199" i="1"/>
  <c r="BN199" i="1"/>
  <c r="Z199" i="1"/>
  <c r="BP217" i="1"/>
  <c r="BN217" i="1"/>
  <c r="Z217" i="1"/>
  <c r="BP244" i="1"/>
  <c r="BN244" i="1"/>
  <c r="Z244" i="1"/>
  <c r="BP305" i="1"/>
  <c r="BN305" i="1"/>
  <c r="Z305" i="1"/>
  <c r="BP329" i="1"/>
  <c r="BN329" i="1"/>
  <c r="Z329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70" i="1"/>
  <c r="BN470" i="1"/>
  <c r="Z470" i="1"/>
  <c r="BP480" i="1"/>
  <c r="BN480" i="1"/>
  <c r="Z480" i="1"/>
  <c r="Z25" i="1"/>
  <c r="BN25" i="1"/>
  <c r="X578" i="1"/>
  <c r="Z43" i="1"/>
  <c r="Z44" i="1" s="1"/>
  <c r="BN43" i="1"/>
  <c r="BP43" i="1"/>
  <c r="Y44" i="1"/>
  <c r="Z48" i="1"/>
  <c r="BN48" i="1"/>
  <c r="BP74" i="1"/>
  <c r="BN74" i="1"/>
  <c r="Z74" i="1"/>
  <c r="BP106" i="1"/>
  <c r="BN106" i="1"/>
  <c r="Z106" i="1"/>
  <c r="BP159" i="1"/>
  <c r="BN159" i="1"/>
  <c r="Z159" i="1"/>
  <c r="BP209" i="1"/>
  <c r="BN209" i="1"/>
  <c r="Z209" i="1"/>
  <c r="BP232" i="1"/>
  <c r="BN232" i="1"/>
  <c r="Z232" i="1"/>
  <c r="BP267" i="1"/>
  <c r="BN267" i="1"/>
  <c r="Z267" i="1"/>
  <c r="BP317" i="1"/>
  <c r="BN317" i="1"/>
  <c r="Z317" i="1"/>
  <c r="BP354" i="1"/>
  <c r="BN354" i="1"/>
  <c r="Z354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507" i="1"/>
  <c r="BN507" i="1"/>
  <c r="Z507" i="1"/>
  <c r="Y103" i="1"/>
  <c r="BP230" i="1"/>
  <c r="BN230" i="1"/>
  <c r="Z230" i="1"/>
  <c r="BP239" i="1"/>
  <c r="BN239" i="1"/>
  <c r="Z239" i="1"/>
  <c r="BP260" i="1"/>
  <c r="BN260" i="1"/>
  <c r="Z260" i="1"/>
  <c r="S588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44" i="1"/>
  <c r="BN444" i="1"/>
  <c r="Z44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Z60" i="1"/>
  <c r="BN60" i="1"/>
  <c r="Z72" i="1"/>
  <c r="BN72" i="1"/>
  <c r="Z76" i="1"/>
  <c r="BN76" i="1"/>
  <c r="Y84" i="1"/>
  <c r="Z82" i="1"/>
  <c r="BN82" i="1"/>
  <c r="Y83" i="1"/>
  <c r="Z87" i="1"/>
  <c r="BN87" i="1"/>
  <c r="Z93" i="1"/>
  <c r="BN93" i="1"/>
  <c r="BP93" i="1"/>
  <c r="Z101" i="1"/>
  <c r="BN101" i="1"/>
  <c r="Y110" i="1"/>
  <c r="Z108" i="1"/>
  <c r="BN108" i="1"/>
  <c r="Z127" i="1"/>
  <c r="BN127" i="1"/>
  <c r="Z138" i="1"/>
  <c r="BN138" i="1"/>
  <c r="Y144" i="1"/>
  <c r="Z148" i="1"/>
  <c r="BN148" i="1"/>
  <c r="Z153" i="1"/>
  <c r="Z154" i="1" s="1"/>
  <c r="BN153" i="1"/>
  <c r="BP153" i="1"/>
  <c r="Z157" i="1"/>
  <c r="BN157" i="1"/>
  <c r="Z165" i="1"/>
  <c r="BN165" i="1"/>
  <c r="Z171" i="1"/>
  <c r="Z172" i="1" s="1"/>
  <c r="BN171" i="1"/>
  <c r="BP171" i="1"/>
  <c r="Z175" i="1"/>
  <c r="BN175" i="1"/>
  <c r="Z179" i="1"/>
  <c r="BN179" i="1"/>
  <c r="Z180" i="1"/>
  <c r="BN180" i="1"/>
  <c r="Z189" i="1"/>
  <c r="BN189" i="1"/>
  <c r="Z193" i="1"/>
  <c r="BN193" i="1"/>
  <c r="Z201" i="1"/>
  <c r="BN201" i="1"/>
  <c r="Z205" i="1"/>
  <c r="BN205" i="1"/>
  <c r="Z211" i="1"/>
  <c r="BN211" i="1"/>
  <c r="Z215" i="1"/>
  <c r="BN215" i="1"/>
  <c r="BP221" i="1"/>
  <c r="BN221" i="1"/>
  <c r="Z221" i="1"/>
  <c r="BP234" i="1"/>
  <c r="BN234" i="1"/>
  <c r="Z234" i="1"/>
  <c r="BP246" i="1"/>
  <c r="BN246" i="1"/>
  <c r="Z246" i="1"/>
  <c r="BP269" i="1"/>
  <c r="BN269" i="1"/>
  <c r="Z269" i="1"/>
  <c r="BP307" i="1"/>
  <c r="BN307" i="1"/>
  <c r="Z307" i="1"/>
  <c r="BP321" i="1"/>
  <c r="BN321" i="1"/>
  <c r="Z321" i="1"/>
  <c r="BP331" i="1"/>
  <c r="BN331" i="1"/>
  <c r="Z33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76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62" i="1"/>
  <c r="H9" i="1"/>
  <c r="A10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Z90" i="1" s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BP158" i="1"/>
  <c r="BN158" i="1"/>
  <c r="Z158" i="1"/>
  <c r="Z161" i="1" s="1"/>
  <c r="BP176" i="1"/>
  <c r="BN176" i="1"/>
  <c r="Z176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Z326" i="1" s="1"/>
  <c r="Y326" i="1"/>
  <c r="Z332" i="1"/>
  <c r="BP330" i="1"/>
  <c r="BN330" i="1"/>
  <c r="Z330" i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Z83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15" i="1" l="1"/>
  <c r="Z504" i="1"/>
  <c r="Z395" i="1"/>
  <c r="Z356" i="1"/>
  <c r="Z526" i="1"/>
  <c r="Z510" i="1"/>
  <c r="Z429" i="1"/>
  <c r="Z339" i="1"/>
  <c r="Z311" i="1"/>
  <c r="Z300" i="1"/>
  <c r="Z110" i="1"/>
  <c r="Z102" i="1"/>
  <c r="Z55" i="1"/>
  <c r="Z40" i="1"/>
  <c r="Z218" i="1"/>
  <c r="Z184" i="1"/>
  <c r="Z139" i="1"/>
  <c r="Z544" i="1"/>
  <c r="Z553" i="1"/>
  <c r="Z534" i="1"/>
  <c r="Z371" i="1"/>
  <c r="Z128" i="1"/>
  <c r="Y579" i="1"/>
  <c r="Z447" i="1"/>
  <c r="Z408" i="1"/>
  <c r="Z206" i="1"/>
  <c r="Z568" i="1"/>
  <c r="Z453" i="1"/>
  <c r="Z68" i="1"/>
  <c r="Y578" i="1"/>
  <c r="Y580" i="1"/>
  <c r="Z26" i="1"/>
  <c r="Z489" i="1"/>
  <c r="Z482" i="1"/>
  <c r="Z318" i="1"/>
  <c r="Z271" i="1"/>
  <c r="Z235" i="1"/>
  <c r="Z116" i="1"/>
  <c r="Z77" i="1"/>
  <c r="Y582" i="1"/>
  <c r="Z583" i="1" l="1"/>
  <c r="Y581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<sst xmlns="http://schemas.openxmlformats.org/spreadsheetml/2006/main" count="2708" uniqueCount="971">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</sst>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58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50</v>
      </c>
      <c r="Y175" s="670">
        <f t="shared" ref="Y175:Y183" si="21">IFERROR(IF(X175="",0,CEILING((X175/$H175),1)*$H175),"")</f>
        <v>50.400000000000006</v>
      </c>
      <c r="Z175" s="36">
        <f>IFERROR(IF(Y175=0,"",ROUNDUP(Y175/H175,0)*0.00902),"")</f>
        <v>0.10824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53.214285714285715</v>
      </c>
      <c r="BN175" s="64">
        <f t="shared" ref="BN175:BN183" si="23">IFERROR(Y175*I175/H175,"0")</f>
        <v>53.64</v>
      </c>
      <c r="BO175" s="64">
        <f t="shared" ref="BO175:BO183" si="24">IFERROR(1/J175*(X175/H175),"0")</f>
        <v>9.0187590187590191E-2</v>
      </c>
      <c r="BP175" s="64">
        <f t="shared" ref="BP175:BP183" si="25">IFERROR(1/J175*(Y175/H175),"0")</f>
        <v>9.0909090909090912E-2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15</v>
      </c>
      <c r="Y176" s="670">
        <f t="shared" si="21"/>
        <v>16.8</v>
      </c>
      <c r="Z176" s="36">
        <f>IFERROR(IF(Y176=0,"",ROUNDUP(Y176/H176,0)*0.00902),"")</f>
        <v>3.6080000000000001E-2</v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15.964285714285714</v>
      </c>
      <c r="BN176" s="64">
        <f t="shared" si="23"/>
        <v>17.88</v>
      </c>
      <c r="BO176" s="64">
        <f t="shared" si="24"/>
        <v>2.7056277056277056E-2</v>
      </c>
      <c r="BP176" s="64">
        <f t="shared" si="25"/>
        <v>3.0303030303030304E-2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40</v>
      </c>
      <c r="Y177" s="670">
        <f t="shared" si="21"/>
        <v>42</v>
      </c>
      <c r="Z177" s="36">
        <f>IFERROR(IF(Y177=0,"",ROUNDUP(Y177/H177,0)*0.00902),"")</f>
        <v>9.0200000000000002E-2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42</v>
      </c>
      <c r="BN177" s="64">
        <f t="shared" si="23"/>
        <v>44.099999999999994</v>
      </c>
      <c r="BO177" s="64">
        <f t="shared" si="24"/>
        <v>7.2150072150072145E-2</v>
      </c>
      <c r="BP177" s="64">
        <f t="shared" si="25"/>
        <v>7.575757575757576E-2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4.1999999999999993</v>
      </c>
      <c r="Y181" s="670">
        <f t="shared" si="21"/>
        <v>4.2</v>
      </c>
      <c r="Z181" s="36">
        <f>IFERROR(IF(Y181=0,"",ROUNDUP(Y181/H181,0)*0.00502),"")</f>
        <v>1.004E-2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4.3999999999999995</v>
      </c>
      <c r="BN181" s="64">
        <f t="shared" si="23"/>
        <v>4.4000000000000004</v>
      </c>
      <c r="BO181" s="64">
        <f t="shared" si="24"/>
        <v>8.5470085470085461E-3</v>
      </c>
      <c r="BP181" s="64">
        <f t="shared" si="25"/>
        <v>8.5470085470085479E-3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27</v>
      </c>
      <c r="Y184" s="671">
        <f>IFERROR(Y175/H175,"0")+IFERROR(Y176/H176,"0")+IFERROR(Y177/H177,"0")+IFERROR(Y178/H178,"0")+IFERROR(Y179/H179,"0")+IFERROR(Y180/H180,"0")+IFERROR(Y181/H181,"0")+IFERROR(Y182/H182,"0")+IFERROR(Y183/H183,"0")</f>
        <v>28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0.24456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109.2</v>
      </c>
      <c r="Y185" s="671">
        <f>IFERROR(SUM(Y175:Y183),"0")</f>
        <v>113.4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50</v>
      </c>
      <c r="Y198" s="670">
        <f t="shared" ref="Y198:Y205" si="26">IFERROR(IF(X198="",0,CEILING((X198/$H198),1)*$H198),"")</f>
        <v>54</v>
      </c>
      <c r="Z198" s="36">
        <f>IFERROR(IF(Y198=0,"",ROUNDUP(Y198/H198,0)*0.00902),"")</f>
        <v>9.0200000000000002E-2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51.944444444444443</v>
      </c>
      <c r="BN198" s="64">
        <f t="shared" ref="BN198:BN205" si="28">IFERROR(Y198*I198/H198,"0")</f>
        <v>56.099999999999994</v>
      </c>
      <c r="BO198" s="64">
        <f t="shared" ref="BO198:BO205" si="29">IFERROR(1/J198*(X198/H198),"0")</f>
        <v>7.0145903479236812E-2</v>
      </c>
      <c r="BP198" s="64">
        <f t="shared" ref="BP198:BP205" si="30">IFERROR(1/J198*(Y198/H198),"0")</f>
        <v>7.575757575757576E-2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50</v>
      </c>
      <c r="Y199" s="670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50</v>
      </c>
      <c r="Y200" s="670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27.777777777777779</v>
      </c>
      <c r="Y206" s="671">
        <f>IFERROR(Y198/H198,"0")+IFERROR(Y199/H199,"0")+IFERROR(Y200/H200,"0")+IFERROR(Y201/H201,"0")+IFERROR(Y202/H202,"0")+IFERROR(Y203/H203,"0")+IFERROR(Y204/H204,"0")+IFERROR(Y205/H205,"0")</f>
        <v>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0.27060000000000001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150</v>
      </c>
      <c r="Y207" s="671">
        <f>IFERROR(SUM(Y198:Y205),"0")</f>
        <v>162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160</v>
      </c>
      <c r="Y211" s="670">
        <f t="shared" si="31"/>
        <v>165.29999999999998</v>
      </c>
      <c r="Z211" s="36">
        <f>IFERROR(IF(Y211=0,"",ROUNDUP(Y211/H211,0)*0.01898),"")</f>
        <v>0.36062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169.54482758620691</v>
      </c>
      <c r="BN211" s="64">
        <f t="shared" si="33"/>
        <v>175.16099999999997</v>
      </c>
      <c r="BO211" s="64">
        <f t="shared" si="34"/>
        <v>0.2873563218390805</v>
      </c>
      <c r="BP211" s="64">
        <f t="shared" si="35"/>
        <v>0.296875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288</v>
      </c>
      <c r="Y212" s="670">
        <f t="shared" si="31"/>
        <v>288</v>
      </c>
      <c r="Z212" s="36">
        <f t="shared" ref="Z212:Z217" si="36">IFERROR(IF(Y212=0,"",ROUNDUP(Y212/H212,0)*0.00651),"")</f>
        <v>0.78120000000000001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320.40000000000003</v>
      </c>
      <c r="BN212" s="64">
        <f t="shared" si="33"/>
        <v>320.40000000000003</v>
      </c>
      <c r="BO212" s="64">
        <f t="shared" si="34"/>
        <v>0.65934065934065944</v>
      </c>
      <c r="BP212" s="64">
        <f t="shared" si="35"/>
        <v>0.65934065934065944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192</v>
      </c>
      <c r="Y214" s="670">
        <f t="shared" si="31"/>
        <v>192</v>
      </c>
      <c r="Z214" s="36">
        <f t="shared" si="36"/>
        <v>0.52080000000000004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216</v>
      </c>
      <c r="Y215" s="670">
        <f t="shared" si="31"/>
        <v>216</v>
      </c>
      <c r="Z215" s="36">
        <f t="shared" si="36"/>
        <v>0.58589999999999998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238.68</v>
      </c>
      <c r="BN215" s="64">
        <f t="shared" si="33"/>
        <v>238.68</v>
      </c>
      <c r="BO215" s="64">
        <f t="shared" si="34"/>
        <v>0.49450549450549453</v>
      </c>
      <c r="BP215" s="64">
        <f t="shared" si="35"/>
        <v>0.49450549450549453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168</v>
      </c>
      <c r="Y216" s="670">
        <f t="shared" si="31"/>
        <v>168</v>
      </c>
      <c r="Z216" s="36">
        <f t="shared" si="36"/>
        <v>0.45569999999999999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185.64000000000001</v>
      </c>
      <c r="BN216" s="64">
        <f t="shared" si="33"/>
        <v>185.64000000000001</v>
      </c>
      <c r="BO216" s="64">
        <f t="shared" si="34"/>
        <v>0.38461538461538464</v>
      </c>
      <c r="BP216" s="64">
        <f t="shared" si="35"/>
        <v>0.38461538461538464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240</v>
      </c>
      <c r="Y217" s="670">
        <f t="shared" si="31"/>
        <v>240</v>
      </c>
      <c r="Z217" s="36">
        <f t="shared" si="36"/>
        <v>0.65100000000000002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265.8</v>
      </c>
      <c r="BN217" s="64">
        <f t="shared" si="33"/>
        <v>265.8</v>
      </c>
      <c r="BO217" s="64">
        <f t="shared" si="34"/>
        <v>0.5494505494505495</v>
      </c>
      <c r="BP217" s="64">
        <f t="shared" si="35"/>
        <v>0.5494505494505495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496.90932311621964</v>
      </c>
      <c r="Y218" s="671">
        <f>IFERROR(Y209/H209,"0")+IFERROR(Y210/H210,"0")+IFERROR(Y211/H211,"0")+IFERROR(Y212/H212,"0")+IFERROR(Y213/H213,"0")+IFERROR(Y214/H214,"0")+IFERROR(Y215/H215,"0")+IFERROR(Y216/H216,"0")+IFERROR(Y217/H217,"0")</f>
        <v>498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3.71584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1414</v>
      </c>
      <c r="Y219" s="671">
        <f>IFERROR(SUM(Y209:Y217),"0")</f>
        <v>1423.2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4.8000000000000007</v>
      </c>
      <c r="Y221" s="670">
        <f>IFERROR(IF(X221="",0,CEILING((X221/$H221),1)*$H221),"")</f>
        <v>4.8</v>
      </c>
      <c r="Z221" s="36">
        <f>IFERROR(IF(Y221=0,"",ROUNDUP(Y221/H221,0)*0.00651),"")</f>
        <v>1.302E-2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5.3040000000000012</v>
      </c>
      <c r="BN221" s="64">
        <f>IFERROR(Y221*I221/H221,"0")</f>
        <v>5.3040000000000003</v>
      </c>
      <c r="BO221" s="64">
        <f>IFERROR(1/J221*(X221/H221),"0")</f>
        <v>1.0989010989010992E-2</v>
      </c>
      <c r="BP221" s="64">
        <f>IFERROR(1/J221*(Y221/H221),"0")</f>
        <v>1.098901098901099E-2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4.8000000000000007</v>
      </c>
      <c r="Y222" s="670">
        <f>IFERROR(IF(X222="",0,CEILING((X222/$H222),1)*$H222),"")</f>
        <v>4.8</v>
      </c>
      <c r="Z222" s="36">
        <f>IFERROR(IF(Y222=0,"",ROUNDUP(Y222/H222,0)*0.00651),"")</f>
        <v>1.302E-2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5.3040000000000012</v>
      </c>
      <c r="BN222" s="64">
        <f>IFERROR(Y222*I222/H222,"0")</f>
        <v>5.3040000000000003</v>
      </c>
      <c r="BO222" s="64">
        <f>IFERROR(1/J222*(X222/H222),"0")</f>
        <v>1.0989010989010992E-2</v>
      </c>
      <c r="BP222" s="64">
        <f>IFERROR(1/J222*(Y222/H222),"0")</f>
        <v>1.098901098901099E-2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4.0000000000000009</v>
      </c>
      <c r="Y223" s="671">
        <f>IFERROR(Y221/H221,"0")+IFERROR(Y222/H222,"0")</f>
        <v>4</v>
      </c>
      <c r="Z223" s="671">
        <f>IFERROR(IF(Z221="",0,Z221),"0")+IFERROR(IF(Z222="",0,Z222),"0")</f>
        <v>2.6040000000000001E-2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9.6000000000000014</v>
      </c>
      <c r="Y224" s="671">
        <f>IFERROR(SUM(Y221:Y222),"0")</f>
        <v>9.6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30</v>
      </c>
      <c r="Y314" s="670">
        <f>IFERROR(IF(X314="",0,CEILING((X314/$H314),1)*$H314),"")</f>
        <v>33.6</v>
      </c>
      <c r="Z314" s="36">
        <f>IFERROR(IF(Y314=0,"",ROUNDUP(Y314/H314,0)*0.00902),"")</f>
        <v>7.2160000000000002E-2</v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31.928571428571427</v>
      </c>
      <c r="BN314" s="64">
        <f>IFERROR(Y314*I314/H314,"0")</f>
        <v>35.76</v>
      </c>
      <c r="BO314" s="64">
        <f>IFERROR(1/J314*(X314/H314),"0")</f>
        <v>5.4112554112554112E-2</v>
      </c>
      <c r="BP314" s="64">
        <f>IFERROR(1/J314*(Y314/H314),"0")</f>
        <v>6.0606060606060608E-2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7.1428571428571423</v>
      </c>
      <c r="Y318" s="671">
        <f>IFERROR(Y314/H314,"0")+IFERROR(Y315/H315,"0")+IFERROR(Y316/H316,"0")+IFERROR(Y317/H317,"0")</f>
        <v>8</v>
      </c>
      <c r="Z318" s="671">
        <f>IFERROR(IF(Z314="",0,Z314),"0")+IFERROR(IF(Z315="",0,Z315),"0")+IFERROR(IF(Z316="",0,Z316),"0")+IFERROR(IF(Z317="",0,Z317),"0")</f>
        <v>7.2160000000000002E-2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30</v>
      </c>
      <c r="Y319" s="671">
        <f>IFERROR(SUM(Y314:Y317),"0")</f>
        <v>33.6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130</v>
      </c>
      <c r="Y329" s="670">
        <f>IFERROR(IF(X329="",0,CEILING((X329/$H329),1)*$H329),"")</f>
        <v>134.4</v>
      </c>
      <c r="Z329" s="36">
        <f>IFERROR(IF(Y329=0,"",ROUNDUP(Y329/H329,0)*0.01898),"")</f>
        <v>0.30368000000000001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138.03214285714284</v>
      </c>
      <c r="BN329" s="64">
        <f>IFERROR(Y329*I329/H329,"0")</f>
        <v>142.70400000000001</v>
      </c>
      <c r="BO329" s="64">
        <f>IFERROR(1/J329*(X329/H329),"0")</f>
        <v>0.24181547619047619</v>
      </c>
      <c r="BP329" s="64">
        <f>IFERROR(1/J329*(Y329/H329),"0")</f>
        <v>0.25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50</v>
      </c>
      <c r="Y330" s="670">
        <f>IFERROR(IF(X330="",0,CEILING((X330/$H330),1)*$H330),"")</f>
        <v>54.6</v>
      </c>
      <c r="Z330" s="36">
        <f>IFERROR(IF(Y330=0,"",ROUNDUP(Y330/H330,0)*0.01898),"")</f>
        <v>0.13286000000000001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53.326923076923087</v>
      </c>
      <c r="BN330" s="64">
        <f>IFERROR(Y330*I330/H330,"0")</f>
        <v>58.233000000000011</v>
      </c>
      <c r="BO330" s="64">
        <f>IFERROR(1/J330*(X330/H330),"0")</f>
        <v>0.10016025641025642</v>
      </c>
      <c r="BP330" s="64">
        <f>IFERROR(1/J330*(Y330/H330),"0")</f>
        <v>0.109375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21.886446886446887</v>
      </c>
      <c r="Y332" s="671">
        <f>IFERROR(Y329/H329,"0")+IFERROR(Y330/H330,"0")+IFERROR(Y331/H331,"0")</f>
        <v>23</v>
      </c>
      <c r="Z332" s="671">
        <f>IFERROR(IF(Z329="",0,Z329),"0")+IFERROR(IF(Z330="",0,Z330),"0")+IFERROR(IF(Z331="",0,Z331),"0")</f>
        <v>0.43654000000000004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180</v>
      </c>
      <c r="Y333" s="671">
        <f>IFERROR(SUM(Y329:Y331),"0")</f>
        <v>189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3500</v>
      </c>
      <c r="Y362" s="670">
        <f t="shared" si="52"/>
        <v>3510</v>
      </c>
      <c r="Z362" s="36">
        <f>IFERROR(IF(Y362=0,"",ROUNDUP(Y362/H362,0)*0.02175),"")</f>
        <v>5.0894999999999992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3612</v>
      </c>
      <c r="BN362" s="64">
        <f t="shared" si="54"/>
        <v>3622.32</v>
      </c>
      <c r="BO362" s="64">
        <f t="shared" si="55"/>
        <v>4.8611111111111107</v>
      </c>
      <c r="BP362" s="64">
        <f t="shared" si="56"/>
        <v>4.875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2000</v>
      </c>
      <c r="Y364" s="670">
        <f t="shared" si="52"/>
        <v>2010</v>
      </c>
      <c r="Z364" s="36">
        <f>IFERROR(IF(Y364=0,"",ROUNDUP(Y364/H364,0)*0.02175),"")</f>
        <v>2.9144999999999999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2064</v>
      </c>
      <c r="BN364" s="64">
        <f t="shared" si="54"/>
        <v>2074.3200000000002</v>
      </c>
      <c r="BO364" s="64">
        <f t="shared" si="55"/>
        <v>2.7777777777777777</v>
      </c>
      <c r="BP364" s="64">
        <f t="shared" si="56"/>
        <v>2.7916666666666665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3000</v>
      </c>
      <c r="Y367" s="670">
        <f t="shared" si="52"/>
        <v>3000</v>
      </c>
      <c r="Z367" s="36">
        <f>IFERROR(IF(Y367=0,"",ROUNDUP(Y367/H367,0)*0.02175),"")</f>
        <v>4.3499999999999996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3096</v>
      </c>
      <c r="BN367" s="64">
        <f t="shared" si="54"/>
        <v>3096</v>
      </c>
      <c r="BO367" s="64">
        <f t="shared" si="55"/>
        <v>4.1666666666666661</v>
      </c>
      <c r="BP367" s="64">
        <f t="shared" si="56"/>
        <v>4.1666666666666661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566.66666666666674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568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12.353999999999999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8500</v>
      </c>
      <c r="Y372" s="671">
        <f>IFERROR(SUM(Y361:Y370),"0")</f>
        <v>8520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3000</v>
      </c>
      <c r="Y374" s="670">
        <f>IFERROR(IF(X374="",0,CEILING((X374/$H374),1)*$H374),"")</f>
        <v>3000</v>
      </c>
      <c r="Z374" s="36">
        <f>IFERROR(IF(Y374=0,"",ROUNDUP(Y374/H374,0)*0.02175),"")</f>
        <v>4.3499999999999996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3096</v>
      </c>
      <c r="BN374" s="64">
        <f>IFERROR(Y374*I374/H374,"0")</f>
        <v>3096</v>
      </c>
      <c r="BO374" s="64">
        <f>IFERROR(1/J374*(X374/H374),"0")</f>
        <v>4.1666666666666661</v>
      </c>
      <c r="BP374" s="64">
        <f>IFERROR(1/J374*(Y374/H374),"0")</f>
        <v>4.1666666666666661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200</v>
      </c>
      <c r="Y376" s="671">
        <f>IFERROR(Y374/H374,"0")+IFERROR(Y375/H375,"0")</f>
        <v>200</v>
      </c>
      <c r="Z376" s="671">
        <f>IFERROR(IF(Z374="",0,Z374),"0")+IFERROR(IF(Z375="",0,Z375),"0")</f>
        <v>4.3499999999999996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3000</v>
      </c>
      <c r="Y377" s="671">
        <f>IFERROR(SUM(Y374:Y375),"0")</f>
        <v>3000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550</v>
      </c>
      <c r="Y384" s="670">
        <f>IFERROR(IF(X384="",0,CEILING((X384/$H384),1)*$H384),"")</f>
        <v>558</v>
      </c>
      <c r="Z384" s="36">
        <f>IFERROR(IF(Y384=0,"",ROUNDUP(Y384/H384,0)*0.01898),"")</f>
        <v>1.17676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581.7166666666667</v>
      </c>
      <c r="BN384" s="64">
        <f>IFERROR(Y384*I384/H384,"0")</f>
        <v>590.178</v>
      </c>
      <c r="BO384" s="64">
        <f>IFERROR(1/J384*(X384/H384),"0")</f>
        <v>0.95486111111111116</v>
      </c>
      <c r="BP384" s="64">
        <f>IFERROR(1/J384*(Y384/H384),"0")</f>
        <v>0.96875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61.111111111111114</v>
      </c>
      <c r="Y385" s="671">
        <f>IFERROR(Y384/H384,"0")</f>
        <v>62</v>
      </c>
      <c r="Z385" s="671">
        <f>IFERROR(IF(Z384="",0,Z384),"0")</f>
        <v>1.17676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550</v>
      </c>
      <c r="Y386" s="671">
        <f>IFERROR(SUM(Y384:Y384),"0")</f>
        <v>558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15</v>
      </c>
      <c r="Y419" s="670">
        <f t="shared" si="62"/>
        <v>16.200000000000003</v>
      </c>
      <c r="Z419" s="36">
        <f>IFERROR(IF(Y419=0,"",ROUNDUP(Y419/H419,0)*0.00902),"")</f>
        <v>2.7060000000000001E-2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15.583333333333334</v>
      </c>
      <c r="BN419" s="64">
        <f t="shared" si="64"/>
        <v>16.830000000000002</v>
      </c>
      <c r="BO419" s="64">
        <f t="shared" si="65"/>
        <v>2.1043771043771045E-2</v>
      </c>
      <c r="BP419" s="64">
        <f t="shared" si="66"/>
        <v>2.2727272727272731E-2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4.1999999999999993</v>
      </c>
      <c r="Y428" s="670">
        <f t="shared" si="62"/>
        <v>4.2</v>
      </c>
      <c r="Z428" s="36">
        <f t="shared" si="67"/>
        <v>1.004E-2</v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4.4599999999999991</v>
      </c>
      <c r="BN428" s="64">
        <f t="shared" si="64"/>
        <v>4.46</v>
      </c>
      <c r="BO428" s="64">
        <f t="shared" si="65"/>
        <v>8.5470085470085461E-3</v>
      </c>
      <c r="BP428" s="64">
        <f t="shared" si="66"/>
        <v>8.5470085470085479E-3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4.7777777777777768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3.7100000000000001E-2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19.2</v>
      </c>
      <c r="Y430" s="671">
        <f>IFERROR(SUM(Y417:Y428),"0")</f>
        <v>20.400000000000002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8.3999999999999986</v>
      </c>
      <c r="Y444" s="670">
        <f>IFERROR(IF(X444="",0,CEILING((X444/$H444),1)*$H444),"")</f>
        <v>8.4</v>
      </c>
      <c r="Z444" s="36">
        <f>IFERROR(IF(Y444=0,"",ROUNDUP(Y444/H444,0)*0.00502),"")</f>
        <v>2.0080000000000001E-2</v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8.9199999999999982</v>
      </c>
      <c r="BN444" s="64">
        <f>IFERROR(Y444*I444/H444,"0")</f>
        <v>8.92</v>
      </c>
      <c r="BO444" s="64">
        <f>IFERROR(1/J444*(X444/H444),"0")</f>
        <v>1.7094017094017092E-2</v>
      </c>
      <c r="BP444" s="64">
        <f>IFERROR(1/J444*(Y444/H444),"0")</f>
        <v>1.7094017094017096E-2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3.9999999999999991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2.0080000000000001E-2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8.3999999999999986</v>
      </c>
      <c r="Y448" s="671">
        <f>IFERROR(SUM(Y443:Y446),"0")</f>
        <v>8.4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300</v>
      </c>
      <c r="Y470" s="670">
        <f t="shared" si="68"/>
        <v>300.96000000000004</v>
      </c>
      <c r="Z470" s="36">
        <f>IFERROR(IF(Y470=0,"",ROUNDUP(Y470/H470,0)*0.01196),"")</f>
        <v>0.68171999999999999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320.45454545454544</v>
      </c>
      <c r="BN470" s="64">
        <f t="shared" si="70"/>
        <v>321.48</v>
      </c>
      <c r="BO470" s="64">
        <f t="shared" si="71"/>
        <v>0.54632867132867136</v>
      </c>
      <c r="BP470" s="64">
        <f t="shared" si="72"/>
        <v>0.54807692307692313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56.818181818181813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57.000000000000007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0.68171999999999999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300</v>
      </c>
      <c r="Y483" s="671">
        <f>IFERROR(SUM(Y467:Y481),"0")</f>
        <v>300.96000000000004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300</v>
      </c>
      <c r="Y485" s="670">
        <f>IFERROR(IF(X485="",0,CEILING((X485/$H485),1)*$H485),"")</f>
        <v>300.96000000000004</v>
      </c>
      <c r="Z485" s="36">
        <f>IFERROR(IF(Y485=0,"",ROUNDUP(Y485/H485,0)*0.01196),"")</f>
        <v>0.68171999999999999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320.45454545454544</v>
      </c>
      <c r="BN485" s="64">
        <f>IFERROR(Y485*I485/H485,"0")</f>
        <v>321.48</v>
      </c>
      <c r="BO485" s="64">
        <f>IFERROR(1/J485*(X485/H485),"0")</f>
        <v>0.54632867132867136</v>
      </c>
      <c r="BP485" s="64">
        <f>IFERROR(1/J485*(Y485/H485),"0")</f>
        <v>0.54807692307692313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56.818181818181813</v>
      </c>
      <c r="Y489" s="671">
        <f>IFERROR(Y485/H485,"0")+IFERROR(Y486/H486,"0")+IFERROR(Y487/H487,"0")+IFERROR(Y488/H488,"0")</f>
        <v>57.000000000000007</v>
      </c>
      <c r="Z489" s="671">
        <f>IFERROR(IF(Z485="",0,Z485),"0")+IFERROR(IF(Z486="",0,Z486),"0")+IFERROR(IF(Z487="",0,Z487),"0")+IFERROR(IF(Z488="",0,Z488),"0")</f>
        <v>0.68171999999999999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300</v>
      </c>
      <c r="Y490" s="671">
        <f>IFERROR(SUM(Y485:Y488),"0")</f>
        <v>300.96000000000004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200</v>
      </c>
      <c r="Y494" s="670">
        <f t="shared" si="73"/>
        <v>200.64000000000001</v>
      </c>
      <c r="Z494" s="36">
        <f>IFERROR(IF(Y494=0,"",ROUNDUP(Y494/H494,0)*0.01196),"")</f>
        <v>0.45448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213.63636363636363</v>
      </c>
      <c r="BN494" s="64">
        <f t="shared" si="75"/>
        <v>214.32</v>
      </c>
      <c r="BO494" s="64">
        <f t="shared" si="76"/>
        <v>0.36421911421911418</v>
      </c>
      <c r="BP494" s="64">
        <f t="shared" si="77"/>
        <v>0.36538461538461542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75.757575757575751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76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0.90895999999999999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400</v>
      </c>
      <c r="Y505" s="671">
        <f>IFERROR(SUM(Y492:Y503),"0")</f>
        <v>401.28000000000003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60</v>
      </c>
      <c r="Y537" s="670">
        <f t="shared" ref="Y537:Y543" si="83">IFERROR(IF(X537="",0,CEILING((X537/$H537),1)*$H537),"")</f>
        <v>63</v>
      </c>
      <c r="Z537" s="36">
        <f>IFERROR(IF(Y537=0,"",ROUNDUP(Y537/H537,0)*0.00902),"")</f>
        <v>0.1353</v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63.857142857142854</v>
      </c>
      <c r="BN537" s="64">
        <f t="shared" ref="BN537:BN543" si="85">IFERROR(Y537*I537/H537,"0")</f>
        <v>67.049999999999983</v>
      </c>
      <c r="BO537" s="64">
        <f t="shared" ref="BO537:BO543" si="86">IFERROR(1/J537*(X537/H537),"0")</f>
        <v>0.10822510822510822</v>
      </c>
      <c r="BP537" s="64">
        <f t="shared" ref="BP537:BP543" si="87">IFERROR(1/J537*(Y537/H537),"0")</f>
        <v>0.11363636363636365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20</v>
      </c>
      <c r="Y538" s="670">
        <f t="shared" si="83"/>
        <v>21</v>
      </c>
      <c r="Z538" s="36">
        <f>IFERROR(IF(Y538=0,"",ROUNDUP(Y538/H538,0)*0.00902),"")</f>
        <v>4.5100000000000001E-2</v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21.285714285714281</v>
      </c>
      <c r="BN538" s="64">
        <f t="shared" si="85"/>
        <v>22.349999999999998</v>
      </c>
      <c r="BO538" s="64">
        <f t="shared" si="86"/>
        <v>3.6075036075036072E-2</v>
      </c>
      <c r="BP538" s="64">
        <f t="shared" si="87"/>
        <v>3.787878787878788E-2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19.047619047619047</v>
      </c>
      <c r="Y544" s="671">
        <f>IFERROR(Y537/H537,"0")+IFERROR(Y538/H538,"0")+IFERROR(Y539/H539,"0")+IFERROR(Y540/H540,"0")+IFERROR(Y541/H541,"0")+IFERROR(Y542/H542,"0")+IFERROR(Y543/H543,"0")</f>
        <v>20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0.1804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80</v>
      </c>
      <c r="Y545" s="671">
        <f>IFERROR(SUM(Y537:Y543),"0")</f>
        <v>84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150</v>
      </c>
      <c r="Y547" s="670">
        <f t="shared" ref="Y547:Y552" si="88">IFERROR(IF(X547="",0,CEILING((X547/$H547),1)*$H547),"")</f>
        <v>156</v>
      </c>
      <c r="Z547" s="36">
        <f>IFERROR(IF(Y547=0,"",ROUNDUP(Y547/H547,0)*0.01898),"")</f>
        <v>0.37959999999999999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159.98076923076925</v>
      </c>
      <c r="BN547" s="64">
        <f t="shared" ref="BN547:BN552" si="90">IFERROR(Y547*I547/H547,"0")</f>
        <v>166.38000000000002</v>
      </c>
      <c r="BO547" s="64">
        <f t="shared" ref="BO547:BO552" si="91">IFERROR(1/J547*(X547/H547),"0")</f>
        <v>0.30048076923076922</v>
      </c>
      <c r="BP547" s="64">
        <f t="shared" ref="BP547:BP552" si="92">IFERROR(1/J547*(Y547/H547),"0")</f>
        <v>0.3125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19.23076923076923</v>
      </c>
      <c r="Y553" s="671">
        <f>IFERROR(Y547/H547,"0")+IFERROR(Y548/H548,"0")+IFERROR(Y549/H549,"0")+IFERROR(Y550/H550,"0")+IFERROR(Y551/H551,"0")+IFERROR(Y552/H552,"0")</f>
        <v>20</v>
      </c>
      <c r="Z553" s="671">
        <f>IFERROR(IF(Z547="",0,Z547),"0")+IFERROR(IF(Z548="",0,Z548),"0")+IFERROR(IF(Z549="",0,Z549),"0")+IFERROR(IF(Z550="",0,Z550),"0")+IFERROR(IF(Z551="",0,Z551),"0")+IFERROR(IF(Z552="",0,Z552),"0")</f>
        <v>0.37959999999999999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150</v>
      </c>
      <c r="Y554" s="671">
        <f>IFERROR(SUM(Y547:Y552),"0")</f>
        <v>156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15200.4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15280.799999999997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15849.128925377307</v>
      </c>
      <c r="Y579" s="671">
        <f>IFERROR(SUM(BN22:BN575),"0")</f>
        <v>15933.634999999997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24</v>
      </c>
      <c r="Y580" s="38">
        <f>ROUNDUP(SUM(BP22:BP575),0)</f>
        <v>24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16449.128925377307</v>
      </c>
      <c r="Y581" s="671">
        <f>GrossWeightTotalR+PalletQtyTotalR*25</f>
        <v>16533.634999999995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1648.9442881511845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1660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25.536079999999998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113.4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1594.7999999999997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222.6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12078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20.400000000000002</v>
      </c>
      <c r="Y588" s="46">
        <f>IFERROR(Y438*1,"0")+IFERROR(Y439*1,"0")+IFERROR(Y443*1,"0")+IFERROR(Y444*1,"0")+IFERROR(Y445*1,"0")+IFERROR(Y446*1,"0")</f>
        <v>8.4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1003.2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240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2025-04-03T06:41:12Z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