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A6B34CC-C89C-46CA-9B71-4094A4EB0A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S588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62" i="1" l="1"/>
  <c r="Z144" i="1"/>
  <c r="Z400" i="1"/>
  <c r="Z195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Z90" i="1" s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Z161" i="1" s="1"/>
  <c r="BP176" i="1"/>
  <c r="BN176" i="1"/>
  <c r="Z176" i="1"/>
  <c r="Z184" i="1" s="1"/>
  <c r="BP181" i="1"/>
  <c r="BN181" i="1"/>
  <c r="Z181" i="1"/>
  <c r="BP194" i="1"/>
  <c r="BN194" i="1"/>
  <c r="Z194" i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Z326" i="1" s="1"/>
  <c r="Y326" i="1"/>
  <c r="Z332" i="1"/>
  <c r="BP330" i="1"/>
  <c r="BN330" i="1"/>
  <c r="Z330" i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Z356" i="1" s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H9" i="1"/>
  <c r="A10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Z83" i="1"/>
  <c r="BP81" i="1"/>
  <c r="BN81" i="1"/>
  <c r="Z81" i="1"/>
  <c r="Y90" i="1"/>
  <c r="BP94" i="1"/>
  <c r="BN94" i="1"/>
  <c r="Z94" i="1"/>
  <c r="Z102" i="1" s="1"/>
  <c r="BP96" i="1"/>
  <c r="BN96" i="1"/>
  <c r="Z96" i="1"/>
  <c r="BP98" i="1"/>
  <c r="BN98" i="1"/>
  <c r="Z98" i="1"/>
  <c r="Y102" i="1"/>
  <c r="BP107" i="1"/>
  <c r="BN107" i="1"/>
  <c r="Z107" i="1"/>
  <c r="Z110" i="1" s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Z311" i="1" s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Z339" i="1" s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Z434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Z504" i="1" s="1"/>
  <c r="BP501" i="1"/>
  <c r="BN501" i="1"/>
  <c r="Z501" i="1"/>
  <c r="Y504" i="1"/>
  <c r="BP508" i="1"/>
  <c r="BN508" i="1"/>
  <c r="Z508" i="1"/>
  <c r="Z510" i="1" s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53" i="1" l="1"/>
  <c r="Z534" i="1"/>
  <c r="Z371" i="1"/>
  <c r="Z128" i="1"/>
  <c r="Y579" i="1"/>
  <c r="Z447" i="1"/>
  <c r="Z408" i="1"/>
  <c r="Z206" i="1"/>
  <c r="Z568" i="1"/>
  <c r="Z453" i="1"/>
  <c r="Z68" i="1"/>
  <c r="Y578" i="1"/>
  <c r="Y580" i="1"/>
  <c r="Z26" i="1"/>
  <c r="Z489" i="1"/>
  <c r="Z482" i="1"/>
  <c r="Z318" i="1"/>
  <c r="Z271" i="1"/>
  <c r="Z235" i="1"/>
  <c r="Z116" i="1"/>
  <c r="Z77" i="1"/>
  <c r="Y582" i="1"/>
  <c r="Z583" i="1" l="1"/>
  <c r="Y581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<sst xmlns="http://schemas.openxmlformats.org/spreadsheetml/2006/main" count="2708" uniqueCount="971">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</sst>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300</v>
      </c>
      <c r="Y48" s="670">
        <f t="shared" ref="Y48:Y54" si="0">IFERROR(IF(X48="",0,CEILING((X48/$H48),1)*$H48),"")</f>
        <v>302.39999999999998</v>
      </c>
      <c r="Z48" s="36">
        <f>IFERROR(IF(Y48=0,"",ROUNDUP(Y48/H48,0)*0.01898),"")</f>
        <v>0.51246000000000003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311.65178571428572</v>
      </c>
      <c r="BN48" s="64">
        <f t="shared" ref="BN48:BN54" si="2">IFERROR(Y48*I48/H48,"0")</f>
        <v>314.14499999999998</v>
      </c>
      <c r="BO48" s="64">
        <f t="shared" ref="BO48:BO54" si="3">IFERROR(1/J48*(X48/H48),"0")</f>
        <v>0.41852678571428575</v>
      </c>
      <c r="BP48" s="64">
        <f t="shared" ref="BP48:BP54" si="4">IFERROR(1/J48*(Y48/H48),"0")</f>
        <v>0.421875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26.785714285714288</v>
      </c>
      <c r="Y55" s="671">
        <f>IFERROR(Y48/H48,"0")+IFERROR(Y49/H49,"0")+IFERROR(Y50/H50,"0")+IFERROR(Y51/H51,"0")+IFERROR(Y52/H52,"0")+IFERROR(Y53/H53,"0")+IFERROR(Y54/H54,"0")</f>
        <v>27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0.51246000000000003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300</v>
      </c>
      <c r="Y56" s="671">
        <f>IFERROR(SUM(Y48:Y54),"0")</f>
        <v>302.39999999999998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700</v>
      </c>
      <c r="Y87" s="670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64.81481481481481</v>
      </c>
      <c r="Y90" s="671">
        <f>IFERROR(Y87/H87,"0")+IFERROR(Y88/H88,"0")+IFERROR(Y89/H89,"0")</f>
        <v>65</v>
      </c>
      <c r="Z90" s="671">
        <f>IFERROR(IF(Z87="",0,Z87),"0")+IFERROR(IF(Z88="",0,Z88),"0")+IFERROR(IF(Z89="",0,Z89),"0")</f>
        <v>1.2337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700</v>
      </c>
      <c r="Y91" s="671">
        <f>IFERROR(SUM(Y87:Y89),"0")</f>
        <v>702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140</v>
      </c>
      <c r="Y178" s="670">
        <f t="shared" si="21"/>
        <v>140.70000000000002</v>
      </c>
      <c r="Z178" s="36">
        <f>IFERROR(IF(Y178=0,"",ROUNDUP(Y178/H178,0)*0.00502),"")</f>
        <v>0.33634000000000003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148.66666666666666</v>
      </c>
      <c r="BN178" s="64">
        <f t="shared" si="23"/>
        <v>149.41</v>
      </c>
      <c r="BO178" s="64">
        <f t="shared" si="24"/>
        <v>0.28490028490028491</v>
      </c>
      <c r="BP178" s="64">
        <f t="shared" si="25"/>
        <v>0.28632478632478636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210</v>
      </c>
      <c r="Y181" s="670">
        <f t="shared" si="21"/>
        <v>210</v>
      </c>
      <c r="Z181" s="36">
        <f>IFERROR(IF(Y181=0,"",ROUNDUP(Y181/H181,0)*0.00502),"")</f>
        <v>0.502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220.00000000000003</v>
      </c>
      <c r="BN181" s="64">
        <f t="shared" si="23"/>
        <v>220.00000000000003</v>
      </c>
      <c r="BO181" s="64">
        <f t="shared" si="24"/>
        <v>0.42735042735042739</v>
      </c>
      <c r="BP181" s="64">
        <f t="shared" si="25"/>
        <v>0.42735042735042739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166.66666666666666</v>
      </c>
      <c r="Y184" s="671">
        <f>IFERROR(Y175/H175,"0")+IFERROR(Y176/H176,"0")+IFERROR(Y177/H177,"0")+IFERROR(Y178/H178,"0")+IFERROR(Y179/H179,"0")+IFERROR(Y180/H180,"0")+IFERROR(Y181/H181,"0")+IFERROR(Y182/H182,"0")+IFERROR(Y183/H183,"0")</f>
        <v>167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0.83834000000000009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350</v>
      </c>
      <c r="Y185" s="671">
        <f>IFERROR(SUM(Y175:Y183),"0")</f>
        <v>350.70000000000005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160</v>
      </c>
      <c r="Y212" s="670">
        <f t="shared" si="31"/>
        <v>160.79999999999998</v>
      </c>
      <c r="Z212" s="36">
        <f t="shared" ref="Z212:Z217" si="36">IFERROR(IF(Y212=0,"",ROUNDUP(Y212/H212,0)*0.00651),"")</f>
        <v>0.43617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178</v>
      </c>
      <c r="BN212" s="64">
        <f t="shared" si="33"/>
        <v>178.89</v>
      </c>
      <c r="BO212" s="64">
        <f t="shared" si="34"/>
        <v>0.36630036630036633</v>
      </c>
      <c r="BP212" s="64">
        <f t="shared" si="35"/>
        <v>0.36813186813186816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240</v>
      </c>
      <c r="Y214" s="670">
        <f t="shared" si="31"/>
        <v>240</v>
      </c>
      <c r="Z214" s="36">
        <f t="shared" si="36"/>
        <v>0.65100000000000002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160</v>
      </c>
      <c r="Y215" s="670">
        <f t="shared" si="31"/>
        <v>160.79999999999998</v>
      </c>
      <c r="Z215" s="36">
        <f t="shared" si="36"/>
        <v>0.43617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176.80000000000004</v>
      </c>
      <c r="BN215" s="64">
        <f t="shared" si="33"/>
        <v>177.684</v>
      </c>
      <c r="BO215" s="64">
        <f t="shared" si="34"/>
        <v>0.36630036630036633</v>
      </c>
      <c r="BP215" s="64">
        <f t="shared" si="35"/>
        <v>0.36813186813186816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120</v>
      </c>
      <c r="Y216" s="670">
        <f t="shared" si="31"/>
        <v>120</v>
      </c>
      <c r="Z216" s="36">
        <f t="shared" si="36"/>
        <v>0.32550000000000001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316.66666666666669</v>
      </c>
      <c r="Y218" s="671">
        <f>IFERROR(Y209/H209,"0")+IFERROR(Y210/H210,"0")+IFERROR(Y211/H211,"0")+IFERROR(Y212/H212,"0")+IFERROR(Y213/H213,"0")+IFERROR(Y214/H214,"0")+IFERROR(Y215/H215,"0")+IFERROR(Y216/H216,"0")+IFERROR(Y217/H217,"0")</f>
        <v>318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2.0701800000000001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760</v>
      </c>
      <c r="Y219" s="671">
        <f>IFERROR(SUM(Y209:Y217),"0")</f>
        <v>763.19999999999993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90</v>
      </c>
      <c r="Y329" s="670">
        <f>IFERROR(IF(X329="",0,CEILING((X329/$H329),1)*$H329),"")</f>
        <v>92.4</v>
      </c>
      <c r="Z329" s="36">
        <f>IFERROR(IF(Y329=0,"",ROUNDUP(Y329/H329,0)*0.01898),"")</f>
        <v>0.20877999999999999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95.560714285714283</v>
      </c>
      <c r="BN329" s="64">
        <f>IFERROR(Y329*I329/H329,"0")</f>
        <v>98.109000000000009</v>
      </c>
      <c r="BO329" s="64">
        <f>IFERROR(1/J329*(X329/H329),"0")</f>
        <v>0.16741071428571427</v>
      </c>
      <c r="BP329" s="64">
        <f>IFERROR(1/J329*(Y329/H329),"0")</f>
        <v>0.171875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10.714285714285714</v>
      </c>
      <c r="Y332" s="671">
        <f>IFERROR(Y329/H329,"0")+IFERROR(Y330/H330,"0")+IFERROR(Y331/H331,"0")</f>
        <v>11</v>
      </c>
      <c r="Z332" s="671">
        <f>IFERROR(IF(Z329="",0,Z329),"0")+IFERROR(IF(Z330="",0,Z330),"0")+IFERROR(IF(Z331="",0,Z331),"0")</f>
        <v>0.20877999999999999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90</v>
      </c>
      <c r="Y333" s="671">
        <f>IFERROR(SUM(Y329:Y331),"0")</f>
        <v>92.4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1100</v>
      </c>
      <c r="Y362" s="670">
        <f t="shared" si="52"/>
        <v>1110</v>
      </c>
      <c r="Z362" s="36">
        <f>IFERROR(IF(Y362=0,"",ROUNDUP(Y362/H362,0)*0.02175),"")</f>
        <v>1.6094999999999999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1135.2</v>
      </c>
      <c r="BN362" s="64">
        <f t="shared" si="54"/>
        <v>1145.52</v>
      </c>
      <c r="BO362" s="64">
        <f t="shared" si="55"/>
        <v>1.5277777777777777</v>
      </c>
      <c r="BP362" s="64">
        <f t="shared" si="56"/>
        <v>1.5416666666666665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1200</v>
      </c>
      <c r="Y364" s="670">
        <f t="shared" si="52"/>
        <v>1200</v>
      </c>
      <c r="Z364" s="36">
        <f>IFERROR(IF(Y364=0,"",ROUNDUP(Y364/H364,0)*0.02175),"")</f>
        <v>1.7399999999999998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1238.4000000000001</v>
      </c>
      <c r="BN364" s="64">
        <f t="shared" si="54"/>
        <v>1238.4000000000001</v>
      </c>
      <c r="BO364" s="64">
        <f t="shared" si="55"/>
        <v>1.6666666666666665</v>
      </c>
      <c r="BP364" s="64">
        <f t="shared" si="56"/>
        <v>1.6666666666666665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2000</v>
      </c>
      <c r="Y367" s="670">
        <f t="shared" si="52"/>
        <v>2010</v>
      </c>
      <c r="Z367" s="36">
        <f>IFERROR(IF(Y367=0,"",ROUNDUP(Y367/H367,0)*0.02175),"")</f>
        <v>2.9144999999999999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2064</v>
      </c>
      <c r="BN367" s="64">
        <f t="shared" si="54"/>
        <v>2074.3200000000002</v>
      </c>
      <c r="BO367" s="64">
        <f t="shared" si="55"/>
        <v>2.7777777777777777</v>
      </c>
      <c r="BP367" s="64">
        <f t="shared" si="56"/>
        <v>2.7916666666666665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286.66666666666663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288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6.2639999999999993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4300</v>
      </c>
      <c r="Y372" s="671">
        <f>IFERROR(SUM(Y361:Y370),"0")</f>
        <v>4320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1200</v>
      </c>
      <c r="Y374" s="670">
        <f>IFERROR(IF(X374="",0,CEILING((X374/$H374),1)*$H374),"")</f>
        <v>1200</v>
      </c>
      <c r="Z374" s="36">
        <f>IFERROR(IF(Y374=0,"",ROUNDUP(Y374/H374,0)*0.02175),"")</f>
        <v>1.7399999999999998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1238.4000000000001</v>
      </c>
      <c r="BN374" s="64">
        <f>IFERROR(Y374*I374/H374,"0")</f>
        <v>1238.4000000000001</v>
      </c>
      <c r="BO374" s="64">
        <f>IFERROR(1/J374*(X374/H374),"0")</f>
        <v>1.6666666666666665</v>
      </c>
      <c r="BP374" s="64">
        <f>IFERROR(1/J374*(Y374/H374),"0")</f>
        <v>1.6666666666666665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80</v>
      </c>
      <c r="Y376" s="671">
        <f>IFERROR(Y374/H374,"0")+IFERROR(Y375/H375,"0")</f>
        <v>80</v>
      </c>
      <c r="Z376" s="671">
        <f>IFERROR(IF(Z374="",0,Z374),"0")+IFERROR(IF(Z375="",0,Z375),"0")</f>
        <v>1.7399999999999998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1200</v>
      </c>
      <c r="Y377" s="671">
        <f>IFERROR(SUM(Y374:Y375),"0")</f>
        <v>1200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111.11111111111111</v>
      </c>
      <c r="Y408" s="671">
        <f>IFERROR(Y403/H403,"0")+IFERROR(Y404/H404,"0")+IFERROR(Y405/H405,"0")+IFERROR(Y406/H406,"0")+IFERROR(Y407/H407,"0")</f>
        <v>112</v>
      </c>
      <c r="Z408" s="671">
        <f>IFERROR(IF(Z403="",0,Z403),"0")+IFERROR(IF(Z404="",0,Z404),"0")+IFERROR(IF(Z405="",0,Z405),"0")+IFERROR(IF(Z406="",0,Z406),"0")+IFERROR(IF(Z407="",0,Z407),"0")</f>
        <v>2.1257600000000001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1000</v>
      </c>
      <c r="Y409" s="671">
        <f>IFERROR(SUM(Y403:Y407),"0")</f>
        <v>1008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300</v>
      </c>
      <c r="Y469" s="670">
        <f t="shared" si="68"/>
        <v>300.96000000000004</v>
      </c>
      <c r="Z469" s="36">
        <f>IFERROR(IF(Y469=0,"",ROUNDUP(Y469/H469,0)*0.01196),"")</f>
        <v>0.68171999999999999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320.45454545454544</v>
      </c>
      <c r="BN469" s="64">
        <f t="shared" si="70"/>
        <v>321.48</v>
      </c>
      <c r="BO469" s="64">
        <f t="shared" si="71"/>
        <v>0.54632867132867136</v>
      </c>
      <c r="BP469" s="64">
        <f t="shared" si="72"/>
        <v>0.54807692307692313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500</v>
      </c>
      <c r="Y470" s="670">
        <f t="shared" si="68"/>
        <v>501.6</v>
      </c>
      <c r="Z470" s="36">
        <f>IFERROR(IF(Y470=0,"",ROUNDUP(Y470/H470,0)*0.01196),"")</f>
        <v>1.1362000000000001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534.09090909090912</v>
      </c>
      <c r="BN470" s="64">
        <f t="shared" si="70"/>
        <v>535.79999999999995</v>
      </c>
      <c r="BO470" s="64">
        <f t="shared" si="71"/>
        <v>0.91054778554778548</v>
      </c>
      <c r="BP470" s="64">
        <f t="shared" si="72"/>
        <v>0.91346153846153855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151.5151515151515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152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1.81792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800</v>
      </c>
      <c r="Y483" s="671">
        <f>IFERROR(SUM(Y467:Y481),"0")</f>
        <v>802.56000000000006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300</v>
      </c>
      <c r="Y493" s="670">
        <f t="shared" si="73"/>
        <v>300.96000000000004</v>
      </c>
      <c r="Z493" s="36">
        <f>IFERROR(IF(Y493=0,"",ROUNDUP(Y493/H493,0)*0.01196),"")</f>
        <v>0.68171999999999999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320.45454545454544</v>
      </c>
      <c r="BN493" s="64">
        <f t="shared" si="75"/>
        <v>321.48</v>
      </c>
      <c r="BO493" s="64">
        <f t="shared" si="76"/>
        <v>0.54632867132867136</v>
      </c>
      <c r="BP493" s="64">
        <f t="shared" si="77"/>
        <v>0.54807692307692313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200</v>
      </c>
      <c r="Y494" s="670">
        <f t="shared" si="73"/>
        <v>200.64000000000001</v>
      </c>
      <c r="Z494" s="36">
        <f>IFERROR(IF(Y494=0,"",ROUNDUP(Y494/H494,0)*0.01196),"")</f>
        <v>0.45448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213.63636363636363</v>
      </c>
      <c r="BN494" s="64">
        <f t="shared" si="75"/>
        <v>214.32</v>
      </c>
      <c r="BO494" s="64">
        <f t="shared" si="76"/>
        <v>0.36421911421911418</v>
      </c>
      <c r="BP494" s="64">
        <f t="shared" si="77"/>
        <v>0.36538461538461542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94.696969696969688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95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1.1362000000000001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500</v>
      </c>
      <c r="Y505" s="671">
        <f>IFERROR(SUM(Y492:Y503),"0")</f>
        <v>501.6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10000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10042.86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10467.576641414144</v>
      </c>
      <c r="Y579" s="671">
        <f>IFERROR(SUM(BN22:BN575),"0")</f>
        <v>10512.532999999998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16</v>
      </c>
      <c r="Y580" s="38">
        <f>ROUNDUP(SUM(BP22:BP575),0)</f>
        <v>16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10867.576641414144</v>
      </c>
      <c r="Y581" s="671">
        <f>GrossWeightTotalR+PalletQtyTotalR*25</f>
        <v>10912.532999999998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1309.6380471380471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1315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17.947339999999997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302.39999999999998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702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350.70000000000005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763.19999999999993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92.4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5520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1008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1304.1600000000001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