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филиалы\"/>
    </mc:Choice>
  </mc:AlternateContent>
  <xr:revisionPtr revIDLastSave="0" documentId="13_ncr:1_{0BA33866-FE76-4C53-865A-164DFCC899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O65" i="1" l="1"/>
  <c r="O9" i="1"/>
  <c r="O69" i="1"/>
  <c r="F83" i="1"/>
  <c r="F20" i="1"/>
  <c r="E20" i="1"/>
  <c r="O20" i="1" s="1"/>
  <c r="O7" i="1"/>
  <c r="O8" i="1"/>
  <c r="O10" i="1"/>
  <c r="O11" i="1"/>
  <c r="O12" i="1"/>
  <c r="O13" i="1"/>
  <c r="O14" i="1"/>
  <c r="O15" i="1"/>
  <c r="P15" i="1" s="1"/>
  <c r="O16" i="1"/>
  <c r="O17" i="1"/>
  <c r="P17" i="1" s="1"/>
  <c r="O18" i="1"/>
  <c r="O19" i="1"/>
  <c r="S19" i="1" s="1"/>
  <c r="O21" i="1"/>
  <c r="S21" i="1" s="1"/>
  <c r="O22" i="1"/>
  <c r="O23" i="1"/>
  <c r="S23" i="1" s="1"/>
  <c r="O24" i="1"/>
  <c r="P24" i="1" s="1"/>
  <c r="O25" i="1"/>
  <c r="P25" i="1" s="1"/>
  <c r="O26" i="1"/>
  <c r="O27" i="1"/>
  <c r="S27" i="1" s="1"/>
  <c r="O28" i="1"/>
  <c r="S28" i="1" s="1"/>
  <c r="O29" i="1"/>
  <c r="O30" i="1"/>
  <c r="S30" i="1" s="1"/>
  <c r="O31" i="1"/>
  <c r="S31" i="1" s="1"/>
  <c r="O32" i="1"/>
  <c r="S32" i="1" s="1"/>
  <c r="O33" i="1"/>
  <c r="S33" i="1" s="1"/>
  <c r="O34" i="1"/>
  <c r="O35" i="1"/>
  <c r="O36" i="1"/>
  <c r="P36" i="1" s="1"/>
  <c r="O37" i="1"/>
  <c r="O38" i="1"/>
  <c r="O39" i="1"/>
  <c r="S39" i="1" s="1"/>
  <c r="O40" i="1"/>
  <c r="P40" i="1" s="1"/>
  <c r="O41" i="1"/>
  <c r="O42" i="1"/>
  <c r="O43" i="1"/>
  <c r="P43" i="1" s="1"/>
  <c r="O44" i="1"/>
  <c r="O45" i="1"/>
  <c r="P45" i="1" s="1"/>
  <c r="O46" i="1"/>
  <c r="O47" i="1"/>
  <c r="P47" i="1" s="1"/>
  <c r="O48" i="1"/>
  <c r="O49" i="1"/>
  <c r="S49" i="1" s="1"/>
  <c r="O50" i="1"/>
  <c r="S50" i="1" s="1"/>
  <c r="O51" i="1"/>
  <c r="O52" i="1"/>
  <c r="S52" i="1" s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S66" i="1" s="1"/>
  <c r="O67" i="1"/>
  <c r="S67" i="1" s="1"/>
  <c r="O68" i="1"/>
  <c r="S68" i="1" s="1"/>
  <c r="O70" i="1"/>
  <c r="S70" i="1" s="1"/>
  <c r="O71" i="1"/>
  <c r="O72" i="1"/>
  <c r="O73" i="1"/>
  <c r="O74" i="1"/>
  <c r="O75" i="1"/>
  <c r="O76" i="1"/>
  <c r="S76" i="1" s="1"/>
  <c r="O77" i="1"/>
  <c r="S77" i="1" s="1"/>
  <c r="O78" i="1"/>
  <c r="O79" i="1"/>
  <c r="P79" i="1" s="1"/>
  <c r="O80" i="1"/>
  <c r="P80" i="1" s="1"/>
  <c r="O81" i="1"/>
  <c r="S81" i="1" s="1"/>
  <c r="O82" i="1"/>
  <c r="P82" i="1" s="1"/>
  <c r="O83" i="1"/>
  <c r="O84" i="1"/>
  <c r="O85" i="1"/>
  <c r="O86" i="1"/>
  <c r="O87" i="1"/>
  <c r="P87" i="1" s="1"/>
  <c r="O88" i="1"/>
  <c r="O89" i="1"/>
  <c r="O90" i="1"/>
  <c r="O91" i="1"/>
  <c r="O92" i="1"/>
  <c r="O93" i="1"/>
  <c r="T93" i="1" s="1"/>
  <c r="O94" i="1"/>
  <c r="O95" i="1"/>
  <c r="T95" i="1" s="1"/>
  <c r="O96" i="1"/>
  <c r="T96" i="1" s="1"/>
  <c r="O97" i="1"/>
  <c r="T97" i="1" s="1"/>
  <c r="O98" i="1"/>
  <c r="O99" i="1"/>
  <c r="T99" i="1" s="1"/>
  <c r="O6" i="1"/>
  <c r="P83" i="1" l="1"/>
  <c r="P95" i="1"/>
  <c r="S20" i="1"/>
  <c r="P93" i="1"/>
  <c r="S93" i="1" s="1"/>
  <c r="T98" i="1"/>
  <c r="S98" i="1"/>
  <c r="T94" i="1"/>
  <c r="P94" i="1"/>
  <c r="S94" i="1" s="1"/>
  <c r="T92" i="1"/>
  <c r="P92" i="1"/>
  <c r="S92" i="1" s="1"/>
  <c r="S90" i="1"/>
  <c r="S88" i="1"/>
  <c r="S86" i="1"/>
  <c r="S84" i="1"/>
  <c r="S82" i="1"/>
  <c r="S80" i="1"/>
  <c r="S78" i="1"/>
  <c r="S74" i="1"/>
  <c r="S72" i="1"/>
  <c r="P64" i="1"/>
  <c r="S64" i="1" s="1"/>
  <c r="S62" i="1"/>
  <c r="P60" i="1"/>
  <c r="S60" i="1" s="1"/>
  <c r="S58" i="1"/>
  <c r="S56" i="1"/>
  <c r="S54" i="1"/>
  <c r="S48" i="1"/>
  <c r="S46" i="1"/>
  <c r="S22" i="1"/>
  <c r="S24" i="1"/>
  <c r="S34" i="1"/>
  <c r="P38" i="1"/>
  <c r="S38" i="1" s="1"/>
  <c r="S79" i="1"/>
  <c r="S8" i="1"/>
  <c r="P10" i="1"/>
  <c r="S10" i="1" s="1"/>
  <c r="S12" i="1"/>
  <c r="S14" i="1"/>
  <c r="S16" i="1"/>
  <c r="S18" i="1"/>
  <c r="P29" i="1"/>
  <c r="S29" i="1" s="1"/>
  <c r="P35" i="1"/>
  <c r="P37" i="1"/>
  <c r="S37" i="1" s="1"/>
  <c r="S40" i="1"/>
  <c r="P42" i="1"/>
  <c r="S42" i="1" s="1"/>
  <c r="S44" i="1"/>
  <c r="P53" i="1"/>
  <c r="S53" i="1" s="1"/>
  <c r="P55" i="1"/>
  <c r="S55" i="1" s="1"/>
  <c r="P57" i="1"/>
  <c r="S57" i="1" s="1"/>
  <c r="P59" i="1"/>
  <c r="S59" i="1" s="1"/>
  <c r="S61" i="1"/>
  <c r="S63" i="1"/>
  <c r="S65" i="1"/>
  <c r="S71" i="1"/>
  <c r="S73" i="1"/>
  <c r="S75" i="1"/>
  <c r="S97" i="1"/>
  <c r="S99" i="1"/>
  <c r="S91" i="1"/>
  <c r="S89" i="1"/>
  <c r="S87" i="1"/>
  <c r="S85" i="1"/>
  <c r="S69" i="1"/>
  <c r="S51" i="1"/>
  <c r="S47" i="1"/>
  <c r="S45" i="1"/>
  <c r="S43" i="1"/>
  <c r="S41" i="1"/>
  <c r="S17" i="1"/>
  <c r="S15" i="1"/>
  <c r="S13" i="1"/>
  <c r="S11" i="1"/>
  <c r="S9" i="1"/>
  <c r="S7" i="1"/>
  <c r="S6" i="1"/>
  <c r="S83" i="1"/>
  <c r="T70" i="1"/>
  <c r="T38" i="1"/>
  <c r="T86" i="1"/>
  <c r="T54" i="1"/>
  <c r="T22" i="1"/>
  <c r="T78" i="1"/>
  <c r="T62" i="1"/>
  <c r="T46" i="1"/>
  <c r="T30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5" i="1" l="1"/>
  <c r="S35" i="1"/>
  <c r="S26" i="1"/>
  <c r="S36" i="1"/>
  <c r="P5" i="1"/>
  <c r="K5" i="1"/>
  <c r="AF5" i="1" l="1"/>
</calcChain>
</file>

<file path=xl/sharedStrings.xml><?xml version="1.0" encoding="utf-8"?>
<sst xmlns="http://schemas.openxmlformats.org/spreadsheetml/2006/main" count="395" uniqueCount="172">
  <si>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</si>
  <si>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</si>
  <si>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</si>
  <si>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</si>
  <si>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</si>
  <si>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</si>
  <si>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</si>
  <si>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</si>
  <si>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</si>
  <si>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</si>
  <si>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</si>
  <si>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</si>
  <si>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</si>
  <si>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</si>
  <si>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</si>
  <si>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</si>
  <si>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</si>
  <si>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</si>
  <si>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</si>
  <si>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</si>
  <si>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</si>
  <si>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</si>
  <si>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</si>
  <si>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03,04,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</si>
  <si>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</si>
  <si>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</si>
  <si>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</si>
  <si>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</si>
  <si>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</si>
  <si>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</si>
  <si>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</si>
  <si>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</si>
  <si>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</si>
  <si>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</si>
  <si>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</si>
  <si>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</si>
  <si>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</si>
  <si>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</si>
  <si>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</si>
  <si>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</si>
  <si>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</si>
  <si>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</si>
  <si>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</si>
  <si>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</si>
  <si>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</si>
  <si>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</si>
  <si>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</si>
  <si>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</si>
  <si>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</si>
  <si>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</si>
  <si>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с 02,04,25 заказываем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</si>
  <si>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</si>
  <si>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</si>
  <si>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</si>
  <si>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</si>
  <si>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</si>
  <si>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</si>
  <si>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</si>
  <si>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</si>
  <si>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</si>
  <si>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</si>
  <si>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</si>
  <si>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</si>
  <si>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</si>
  <si>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</si>
  <si>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</si>
  <si>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</si>
  <si>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</si>
  <si>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</si>
  <si>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</si>
  <si>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</si>
  <si>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</si>
  <si>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</si>
  <si>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</si>
  <si>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</si>
  <si>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</si>
  <si>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</si>
  <si>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</si>
  <si>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</si>
  <si>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</si>
  <si>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нет уже акции / матрица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</si>
  <si>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</si>
  <si>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</si>
  <si>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</si>
  <si>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</si>
  <si>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</si>
  <si>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</si>
  <si>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</si>
  <si>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</si>
  <si>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</si>
  <si>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</si>
  <si>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</si>
  <si>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</si>
  <si>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</si>
  <si>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</si>
  <si>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</si>
  <si>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</si>
  <si>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</si>
  <si>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</si>
  <si>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</si>
  <si>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</si>
  <si>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</si>
  <si>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</si>
  <si>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</si>
  <si>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</si>
  <si>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</si>
  <si>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</si>
  <si>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</si>
  <si>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</si>
  <si>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</si>
  <si>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</si>
  <si>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</si>
  <si>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</si>
  <si>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</si>
  <si>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</si>
  <si>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</si>
  <si>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</si>
  <si>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</si>
  <si>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</si>
  <si>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</si>
  <si>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</si>
  <si>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</si>
  <si>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</si>
  <si>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</si>
  <si>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</si>
  <si>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</si>
  <si>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</si>
  <si>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</si>
  <si>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</si>
  <si>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</si>
  <si>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</si>
  <si>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</si>
  <si>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</si>
  <si>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</si>
  <si>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</si>
  <si>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</si>
  <si>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</si>
  <si>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 / 28,03,25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</si>
  <si>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</si>
  <si>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</si>
  <si>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</si>
  <si>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</si>
  <si>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</si>
  <si>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</si>
  <si>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</si>
  <si>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</si>
  <si>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</si>
  <si>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</si>
  <si>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</si>
  <si>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</si>
  <si>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</si>
  <si>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</si>
  <si>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</si>
  <si>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</si>
  <si>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</si>
  <si>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</si>
  <si>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</si>
  <si>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t>Вареные колбасы «Филейская со шпиком» Весовые п/а ТМ «Вязанка»</t>
  </si>
  <si>
    <t>С/к колбасы Мини-салями во вкусом бекона Ядрена копоть Фикс.вес 0,05 б/о Ядрена копоть</t>
  </si>
  <si>
    <t>дубль на 219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</si>
  <si>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</si>
  <si>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</si>
  <si>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вывод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</si>
  <si>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</si>
  <si>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</si>
  <si>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t>26,03,25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</si>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</sst>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0" borderId="2" xfId="1" applyNumberFormat="1" applyFont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170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171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33027.705999999998</v>
      </c>
      <c r="F5" s="4">
        <f>SUM(F6:F500)</f>
        <v>47494.474999999991</v>
      </c>
      <c r="G5" s="7"/>
      <c r="H5" s="1"/>
      <c r="I5" s="1"/>
      <c r="J5" s="4">
        <f t="shared" ref="J5:Q5" si="0">SUM(J6:J500)</f>
        <v>34422.086999999992</v>
      </c>
      <c r="K5" s="4">
        <f t="shared" si="0"/>
        <v>-1394.3809999999999</v>
      </c>
      <c r="L5" s="4">
        <f t="shared" si="0"/>
        <v>0</v>
      </c>
      <c r="M5" s="4">
        <f t="shared" si="0"/>
        <v>0</v>
      </c>
      <c r="N5" s="4">
        <f t="shared" si="0"/>
        <v>19130.136999999999</v>
      </c>
      <c r="O5" s="4">
        <f t="shared" si="0"/>
        <v>6605.5411999999978</v>
      </c>
      <c r="P5" s="4">
        <f t="shared" si="0"/>
        <v>7588.9643000000005</v>
      </c>
      <c r="Q5" s="4">
        <f t="shared" si="0"/>
        <v>0</v>
      </c>
      <c r="R5" s="1"/>
      <c r="S5" s="1"/>
      <c r="T5" s="1"/>
      <c r="U5" s="4">
        <f t="shared" ref="U5:AD5" si="1">SUM(U6:U500)</f>
        <v>6738.6427999999996</v>
      </c>
      <c r="V5" s="4">
        <f t="shared" si="1"/>
        <v>8099.2839999999978</v>
      </c>
      <c r="W5" s="4">
        <f t="shared" si="1"/>
        <v>7788.2935999999972</v>
      </c>
      <c r="X5" s="4">
        <f t="shared" si="1"/>
        <v>7042.1528000000008</v>
      </c>
      <c r="Y5" s="4">
        <f t="shared" si="1"/>
        <v>7176.8986000000004</v>
      </c>
      <c r="Z5" s="4">
        <f t="shared" si="1"/>
        <v>8086.2256000000016</v>
      </c>
      <c r="AA5" s="4">
        <f t="shared" si="1"/>
        <v>8386.506800000001</v>
      </c>
      <c r="AB5" s="4">
        <f t="shared" si="1"/>
        <v>5772.4477999999981</v>
      </c>
      <c r="AC5" s="4">
        <f t="shared" si="1"/>
        <v>6066.6614000000009</v>
      </c>
      <c r="AD5" s="4">
        <f t="shared" si="1"/>
        <v>8044.1773999999996</v>
      </c>
      <c r="AE5" s="1"/>
      <c r="AF5" s="4">
        <f>SUM(AF6:AF500)</f>
        <v>5663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822.67399999999998</v>
      </c>
      <c r="D6" s="1">
        <v>323.49299999999999</v>
      </c>
      <c r="E6" s="1">
        <v>225.58500000000001</v>
      </c>
      <c r="F6" s="1">
        <v>752.399</v>
      </c>
      <c r="G6" s="7">
        <v>1</v>
      </c>
      <c r="H6" s="1">
        <v>50</v>
      </c>
      <c r="I6" s="1" t="s">
        <v>36</v>
      </c>
      <c r="J6" s="1">
        <v>234.8</v>
      </c>
      <c r="K6" s="1">
        <f t="shared" ref="K6:K37" si="2">E6-J6</f>
        <v>-9.2150000000000034</v>
      </c>
      <c r="L6" s="1"/>
      <c r="M6" s="1"/>
      <c r="N6" s="1">
        <v>0</v>
      </c>
      <c r="O6" s="1">
        <f>E6/5</f>
        <v>45.117000000000004</v>
      </c>
      <c r="P6" s="5"/>
      <c r="Q6" s="5"/>
      <c r="R6" s="1"/>
      <c r="S6" s="1">
        <f>(F6+N6+P6)/O6</f>
        <v>16.676618569497084</v>
      </c>
      <c r="T6" s="1">
        <f>(F6+N6)/O6</f>
        <v>16.676618569497084</v>
      </c>
      <c r="U6" s="1">
        <v>68.706600000000009</v>
      </c>
      <c r="V6" s="1">
        <v>96.895799999999994</v>
      </c>
      <c r="W6" s="1">
        <v>71.089200000000005</v>
      </c>
      <c r="X6" s="1">
        <v>93.330200000000005</v>
      </c>
      <c r="Y6" s="1">
        <v>80.022000000000006</v>
      </c>
      <c r="Z6" s="1">
        <v>144.82320000000001</v>
      </c>
      <c r="AA6" s="1">
        <v>143.60640000000001</v>
      </c>
      <c r="AB6" s="1">
        <v>27.6326</v>
      </c>
      <c r="AC6" s="1">
        <v>66.67179999999999</v>
      </c>
      <c r="AD6" s="1">
        <v>117.51560000000001</v>
      </c>
      <c r="AE6" s="16" t="s">
        <v>48</v>
      </c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604.60900000000004</v>
      </c>
      <c r="D7" s="1"/>
      <c r="E7" s="1">
        <v>172.49100000000001</v>
      </c>
      <c r="F7" s="1">
        <v>400.67500000000001</v>
      </c>
      <c r="G7" s="7">
        <v>1</v>
      </c>
      <c r="H7" s="1">
        <v>45</v>
      </c>
      <c r="I7" s="1" t="s">
        <v>36</v>
      </c>
      <c r="J7" s="1">
        <v>172</v>
      </c>
      <c r="K7" s="1">
        <f t="shared" si="2"/>
        <v>0.49100000000001387</v>
      </c>
      <c r="L7" s="1"/>
      <c r="M7" s="1"/>
      <c r="N7" s="1">
        <v>0</v>
      </c>
      <c r="O7" s="1">
        <f t="shared" ref="O7:O70" si="3">E7/5</f>
        <v>34.498200000000004</v>
      </c>
      <c r="P7" s="5"/>
      <c r="Q7" s="5"/>
      <c r="R7" s="1"/>
      <c r="S7" s="1">
        <f t="shared" ref="S7:S70" si="4">(F7+N7+P7)/O7</f>
        <v>11.614374083285504</v>
      </c>
      <c r="T7" s="1">
        <f t="shared" ref="T7:T70" si="5">(F7+N7)/O7</f>
        <v>11.614374083285504</v>
      </c>
      <c r="U7" s="1">
        <v>32.542400000000001</v>
      </c>
      <c r="V7" s="1">
        <v>57.383600000000001</v>
      </c>
      <c r="W7" s="1">
        <v>49.0274</v>
      </c>
      <c r="X7" s="1">
        <v>77.212400000000002</v>
      </c>
      <c r="Y7" s="1">
        <v>41.129399999999997</v>
      </c>
      <c r="Z7" s="1">
        <v>55.119000000000007</v>
      </c>
      <c r="AA7" s="1">
        <v>58.762999999999998</v>
      </c>
      <c r="AB7" s="1">
        <v>33.579599999999999</v>
      </c>
      <c r="AC7" s="1">
        <v>58.685000000000002</v>
      </c>
      <c r="AD7" s="1">
        <v>93.209199999999996</v>
      </c>
      <c r="AE7" s="1"/>
      <c r="AF7" s="1">
        <f t="shared" ref="AF7:AF70" si="6">ROUND(G7*P7,0)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1788.623</v>
      </c>
      <c r="D8" s="1"/>
      <c r="E8" s="1">
        <v>448.51100000000002</v>
      </c>
      <c r="F8" s="1">
        <v>1165.5630000000001</v>
      </c>
      <c r="G8" s="7">
        <v>1</v>
      </c>
      <c r="H8" s="1">
        <v>45</v>
      </c>
      <c r="I8" s="1" t="s">
        <v>36</v>
      </c>
      <c r="J8" s="1">
        <v>444.3</v>
      </c>
      <c r="K8" s="1">
        <f t="shared" si="2"/>
        <v>4.2110000000000127</v>
      </c>
      <c r="L8" s="1"/>
      <c r="M8" s="1"/>
      <c r="N8" s="1">
        <v>0</v>
      </c>
      <c r="O8" s="1">
        <f t="shared" si="3"/>
        <v>89.702200000000005</v>
      </c>
      <c r="P8" s="5"/>
      <c r="Q8" s="5"/>
      <c r="R8" s="1"/>
      <c r="S8" s="1">
        <f t="shared" si="4"/>
        <v>12.993694691991948</v>
      </c>
      <c r="T8" s="1">
        <f t="shared" si="5"/>
        <v>12.993694691991948</v>
      </c>
      <c r="U8" s="1">
        <v>109.47539999999999</v>
      </c>
      <c r="V8" s="1">
        <v>129.8152</v>
      </c>
      <c r="W8" s="1">
        <v>119.22799999999999</v>
      </c>
      <c r="X8" s="1">
        <v>205.73759999999999</v>
      </c>
      <c r="Y8" s="1">
        <v>109.92359999999999</v>
      </c>
      <c r="Z8" s="1">
        <v>142.90219999999999</v>
      </c>
      <c r="AA8" s="1">
        <v>153.07419999999999</v>
      </c>
      <c r="AB8" s="1">
        <v>115.43940000000001</v>
      </c>
      <c r="AC8" s="1">
        <v>139.3664</v>
      </c>
      <c r="AD8" s="1">
        <v>186.56360000000001</v>
      </c>
      <c r="AE8" s="1"/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40</v>
      </c>
      <c r="C9" s="1">
        <v>1038</v>
      </c>
      <c r="D9" s="1">
        <v>2502</v>
      </c>
      <c r="E9" s="1">
        <v>1401</v>
      </c>
      <c r="F9" s="1">
        <v>1961</v>
      </c>
      <c r="G9" s="7">
        <v>0.45</v>
      </c>
      <c r="H9" s="1">
        <v>45</v>
      </c>
      <c r="I9" s="11" t="s">
        <v>41</v>
      </c>
      <c r="J9" s="1">
        <v>1433</v>
      </c>
      <c r="K9" s="1">
        <f t="shared" si="2"/>
        <v>-32</v>
      </c>
      <c r="L9" s="1"/>
      <c r="M9" s="1"/>
      <c r="N9" s="1">
        <v>0</v>
      </c>
      <c r="O9" s="1">
        <f t="shared" si="3"/>
        <v>280.2</v>
      </c>
      <c r="P9" s="30">
        <v>0</v>
      </c>
      <c r="Q9" s="5"/>
      <c r="R9" s="1"/>
      <c r="S9" s="1">
        <f t="shared" si="4"/>
        <v>6.9985724482512497</v>
      </c>
      <c r="T9" s="1">
        <f t="shared" si="5"/>
        <v>6.9985724482512497</v>
      </c>
      <c r="U9" s="1">
        <v>187.2</v>
      </c>
      <c r="V9" s="1">
        <v>126</v>
      </c>
      <c r="W9" s="1">
        <v>110</v>
      </c>
      <c r="X9" s="1">
        <v>136</v>
      </c>
      <c r="Y9" s="1">
        <v>117.8</v>
      </c>
      <c r="Z9" s="1">
        <v>121</v>
      </c>
      <c r="AA9" s="1">
        <v>156.19999999999999</v>
      </c>
      <c r="AB9" s="1">
        <v>126.8</v>
      </c>
      <c r="AC9" s="1">
        <v>108.4</v>
      </c>
      <c r="AD9" s="1">
        <v>138.6</v>
      </c>
      <c r="AE9" s="1" t="s">
        <v>42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40</v>
      </c>
      <c r="C10" s="1">
        <v>1512</v>
      </c>
      <c r="D10" s="1">
        <v>1314</v>
      </c>
      <c r="E10" s="1">
        <v>1302</v>
      </c>
      <c r="F10" s="1">
        <v>1190</v>
      </c>
      <c r="G10" s="7">
        <v>0.45</v>
      </c>
      <c r="H10" s="1">
        <v>45</v>
      </c>
      <c r="I10" s="1" t="s">
        <v>36</v>
      </c>
      <c r="J10" s="1">
        <v>1324</v>
      </c>
      <c r="K10" s="1">
        <f t="shared" si="2"/>
        <v>-22</v>
      </c>
      <c r="L10" s="1"/>
      <c r="M10" s="1"/>
      <c r="N10" s="1">
        <v>1156.913</v>
      </c>
      <c r="O10" s="1">
        <f t="shared" si="3"/>
        <v>260.39999999999998</v>
      </c>
      <c r="P10" s="5">
        <f t="shared" ref="P10:P15" si="7">11*O10-N10-F10</f>
        <v>517.48699999999963</v>
      </c>
      <c r="Q10" s="5"/>
      <c r="R10" s="1"/>
      <c r="S10" s="1">
        <f t="shared" si="4"/>
        <v>11</v>
      </c>
      <c r="T10" s="1">
        <f t="shared" si="5"/>
        <v>9.0127227342549929</v>
      </c>
      <c r="U10" s="1">
        <v>263.2174</v>
      </c>
      <c r="V10" s="1">
        <v>249.81739999999999</v>
      </c>
      <c r="W10" s="1">
        <v>228.09</v>
      </c>
      <c r="X10" s="1">
        <v>223.09</v>
      </c>
      <c r="Y10" s="1">
        <v>198.27420000000001</v>
      </c>
      <c r="Z10" s="1">
        <v>205.67420000000001</v>
      </c>
      <c r="AA10" s="1">
        <v>249.8</v>
      </c>
      <c r="AB10" s="1">
        <v>222.59</v>
      </c>
      <c r="AC10" s="1">
        <v>199.79</v>
      </c>
      <c r="AD10" s="1">
        <v>234.4</v>
      </c>
      <c r="AE10" s="1" t="s">
        <v>42</v>
      </c>
      <c r="AF10" s="1">
        <f t="shared" si="6"/>
        <v>233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40</v>
      </c>
      <c r="C11" s="1">
        <v>131</v>
      </c>
      <c r="D11" s="1">
        <v>180</v>
      </c>
      <c r="E11" s="1">
        <v>123</v>
      </c>
      <c r="F11" s="1">
        <v>148</v>
      </c>
      <c r="G11" s="7">
        <v>0.17</v>
      </c>
      <c r="H11" s="1">
        <v>180</v>
      </c>
      <c r="I11" s="1" t="s">
        <v>36</v>
      </c>
      <c r="J11" s="1">
        <v>152</v>
      </c>
      <c r="K11" s="1">
        <f t="shared" si="2"/>
        <v>-29</v>
      </c>
      <c r="L11" s="1"/>
      <c r="M11" s="1"/>
      <c r="N11" s="1">
        <v>158</v>
      </c>
      <c r="O11" s="1">
        <f t="shared" si="3"/>
        <v>24.6</v>
      </c>
      <c r="P11" s="5"/>
      <c r="Q11" s="5"/>
      <c r="R11" s="1"/>
      <c r="S11" s="1">
        <f t="shared" si="4"/>
        <v>12.439024390243901</v>
      </c>
      <c r="T11" s="1">
        <f t="shared" si="5"/>
        <v>12.439024390243901</v>
      </c>
      <c r="U11" s="1">
        <v>29.8</v>
      </c>
      <c r="V11" s="1">
        <v>24.6</v>
      </c>
      <c r="W11" s="1">
        <v>17.8</v>
      </c>
      <c r="X11" s="1">
        <v>15.2</v>
      </c>
      <c r="Y11" s="1">
        <v>16.2</v>
      </c>
      <c r="Z11" s="1">
        <v>24.4</v>
      </c>
      <c r="AA11" s="1">
        <v>28.6</v>
      </c>
      <c r="AB11" s="1">
        <v>18.399999999999999</v>
      </c>
      <c r="AC11" s="1">
        <v>18.8</v>
      </c>
      <c r="AD11" s="1">
        <v>23.2</v>
      </c>
      <c r="AE11" s="1" t="s">
        <v>42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40</v>
      </c>
      <c r="C12" s="1">
        <v>20</v>
      </c>
      <c r="D12" s="1"/>
      <c r="E12" s="1">
        <v>1</v>
      </c>
      <c r="F12" s="1">
        <v>18</v>
      </c>
      <c r="G12" s="7">
        <v>0.3</v>
      </c>
      <c r="H12" s="1">
        <v>40</v>
      </c>
      <c r="I12" s="1" t="s">
        <v>36</v>
      </c>
      <c r="J12" s="1">
        <v>7</v>
      </c>
      <c r="K12" s="1">
        <f t="shared" si="2"/>
        <v>-6</v>
      </c>
      <c r="L12" s="1"/>
      <c r="M12" s="1"/>
      <c r="N12" s="1">
        <v>0</v>
      </c>
      <c r="O12" s="1">
        <f t="shared" si="3"/>
        <v>0.2</v>
      </c>
      <c r="P12" s="5"/>
      <c r="Q12" s="5"/>
      <c r="R12" s="1"/>
      <c r="S12" s="1">
        <f t="shared" si="4"/>
        <v>90</v>
      </c>
      <c r="T12" s="1">
        <f t="shared" si="5"/>
        <v>90</v>
      </c>
      <c r="U12" s="1">
        <v>0</v>
      </c>
      <c r="V12" s="1">
        <v>1</v>
      </c>
      <c r="W12" s="1">
        <v>0.6</v>
      </c>
      <c r="X12" s="1">
        <v>2</v>
      </c>
      <c r="Y12" s="1">
        <v>0.8</v>
      </c>
      <c r="Z12" s="1">
        <v>1.4</v>
      </c>
      <c r="AA12" s="1">
        <v>1.4</v>
      </c>
      <c r="AB12" s="1">
        <v>1</v>
      </c>
      <c r="AC12" s="1">
        <v>1.6</v>
      </c>
      <c r="AD12" s="1">
        <v>2.2000000000000002</v>
      </c>
      <c r="AE12" s="31" t="s">
        <v>46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40</v>
      </c>
      <c r="C13" s="1">
        <v>344</v>
      </c>
      <c r="D13" s="1"/>
      <c r="E13" s="1">
        <v>44</v>
      </c>
      <c r="F13" s="1">
        <v>229</v>
      </c>
      <c r="G13" s="7">
        <v>0.17</v>
      </c>
      <c r="H13" s="1">
        <v>180</v>
      </c>
      <c r="I13" s="1" t="s">
        <v>36</v>
      </c>
      <c r="J13" s="1">
        <v>46</v>
      </c>
      <c r="K13" s="1">
        <f t="shared" si="2"/>
        <v>-2</v>
      </c>
      <c r="L13" s="1"/>
      <c r="M13" s="1"/>
      <c r="N13" s="1">
        <v>50</v>
      </c>
      <c r="O13" s="1">
        <f t="shared" si="3"/>
        <v>8.8000000000000007</v>
      </c>
      <c r="P13" s="5"/>
      <c r="Q13" s="5"/>
      <c r="R13" s="1"/>
      <c r="S13" s="1">
        <f t="shared" si="4"/>
        <v>31.704545454545453</v>
      </c>
      <c r="T13" s="1">
        <f t="shared" si="5"/>
        <v>31.704545454545453</v>
      </c>
      <c r="U13" s="1">
        <v>21.4</v>
      </c>
      <c r="V13" s="1">
        <v>27.4</v>
      </c>
      <c r="W13" s="1">
        <v>31.2</v>
      </c>
      <c r="X13" s="1">
        <v>28.4</v>
      </c>
      <c r="Y13" s="1">
        <v>34</v>
      </c>
      <c r="Z13" s="1">
        <v>49</v>
      </c>
      <c r="AA13" s="1">
        <v>50.2</v>
      </c>
      <c r="AB13" s="1">
        <v>8.8000000000000007</v>
      </c>
      <c r="AC13" s="1">
        <v>16.8</v>
      </c>
      <c r="AD13" s="1">
        <v>37.799999999999997</v>
      </c>
      <c r="AE13" s="16" t="s">
        <v>48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3" t="s">
        <v>49</v>
      </c>
      <c r="B14" s="1" t="s">
        <v>40</v>
      </c>
      <c r="C14" s="1"/>
      <c r="D14" s="1"/>
      <c r="E14" s="1"/>
      <c r="F14" s="1"/>
      <c r="G14" s="7">
        <v>0.35</v>
      </c>
      <c r="H14" s="1">
        <v>50</v>
      </c>
      <c r="I14" s="1" t="s">
        <v>36</v>
      </c>
      <c r="J14" s="1"/>
      <c r="K14" s="1">
        <f t="shared" si="2"/>
        <v>0</v>
      </c>
      <c r="L14" s="1"/>
      <c r="M14" s="1"/>
      <c r="N14" s="1">
        <v>50</v>
      </c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 t="s">
        <v>50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40</v>
      </c>
      <c r="C15" s="1">
        <v>95</v>
      </c>
      <c r="D15" s="1">
        <v>42</v>
      </c>
      <c r="E15" s="1">
        <v>96</v>
      </c>
      <c r="F15" s="1">
        <v>23</v>
      </c>
      <c r="G15" s="7">
        <v>0.35</v>
      </c>
      <c r="H15" s="1">
        <v>50</v>
      </c>
      <c r="I15" s="1" t="s">
        <v>36</v>
      </c>
      <c r="J15" s="1">
        <v>147</v>
      </c>
      <c r="K15" s="1">
        <f t="shared" si="2"/>
        <v>-51</v>
      </c>
      <c r="L15" s="1"/>
      <c r="M15" s="1"/>
      <c r="N15" s="1">
        <v>120</v>
      </c>
      <c r="O15" s="1">
        <f t="shared" si="3"/>
        <v>19.2</v>
      </c>
      <c r="P15" s="5">
        <f t="shared" si="7"/>
        <v>68.199999999999989</v>
      </c>
      <c r="Q15" s="5"/>
      <c r="R15" s="1"/>
      <c r="S15" s="1">
        <f t="shared" si="4"/>
        <v>11</v>
      </c>
      <c r="T15" s="1">
        <f t="shared" si="5"/>
        <v>7.447916666666667</v>
      </c>
      <c r="U15" s="1">
        <v>18</v>
      </c>
      <c r="V15" s="1">
        <v>11.4</v>
      </c>
      <c r="W15" s="1">
        <v>11.4</v>
      </c>
      <c r="X15" s="1">
        <v>9.1999999999999993</v>
      </c>
      <c r="Y15" s="1">
        <v>12.6</v>
      </c>
      <c r="Z15" s="1">
        <v>15.6</v>
      </c>
      <c r="AA15" s="1">
        <v>19</v>
      </c>
      <c r="AB15" s="1">
        <v>16</v>
      </c>
      <c r="AC15" s="1">
        <v>16.600000000000001</v>
      </c>
      <c r="AD15" s="1">
        <v>18.2</v>
      </c>
      <c r="AE15" s="1" t="s">
        <v>42</v>
      </c>
      <c r="AF15" s="1">
        <f t="shared" si="6"/>
        <v>24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7" t="s">
        <v>52</v>
      </c>
      <c r="B16" s="27" t="s">
        <v>35</v>
      </c>
      <c r="C16" s="27">
        <v>2572.4560000000001</v>
      </c>
      <c r="D16" s="27">
        <v>15.851000000000001</v>
      </c>
      <c r="E16" s="27">
        <v>1007.037</v>
      </c>
      <c r="F16" s="27">
        <v>906.00699999999995</v>
      </c>
      <c r="G16" s="28">
        <v>1</v>
      </c>
      <c r="H16" s="27">
        <v>55</v>
      </c>
      <c r="I16" s="27" t="s">
        <v>36</v>
      </c>
      <c r="J16" s="27">
        <v>1046.48</v>
      </c>
      <c r="K16" s="27">
        <f t="shared" si="2"/>
        <v>-39.442999999999984</v>
      </c>
      <c r="L16" s="27"/>
      <c r="M16" s="27"/>
      <c r="N16" s="27">
        <v>1000</v>
      </c>
      <c r="O16" s="27">
        <f t="shared" si="3"/>
        <v>201.4074</v>
      </c>
      <c r="P16" s="29"/>
      <c r="Q16" s="29"/>
      <c r="R16" s="27"/>
      <c r="S16" s="27">
        <f t="shared" si="4"/>
        <v>9.4634407673203675</v>
      </c>
      <c r="T16" s="27">
        <f t="shared" si="5"/>
        <v>9.4634407673203675</v>
      </c>
      <c r="U16" s="27">
        <v>310.33399999999989</v>
      </c>
      <c r="V16" s="27">
        <v>398.28039999999999</v>
      </c>
      <c r="W16" s="27">
        <v>324.76940000000002</v>
      </c>
      <c r="X16" s="27">
        <v>301.13979999999998</v>
      </c>
      <c r="Y16" s="27">
        <v>383.67419999999998</v>
      </c>
      <c r="Z16" s="27">
        <v>451.68860000000012</v>
      </c>
      <c r="AA16" s="27">
        <v>473.6454</v>
      </c>
      <c r="AB16" s="27">
        <v>323.50799999999998</v>
      </c>
      <c r="AC16" s="27">
        <v>265.98200000000003</v>
      </c>
      <c r="AD16" s="27">
        <v>309.67579999999998</v>
      </c>
      <c r="AE16" s="27" t="s">
        <v>53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7" t="s">
        <v>54</v>
      </c>
      <c r="B17" s="27" t="s">
        <v>35</v>
      </c>
      <c r="C17" s="27">
        <v>1907.57</v>
      </c>
      <c r="D17" s="27">
        <v>2177.8000000000002</v>
      </c>
      <c r="E17" s="27">
        <v>1462.693</v>
      </c>
      <c r="F17" s="27">
        <v>2414.9029999999998</v>
      </c>
      <c r="G17" s="28">
        <v>1</v>
      </c>
      <c r="H17" s="27">
        <v>50</v>
      </c>
      <c r="I17" s="27" t="s">
        <v>36</v>
      </c>
      <c r="J17" s="27">
        <v>1485</v>
      </c>
      <c r="K17" s="27">
        <f t="shared" si="2"/>
        <v>-22.307000000000016</v>
      </c>
      <c r="L17" s="27"/>
      <c r="M17" s="27"/>
      <c r="N17" s="27">
        <v>0</v>
      </c>
      <c r="O17" s="27">
        <f t="shared" si="3"/>
        <v>292.53859999999997</v>
      </c>
      <c r="P17" s="29">
        <f>9*O17-N17-F17</f>
        <v>217.94439999999986</v>
      </c>
      <c r="Q17" s="29"/>
      <c r="R17" s="27"/>
      <c r="S17" s="27">
        <f t="shared" si="4"/>
        <v>9</v>
      </c>
      <c r="T17" s="27">
        <f t="shared" si="5"/>
        <v>8.2549892561186802</v>
      </c>
      <c r="U17" s="27">
        <v>235.83619999999999</v>
      </c>
      <c r="V17" s="27">
        <v>536.05899999999997</v>
      </c>
      <c r="W17" s="27">
        <v>581.779</v>
      </c>
      <c r="X17" s="27">
        <v>386.68200000000002</v>
      </c>
      <c r="Y17" s="27">
        <v>436.22439999999989</v>
      </c>
      <c r="Z17" s="27">
        <v>475.40159999999997</v>
      </c>
      <c r="AA17" s="27">
        <v>605.65679999999998</v>
      </c>
      <c r="AB17" s="27">
        <v>436.65420000000012</v>
      </c>
      <c r="AC17" s="27">
        <v>331.19</v>
      </c>
      <c r="AD17" s="27">
        <v>378.8974</v>
      </c>
      <c r="AE17" s="27" t="s">
        <v>53</v>
      </c>
      <c r="AF17" s="1">
        <f t="shared" si="6"/>
        <v>218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35</v>
      </c>
      <c r="C18" s="1">
        <v>110.006</v>
      </c>
      <c r="D18" s="1">
        <v>216.428</v>
      </c>
      <c r="E18" s="1">
        <v>105.733</v>
      </c>
      <c r="F18" s="1">
        <v>178.536</v>
      </c>
      <c r="G18" s="7">
        <v>1</v>
      </c>
      <c r="H18" s="1">
        <v>60</v>
      </c>
      <c r="I18" s="1" t="s">
        <v>36</v>
      </c>
      <c r="J18" s="1">
        <v>117.59</v>
      </c>
      <c r="K18" s="1">
        <f t="shared" si="2"/>
        <v>-11.856999999999999</v>
      </c>
      <c r="L18" s="1"/>
      <c r="M18" s="1"/>
      <c r="N18" s="1">
        <v>60.105999999999973</v>
      </c>
      <c r="O18" s="1">
        <f t="shared" si="3"/>
        <v>21.146599999999999</v>
      </c>
      <c r="P18" s="5"/>
      <c r="Q18" s="5"/>
      <c r="R18" s="1"/>
      <c r="S18" s="1">
        <f t="shared" si="4"/>
        <v>11.285123849696877</v>
      </c>
      <c r="T18" s="1">
        <f t="shared" si="5"/>
        <v>11.285123849696877</v>
      </c>
      <c r="U18" s="1">
        <v>24.0246</v>
      </c>
      <c r="V18" s="1">
        <v>29.0502</v>
      </c>
      <c r="W18" s="1">
        <v>27.303000000000001</v>
      </c>
      <c r="X18" s="1">
        <v>19.429400000000001</v>
      </c>
      <c r="Y18" s="1">
        <v>23.8124</v>
      </c>
      <c r="Z18" s="1">
        <v>25.540199999999999</v>
      </c>
      <c r="AA18" s="1">
        <v>28.898199999999999</v>
      </c>
      <c r="AB18" s="1">
        <v>20.8932</v>
      </c>
      <c r="AC18" s="1">
        <v>20.330200000000001</v>
      </c>
      <c r="AD18" s="1">
        <v>25.581199999999999</v>
      </c>
      <c r="AE18" s="1"/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56</v>
      </c>
      <c r="B19" s="12" t="s">
        <v>35</v>
      </c>
      <c r="C19" s="12"/>
      <c r="D19" s="12"/>
      <c r="E19" s="22">
        <v>15.115</v>
      </c>
      <c r="F19" s="22">
        <v>-15.115</v>
      </c>
      <c r="G19" s="13">
        <v>0</v>
      </c>
      <c r="H19" s="12" t="e">
        <v>#N/A</v>
      </c>
      <c r="I19" s="12" t="s">
        <v>63</v>
      </c>
      <c r="J19" s="12">
        <v>12</v>
      </c>
      <c r="K19" s="12">
        <f t="shared" si="2"/>
        <v>3.1150000000000002</v>
      </c>
      <c r="L19" s="12"/>
      <c r="M19" s="12"/>
      <c r="N19" s="12"/>
      <c r="O19" s="12">
        <f t="shared" si="3"/>
        <v>3.0230000000000001</v>
      </c>
      <c r="P19" s="14"/>
      <c r="Q19" s="14"/>
      <c r="R19" s="12"/>
      <c r="S19" s="12">
        <f t="shared" si="4"/>
        <v>-5</v>
      </c>
      <c r="T19" s="12">
        <f t="shared" si="5"/>
        <v>-5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5" t="s">
        <v>159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35</v>
      </c>
      <c r="C20" s="1">
        <v>1888.328</v>
      </c>
      <c r="D20" s="1">
        <v>1332.2719999999999</v>
      </c>
      <c r="E20" s="22">
        <f>1349.06+E19</f>
        <v>1364.175</v>
      </c>
      <c r="F20" s="22">
        <f>1446.897+F19</f>
        <v>1431.7819999999999</v>
      </c>
      <c r="G20" s="7">
        <v>1</v>
      </c>
      <c r="H20" s="1">
        <v>60</v>
      </c>
      <c r="I20" s="1" t="s">
        <v>36</v>
      </c>
      <c r="J20" s="1">
        <v>1670</v>
      </c>
      <c r="K20" s="1">
        <f t="shared" si="2"/>
        <v>-305.82500000000005</v>
      </c>
      <c r="L20" s="1"/>
      <c r="M20" s="1"/>
      <c r="N20" s="1">
        <v>1679.3607</v>
      </c>
      <c r="O20" s="1">
        <f t="shared" si="3"/>
        <v>272.83499999999998</v>
      </c>
      <c r="P20" s="5"/>
      <c r="Q20" s="5"/>
      <c r="R20" s="1"/>
      <c r="S20" s="1">
        <f t="shared" si="4"/>
        <v>11.403019040812213</v>
      </c>
      <c r="T20" s="1">
        <f t="shared" si="5"/>
        <v>11.403019040812213</v>
      </c>
      <c r="U20" s="1">
        <v>336.50259999999997</v>
      </c>
      <c r="V20" s="1">
        <v>275.95479999999998</v>
      </c>
      <c r="W20" s="1">
        <v>196.05439999999999</v>
      </c>
      <c r="X20" s="1">
        <v>219.8048</v>
      </c>
      <c r="Y20" s="1">
        <v>358.10300000000001</v>
      </c>
      <c r="Z20" s="1">
        <v>199.55439999999999</v>
      </c>
      <c r="AA20" s="1">
        <v>202.4068</v>
      </c>
      <c r="AB20" s="1">
        <v>198.3862</v>
      </c>
      <c r="AC20" s="1">
        <v>206.941</v>
      </c>
      <c r="AD20" s="1">
        <v>247.0308</v>
      </c>
      <c r="AE20" s="10" t="s">
        <v>160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58</v>
      </c>
      <c r="B21" s="18" t="s">
        <v>35</v>
      </c>
      <c r="C21" s="18"/>
      <c r="D21" s="18"/>
      <c r="E21" s="18"/>
      <c r="F21" s="18"/>
      <c r="G21" s="19">
        <v>0</v>
      </c>
      <c r="H21" s="18">
        <v>60</v>
      </c>
      <c r="I21" s="18" t="s">
        <v>36</v>
      </c>
      <c r="J21" s="18"/>
      <c r="K21" s="18">
        <f t="shared" si="2"/>
        <v>0</v>
      </c>
      <c r="L21" s="18"/>
      <c r="M21" s="18"/>
      <c r="N21" s="18">
        <v>0</v>
      </c>
      <c r="O21" s="18">
        <f t="shared" si="3"/>
        <v>0</v>
      </c>
      <c r="P21" s="20"/>
      <c r="Q21" s="20"/>
      <c r="R21" s="18"/>
      <c r="S21" s="18" t="e">
        <f t="shared" si="4"/>
        <v>#DIV/0!</v>
      </c>
      <c r="T21" s="18" t="e">
        <f t="shared" si="5"/>
        <v>#DIV/0!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 t="s">
        <v>59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4" t="s">
        <v>60</v>
      </c>
      <c r="B22" s="24" t="s">
        <v>35</v>
      </c>
      <c r="C22" s="24">
        <v>2889.1979999999999</v>
      </c>
      <c r="D22" s="24">
        <v>4858.6400000000003</v>
      </c>
      <c r="E22" s="24">
        <v>2172.5920000000001</v>
      </c>
      <c r="F22" s="24">
        <v>5205.482</v>
      </c>
      <c r="G22" s="25">
        <v>1</v>
      </c>
      <c r="H22" s="24">
        <v>60</v>
      </c>
      <c r="I22" s="24" t="s">
        <v>36</v>
      </c>
      <c r="J22" s="24">
        <v>2098.3200000000002</v>
      </c>
      <c r="K22" s="24">
        <f t="shared" si="2"/>
        <v>74.271999999999935</v>
      </c>
      <c r="L22" s="24"/>
      <c r="M22" s="24"/>
      <c r="N22" s="24">
        <v>0</v>
      </c>
      <c r="O22" s="24">
        <f t="shared" si="3"/>
        <v>434.51840000000004</v>
      </c>
      <c r="P22" s="26"/>
      <c r="Q22" s="26"/>
      <c r="R22" s="24"/>
      <c r="S22" s="24">
        <f t="shared" si="4"/>
        <v>11.979888538667176</v>
      </c>
      <c r="T22" s="24">
        <f t="shared" si="5"/>
        <v>11.979888538667176</v>
      </c>
      <c r="U22" s="24">
        <v>439.80700000000007</v>
      </c>
      <c r="V22" s="24">
        <v>668.41700000000003</v>
      </c>
      <c r="W22" s="24">
        <v>686.20619999999997</v>
      </c>
      <c r="X22" s="24">
        <v>491.83839999999998</v>
      </c>
      <c r="Y22" s="24">
        <v>547.68860000000006</v>
      </c>
      <c r="Z22" s="24">
        <v>673.61239999999998</v>
      </c>
      <c r="AA22" s="24">
        <v>630.01919999999996</v>
      </c>
      <c r="AB22" s="24">
        <v>420.90260000000001</v>
      </c>
      <c r="AC22" s="24">
        <v>481.16199999999998</v>
      </c>
      <c r="AD22" s="24">
        <v>613.34539999999993</v>
      </c>
      <c r="AE22" s="24" t="s">
        <v>61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62</v>
      </c>
      <c r="B23" s="12" t="s">
        <v>35</v>
      </c>
      <c r="C23" s="12">
        <v>-4.9790000000000001</v>
      </c>
      <c r="D23" s="12"/>
      <c r="E23" s="12"/>
      <c r="F23" s="22">
        <v>-4.9790000000000001</v>
      </c>
      <c r="G23" s="13">
        <v>0</v>
      </c>
      <c r="H23" s="12" t="e">
        <v>#N/A</v>
      </c>
      <c r="I23" s="12" t="s">
        <v>63</v>
      </c>
      <c r="J23" s="12"/>
      <c r="K23" s="12">
        <f t="shared" si="2"/>
        <v>0</v>
      </c>
      <c r="L23" s="12"/>
      <c r="M23" s="12"/>
      <c r="N23" s="12">
        <v>0</v>
      </c>
      <c r="O23" s="12">
        <f t="shared" si="3"/>
        <v>0</v>
      </c>
      <c r="P23" s="14"/>
      <c r="Q23" s="14"/>
      <c r="R23" s="12"/>
      <c r="S23" s="12" t="e">
        <f t="shared" si="4"/>
        <v>#DIV/0!</v>
      </c>
      <c r="T23" s="12" t="e">
        <f t="shared" si="5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0.49459999999999998</v>
      </c>
      <c r="Z23" s="12">
        <v>0.50119999999999998</v>
      </c>
      <c r="AA23" s="12">
        <v>0.50119999999999998</v>
      </c>
      <c r="AB23" s="12">
        <v>0</v>
      </c>
      <c r="AC23" s="12">
        <v>0</v>
      </c>
      <c r="AD23" s="12">
        <v>0</v>
      </c>
      <c r="AE23" s="12" t="s">
        <v>64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65</v>
      </c>
      <c r="B24" s="24" t="s">
        <v>35</v>
      </c>
      <c r="C24" s="24">
        <v>835.51700000000005</v>
      </c>
      <c r="D24" s="24">
        <v>907.36</v>
      </c>
      <c r="E24" s="24">
        <v>560.41700000000003</v>
      </c>
      <c r="F24" s="24">
        <v>916.16099999999994</v>
      </c>
      <c r="G24" s="25">
        <v>1</v>
      </c>
      <c r="H24" s="24">
        <v>60</v>
      </c>
      <c r="I24" s="24" t="s">
        <v>36</v>
      </c>
      <c r="J24" s="24">
        <v>562.04999999999995</v>
      </c>
      <c r="K24" s="24">
        <f t="shared" si="2"/>
        <v>-1.6329999999999245</v>
      </c>
      <c r="L24" s="24"/>
      <c r="M24" s="24"/>
      <c r="N24" s="24">
        <v>287.08380000000028</v>
      </c>
      <c r="O24" s="24">
        <f t="shared" si="3"/>
        <v>112.08340000000001</v>
      </c>
      <c r="P24" s="26">
        <f t="shared" ref="P24:P25" si="8">12*O24-N24-F24</f>
        <v>141.75599999999997</v>
      </c>
      <c r="Q24" s="26"/>
      <c r="R24" s="24"/>
      <c r="S24" s="24">
        <f t="shared" si="4"/>
        <v>12.000000000000002</v>
      </c>
      <c r="T24" s="24">
        <f t="shared" si="5"/>
        <v>10.735263205791401</v>
      </c>
      <c r="U24" s="24">
        <v>125.7568</v>
      </c>
      <c r="V24" s="24">
        <v>132.44640000000001</v>
      </c>
      <c r="W24" s="24">
        <v>97.144800000000004</v>
      </c>
      <c r="X24" s="24">
        <v>103.6504</v>
      </c>
      <c r="Y24" s="24">
        <v>92.827399999999997</v>
      </c>
      <c r="Z24" s="24">
        <v>112.0784</v>
      </c>
      <c r="AA24" s="24">
        <v>119.7702</v>
      </c>
      <c r="AB24" s="24">
        <v>89.989800000000002</v>
      </c>
      <c r="AC24" s="24">
        <v>155.596</v>
      </c>
      <c r="AD24" s="24">
        <v>196.4144</v>
      </c>
      <c r="AE24" s="24" t="s">
        <v>66</v>
      </c>
      <c r="AF24" s="1">
        <f t="shared" si="6"/>
        <v>142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4" t="s">
        <v>67</v>
      </c>
      <c r="B25" s="24" t="s">
        <v>35</v>
      </c>
      <c r="C25" s="24">
        <v>1244.548</v>
      </c>
      <c r="D25" s="24">
        <v>1152.742</v>
      </c>
      <c r="E25" s="24">
        <v>766.74300000000005</v>
      </c>
      <c r="F25" s="24">
        <v>1263.0999999999999</v>
      </c>
      <c r="G25" s="25">
        <v>1</v>
      </c>
      <c r="H25" s="24">
        <v>60</v>
      </c>
      <c r="I25" s="24" t="s">
        <v>36</v>
      </c>
      <c r="J25" s="24">
        <v>739.99</v>
      </c>
      <c r="K25" s="24">
        <f t="shared" si="2"/>
        <v>26.753000000000043</v>
      </c>
      <c r="L25" s="24"/>
      <c r="M25" s="24"/>
      <c r="N25" s="24">
        <v>325.7414</v>
      </c>
      <c r="O25" s="24">
        <f t="shared" si="3"/>
        <v>153.3486</v>
      </c>
      <c r="P25" s="26">
        <f t="shared" si="8"/>
        <v>251.34180000000015</v>
      </c>
      <c r="Q25" s="26"/>
      <c r="R25" s="24"/>
      <c r="S25" s="24">
        <f t="shared" si="4"/>
        <v>12</v>
      </c>
      <c r="T25" s="24">
        <f t="shared" si="5"/>
        <v>10.360977537453877</v>
      </c>
      <c r="U25" s="24">
        <v>169.1464</v>
      </c>
      <c r="V25" s="24">
        <v>177.07560000000001</v>
      </c>
      <c r="W25" s="24">
        <v>111.5564</v>
      </c>
      <c r="X25" s="24">
        <v>146.03460000000001</v>
      </c>
      <c r="Y25" s="24">
        <v>129.23740000000001</v>
      </c>
      <c r="Z25" s="24">
        <v>169.82660000000001</v>
      </c>
      <c r="AA25" s="24">
        <v>173.10380000000001</v>
      </c>
      <c r="AB25" s="24">
        <v>98.101399999999998</v>
      </c>
      <c r="AC25" s="24">
        <v>134.85120000000001</v>
      </c>
      <c r="AD25" s="24">
        <v>249.84399999999999</v>
      </c>
      <c r="AE25" s="24" t="s">
        <v>68</v>
      </c>
      <c r="AF25" s="1">
        <f t="shared" si="6"/>
        <v>251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7" t="s">
        <v>69</v>
      </c>
      <c r="B26" s="27" t="s">
        <v>35</v>
      </c>
      <c r="C26" s="27">
        <v>3097.48</v>
      </c>
      <c r="D26" s="27"/>
      <c r="E26" s="27">
        <v>846.63400000000001</v>
      </c>
      <c r="F26" s="27">
        <v>1657.5250000000001</v>
      </c>
      <c r="G26" s="28">
        <v>1</v>
      </c>
      <c r="H26" s="27">
        <v>60</v>
      </c>
      <c r="I26" s="27" t="s">
        <v>36</v>
      </c>
      <c r="J26" s="27">
        <v>821.74</v>
      </c>
      <c r="K26" s="27">
        <f t="shared" si="2"/>
        <v>24.894000000000005</v>
      </c>
      <c r="L26" s="27"/>
      <c r="M26" s="27"/>
      <c r="N26" s="27">
        <v>50</v>
      </c>
      <c r="O26" s="27">
        <f t="shared" si="3"/>
        <v>169.32679999999999</v>
      </c>
      <c r="P26" s="29"/>
      <c r="Q26" s="29"/>
      <c r="R26" s="27"/>
      <c r="S26" s="27">
        <f t="shared" si="4"/>
        <v>10.08419813047905</v>
      </c>
      <c r="T26" s="27">
        <f t="shared" si="5"/>
        <v>10.08419813047905</v>
      </c>
      <c r="U26" s="27">
        <v>268.72460000000001</v>
      </c>
      <c r="V26" s="27">
        <v>363.09100000000001</v>
      </c>
      <c r="W26" s="27">
        <v>276.38380000000001</v>
      </c>
      <c r="X26" s="27">
        <v>235.2038</v>
      </c>
      <c r="Y26" s="27">
        <v>370.42840000000001</v>
      </c>
      <c r="Z26" s="27">
        <v>503.1662</v>
      </c>
      <c r="AA26" s="27">
        <v>431.20580000000001</v>
      </c>
      <c r="AB26" s="27">
        <v>186.85220000000001</v>
      </c>
      <c r="AC26" s="27">
        <v>220.1652</v>
      </c>
      <c r="AD26" s="27">
        <v>279.66579999999999</v>
      </c>
      <c r="AE26" s="27" t="s">
        <v>53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70</v>
      </c>
      <c r="B27" s="18" t="s">
        <v>35</v>
      </c>
      <c r="C27" s="18"/>
      <c r="D27" s="18"/>
      <c r="E27" s="18"/>
      <c r="F27" s="18"/>
      <c r="G27" s="19">
        <v>0</v>
      </c>
      <c r="H27" s="18">
        <v>30</v>
      </c>
      <c r="I27" s="18" t="s">
        <v>36</v>
      </c>
      <c r="J27" s="18"/>
      <c r="K27" s="18">
        <f t="shared" si="2"/>
        <v>0</v>
      </c>
      <c r="L27" s="18"/>
      <c r="M27" s="18"/>
      <c r="N27" s="18">
        <v>0</v>
      </c>
      <c r="O27" s="18">
        <f t="shared" si="3"/>
        <v>0</v>
      </c>
      <c r="P27" s="20"/>
      <c r="Q27" s="20"/>
      <c r="R27" s="18"/>
      <c r="S27" s="18" t="e">
        <f t="shared" si="4"/>
        <v>#DIV/0!</v>
      </c>
      <c r="T27" s="18" t="e">
        <f t="shared" si="5"/>
        <v>#DIV/0!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 t="s">
        <v>59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8" t="s">
        <v>71</v>
      </c>
      <c r="B28" s="18" t="s">
        <v>35</v>
      </c>
      <c r="C28" s="18"/>
      <c r="D28" s="18"/>
      <c r="E28" s="18"/>
      <c r="F28" s="18"/>
      <c r="G28" s="19">
        <v>0</v>
      </c>
      <c r="H28" s="18">
        <v>30</v>
      </c>
      <c r="I28" s="18" t="s">
        <v>36</v>
      </c>
      <c r="J28" s="18"/>
      <c r="K28" s="18">
        <f t="shared" si="2"/>
        <v>0</v>
      </c>
      <c r="L28" s="18"/>
      <c r="M28" s="18"/>
      <c r="N28" s="18">
        <v>0</v>
      </c>
      <c r="O28" s="18">
        <f t="shared" si="3"/>
        <v>0</v>
      </c>
      <c r="P28" s="20"/>
      <c r="Q28" s="20"/>
      <c r="R28" s="18"/>
      <c r="S28" s="18" t="e">
        <f t="shared" si="4"/>
        <v>#DIV/0!</v>
      </c>
      <c r="T28" s="18" t="e">
        <f t="shared" si="5"/>
        <v>#DIV/0!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 t="s">
        <v>59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72</v>
      </c>
      <c r="B29" s="1" t="s">
        <v>35</v>
      </c>
      <c r="C29" s="1">
        <v>1563.722</v>
      </c>
      <c r="D29" s="1">
        <v>454.10700000000003</v>
      </c>
      <c r="E29" s="1">
        <v>539.56500000000005</v>
      </c>
      <c r="F29" s="1">
        <v>1156.27</v>
      </c>
      <c r="G29" s="7">
        <v>1</v>
      </c>
      <c r="H29" s="1">
        <v>30</v>
      </c>
      <c r="I29" s="1" t="s">
        <v>36</v>
      </c>
      <c r="J29" s="1">
        <v>580.9</v>
      </c>
      <c r="K29" s="1">
        <f t="shared" si="2"/>
        <v>-41.334999999999923</v>
      </c>
      <c r="L29" s="1"/>
      <c r="M29" s="1"/>
      <c r="N29" s="1">
        <v>0</v>
      </c>
      <c r="O29" s="1">
        <f t="shared" si="3"/>
        <v>107.91300000000001</v>
      </c>
      <c r="P29" s="5">
        <f>11*O29-N29-F29</f>
        <v>30.773000000000138</v>
      </c>
      <c r="Q29" s="5"/>
      <c r="R29" s="1"/>
      <c r="S29" s="1">
        <f t="shared" si="4"/>
        <v>11</v>
      </c>
      <c r="T29" s="1">
        <f t="shared" si="5"/>
        <v>10.714835098644278</v>
      </c>
      <c r="U29" s="1">
        <v>127.68940000000001</v>
      </c>
      <c r="V29" s="1">
        <v>172.2902</v>
      </c>
      <c r="W29" s="1">
        <v>142.6968</v>
      </c>
      <c r="X29" s="1">
        <v>193.83279999999999</v>
      </c>
      <c r="Y29" s="1">
        <v>148.1738</v>
      </c>
      <c r="Z29" s="1">
        <v>156.25899999999999</v>
      </c>
      <c r="AA29" s="1">
        <v>168.04759999999999</v>
      </c>
      <c r="AB29" s="1">
        <v>89.028800000000004</v>
      </c>
      <c r="AC29" s="1">
        <v>101.9406</v>
      </c>
      <c r="AD29" s="1">
        <v>165.51900000000001</v>
      </c>
      <c r="AE29" s="1"/>
      <c r="AF29" s="1">
        <f t="shared" si="6"/>
        <v>31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8" t="s">
        <v>73</v>
      </c>
      <c r="B30" s="18" t="s">
        <v>35</v>
      </c>
      <c r="C30" s="18"/>
      <c r="D30" s="18"/>
      <c r="E30" s="18"/>
      <c r="F30" s="18"/>
      <c r="G30" s="19">
        <v>0</v>
      </c>
      <c r="H30" s="18">
        <v>45</v>
      </c>
      <c r="I30" s="18" t="s">
        <v>36</v>
      </c>
      <c r="J30" s="18"/>
      <c r="K30" s="18">
        <f t="shared" si="2"/>
        <v>0</v>
      </c>
      <c r="L30" s="18"/>
      <c r="M30" s="18"/>
      <c r="N30" s="18">
        <v>0</v>
      </c>
      <c r="O30" s="18">
        <f t="shared" si="3"/>
        <v>0</v>
      </c>
      <c r="P30" s="20"/>
      <c r="Q30" s="20"/>
      <c r="R30" s="18"/>
      <c r="S30" s="18" t="e">
        <f t="shared" si="4"/>
        <v>#DIV/0!</v>
      </c>
      <c r="T30" s="18" t="e">
        <f t="shared" si="5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 t="s">
        <v>59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74</v>
      </c>
      <c r="B31" s="18" t="s">
        <v>35</v>
      </c>
      <c r="C31" s="18"/>
      <c r="D31" s="18"/>
      <c r="E31" s="18"/>
      <c r="F31" s="18"/>
      <c r="G31" s="19">
        <v>0</v>
      </c>
      <c r="H31" s="18">
        <v>40</v>
      </c>
      <c r="I31" s="18" t="s">
        <v>36</v>
      </c>
      <c r="J31" s="18"/>
      <c r="K31" s="18">
        <f t="shared" si="2"/>
        <v>0</v>
      </c>
      <c r="L31" s="18"/>
      <c r="M31" s="18"/>
      <c r="N31" s="18">
        <v>0</v>
      </c>
      <c r="O31" s="18">
        <f t="shared" si="3"/>
        <v>0</v>
      </c>
      <c r="P31" s="20"/>
      <c r="Q31" s="20"/>
      <c r="R31" s="18"/>
      <c r="S31" s="18" t="e">
        <f t="shared" si="4"/>
        <v>#DIV/0!</v>
      </c>
      <c r="T31" s="18" t="e">
        <f t="shared" si="5"/>
        <v>#DIV/0!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 t="s">
        <v>59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75</v>
      </c>
      <c r="B32" s="18" t="s">
        <v>35</v>
      </c>
      <c r="C32" s="18"/>
      <c r="D32" s="18"/>
      <c r="E32" s="18"/>
      <c r="F32" s="18"/>
      <c r="G32" s="19">
        <v>0</v>
      </c>
      <c r="H32" s="18">
        <v>30</v>
      </c>
      <c r="I32" s="18" t="s">
        <v>36</v>
      </c>
      <c r="J32" s="18"/>
      <c r="K32" s="18">
        <f t="shared" si="2"/>
        <v>0</v>
      </c>
      <c r="L32" s="18"/>
      <c r="M32" s="18"/>
      <c r="N32" s="18">
        <v>0</v>
      </c>
      <c r="O32" s="18">
        <f t="shared" si="3"/>
        <v>0</v>
      </c>
      <c r="P32" s="20"/>
      <c r="Q32" s="20"/>
      <c r="R32" s="18"/>
      <c r="S32" s="18" t="e">
        <f t="shared" si="4"/>
        <v>#DIV/0!</v>
      </c>
      <c r="T32" s="18" t="e">
        <f t="shared" si="5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 t="s">
        <v>59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76</v>
      </c>
      <c r="B33" s="18" t="s">
        <v>35</v>
      </c>
      <c r="C33" s="18"/>
      <c r="D33" s="18"/>
      <c r="E33" s="18"/>
      <c r="F33" s="18"/>
      <c r="G33" s="19">
        <v>0</v>
      </c>
      <c r="H33" s="18">
        <v>50</v>
      </c>
      <c r="I33" s="18" t="s">
        <v>36</v>
      </c>
      <c r="J33" s="18"/>
      <c r="K33" s="18">
        <f t="shared" si="2"/>
        <v>0</v>
      </c>
      <c r="L33" s="18"/>
      <c r="M33" s="18"/>
      <c r="N33" s="18">
        <v>0</v>
      </c>
      <c r="O33" s="18">
        <f t="shared" si="3"/>
        <v>0</v>
      </c>
      <c r="P33" s="20"/>
      <c r="Q33" s="20"/>
      <c r="R33" s="18"/>
      <c r="S33" s="18" t="e">
        <f t="shared" si="4"/>
        <v>#DIV/0!</v>
      </c>
      <c r="T33" s="18" t="e">
        <f t="shared" si="5"/>
        <v>#DIV/0!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 t="s">
        <v>59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35</v>
      </c>
      <c r="C34" s="1">
        <v>99.37</v>
      </c>
      <c r="D34" s="1"/>
      <c r="E34" s="1">
        <v>10.217000000000001</v>
      </c>
      <c r="F34" s="1">
        <v>59.156999999999996</v>
      </c>
      <c r="G34" s="7">
        <v>1</v>
      </c>
      <c r="H34" s="1">
        <v>50</v>
      </c>
      <c r="I34" s="1" t="s">
        <v>36</v>
      </c>
      <c r="J34" s="1">
        <v>14.4</v>
      </c>
      <c r="K34" s="1">
        <f t="shared" si="2"/>
        <v>-4.1829999999999998</v>
      </c>
      <c r="L34" s="1"/>
      <c r="M34" s="1"/>
      <c r="N34" s="1">
        <v>15.70399999999999</v>
      </c>
      <c r="O34" s="1">
        <f t="shared" si="3"/>
        <v>2.0434000000000001</v>
      </c>
      <c r="P34" s="5"/>
      <c r="Q34" s="5"/>
      <c r="R34" s="1"/>
      <c r="S34" s="1">
        <f t="shared" si="4"/>
        <v>36.635509445042572</v>
      </c>
      <c r="T34" s="1">
        <f t="shared" si="5"/>
        <v>36.635509445042572</v>
      </c>
      <c r="U34" s="1">
        <v>7.6715999999999998</v>
      </c>
      <c r="V34" s="1">
        <v>6.3672000000000004</v>
      </c>
      <c r="W34" s="1">
        <v>0.55359999999999998</v>
      </c>
      <c r="X34" s="1">
        <v>1.4683999999999999</v>
      </c>
      <c r="Y34" s="1">
        <v>8.0381999999999998</v>
      </c>
      <c r="Z34" s="1">
        <v>9.3176000000000005</v>
      </c>
      <c r="AA34" s="1">
        <v>9.8653999999999993</v>
      </c>
      <c r="AB34" s="1">
        <v>0.91439999999999999</v>
      </c>
      <c r="AC34" s="1">
        <v>1.0972</v>
      </c>
      <c r="AD34" s="1">
        <v>4.3933999999999997</v>
      </c>
      <c r="AE34" s="17" t="s">
        <v>163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40</v>
      </c>
      <c r="C35" s="1">
        <v>1523</v>
      </c>
      <c r="D35" s="1">
        <v>1296</v>
      </c>
      <c r="E35" s="1">
        <v>1091</v>
      </c>
      <c r="F35" s="1">
        <v>1388</v>
      </c>
      <c r="G35" s="7">
        <v>0.4</v>
      </c>
      <c r="H35" s="1">
        <v>45</v>
      </c>
      <c r="I35" s="1" t="s">
        <v>36</v>
      </c>
      <c r="J35" s="1">
        <v>1120</v>
      </c>
      <c r="K35" s="1">
        <f t="shared" si="2"/>
        <v>-29</v>
      </c>
      <c r="L35" s="1"/>
      <c r="M35" s="1"/>
      <c r="N35" s="1">
        <v>744</v>
      </c>
      <c r="O35" s="1">
        <f t="shared" si="3"/>
        <v>218.2</v>
      </c>
      <c r="P35" s="5">
        <f t="shared" ref="P35:P38" si="9">11*O35-N35-F35</f>
        <v>268.19999999999982</v>
      </c>
      <c r="Q35" s="5"/>
      <c r="R35" s="1"/>
      <c r="S35" s="1">
        <f t="shared" si="4"/>
        <v>11</v>
      </c>
      <c r="T35" s="1">
        <f t="shared" si="5"/>
        <v>9.770852428964254</v>
      </c>
      <c r="U35" s="1">
        <v>230.2</v>
      </c>
      <c r="V35" s="1">
        <v>246.2</v>
      </c>
      <c r="W35" s="1">
        <v>213.6</v>
      </c>
      <c r="X35" s="1">
        <v>222.2</v>
      </c>
      <c r="Y35" s="1">
        <v>185</v>
      </c>
      <c r="Z35" s="1">
        <v>197</v>
      </c>
      <c r="AA35" s="1">
        <v>218.6</v>
      </c>
      <c r="AB35" s="1">
        <v>162.19999999999999</v>
      </c>
      <c r="AC35" s="1">
        <v>180.6</v>
      </c>
      <c r="AD35" s="1">
        <v>218.2</v>
      </c>
      <c r="AE35" s="1" t="s">
        <v>42</v>
      </c>
      <c r="AF35" s="1">
        <f t="shared" si="6"/>
        <v>107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40</v>
      </c>
      <c r="C36" s="1">
        <v>548</v>
      </c>
      <c r="D36" s="1">
        <v>24</v>
      </c>
      <c r="E36" s="1">
        <v>416</v>
      </c>
      <c r="F36" s="1">
        <v>116</v>
      </c>
      <c r="G36" s="7">
        <v>0.45</v>
      </c>
      <c r="H36" s="1">
        <v>50</v>
      </c>
      <c r="I36" s="11" t="s">
        <v>80</v>
      </c>
      <c r="J36" s="1">
        <v>453</v>
      </c>
      <c r="K36" s="1">
        <f t="shared" si="2"/>
        <v>-37</v>
      </c>
      <c r="L36" s="1"/>
      <c r="M36" s="1"/>
      <c r="N36" s="1">
        <v>414.6</v>
      </c>
      <c r="O36" s="1">
        <f t="shared" si="3"/>
        <v>83.2</v>
      </c>
      <c r="P36" s="5">
        <f>10*O36-N36-F36</f>
        <v>301.39999999999998</v>
      </c>
      <c r="Q36" s="5"/>
      <c r="R36" s="1"/>
      <c r="S36" s="1">
        <f t="shared" si="4"/>
        <v>10</v>
      </c>
      <c r="T36" s="1">
        <f t="shared" si="5"/>
        <v>6.3774038461538458</v>
      </c>
      <c r="U36" s="1">
        <v>70.400000000000006</v>
      </c>
      <c r="V36" s="1">
        <v>17.399999999999999</v>
      </c>
      <c r="W36" s="1">
        <v>37.200000000000003</v>
      </c>
      <c r="X36" s="1">
        <v>259.60000000000002</v>
      </c>
      <c r="Y36" s="1">
        <v>355.8</v>
      </c>
      <c r="Z36" s="1">
        <v>181</v>
      </c>
      <c r="AA36" s="1">
        <v>102.2</v>
      </c>
      <c r="AB36" s="1">
        <v>117.4</v>
      </c>
      <c r="AC36" s="1">
        <v>136.4</v>
      </c>
      <c r="AD36" s="1">
        <v>53.8</v>
      </c>
      <c r="AE36" s="1" t="s">
        <v>81</v>
      </c>
      <c r="AF36" s="1">
        <f t="shared" si="6"/>
        <v>136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40</v>
      </c>
      <c r="C37" s="1">
        <v>1299</v>
      </c>
      <c r="D37" s="1">
        <v>468</v>
      </c>
      <c r="E37" s="1">
        <v>745</v>
      </c>
      <c r="F37" s="1">
        <v>910</v>
      </c>
      <c r="G37" s="7">
        <v>0.4</v>
      </c>
      <c r="H37" s="1">
        <v>45</v>
      </c>
      <c r="I37" s="1" t="s">
        <v>36</v>
      </c>
      <c r="J37" s="1">
        <v>764</v>
      </c>
      <c r="K37" s="1">
        <f t="shared" si="2"/>
        <v>-19</v>
      </c>
      <c r="L37" s="1"/>
      <c r="M37" s="1"/>
      <c r="N37" s="1">
        <v>397</v>
      </c>
      <c r="O37" s="1">
        <f t="shared" si="3"/>
        <v>149</v>
      </c>
      <c r="P37" s="5">
        <f t="shared" si="9"/>
        <v>332</v>
      </c>
      <c r="Q37" s="5"/>
      <c r="R37" s="1"/>
      <c r="S37" s="1">
        <f t="shared" si="4"/>
        <v>11</v>
      </c>
      <c r="T37" s="1">
        <f t="shared" si="5"/>
        <v>8.7718120805369129</v>
      </c>
      <c r="U37" s="1">
        <v>139.19999999999999</v>
      </c>
      <c r="V37" s="1">
        <v>165.4</v>
      </c>
      <c r="W37" s="1">
        <v>172</v>
      </c>
      <c r="X37" s="1">
        <v>185.6</v>
      </c>
      <c r="Y37" s="1">
        <v>141.80000000000001</v>
      </c>
      <c r="Z37" s="1">
        <v>150.19999999999999</v>
      </c>
      <c r="AA37" s="1">
        <v>156.6</v>
      </c>
      <c r="AB37" s="1">
        <v>118</v>
      </c>
      <c r="AC37" s="1">
        <v>151.4</v>
      </c>
      <c r="AD37" s="1">
        <v>163.19999999999999</v>
      </c>
      <c r="AE37" s="1"/>
      <c r="AF37" s="1">
        <f t="shared" si="6"/>
        <v>133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35</v>
      </c>
      <c r="C38" s="1">
        <v>600.779</v>
      </c>
      <c r="D38" s="1">
        <v>322.42200000000003</v>
      </c>
      <c r="E38" s="1">
        <v>351.49099999999999</v>
      </c>
      <c r="F38" s="1">
        <v>398.80500000000001</v>
      </c>
      <c r="G38" s="7">
        <v>1</v>
      </c>
      <c r="H38" s="1">
        <v>45</v>
      </c>
      <c r="I38" s="1" t="s">
        <v>36</v>
      </c>
      <c r="J38" s="1">
        <v>373.3</v>
      </c>
      <c r="K38" s="1">
        <f t="shared" ref="K38:K69" si="10">E38-J38</f>
        <v>-21.809000000000026</v>
      </c>
      <c r="L38" s="1"/>
      <c r="M38" s="1"/>
      <c r="N38" s="1">
        <v>347.16090000000003</v>
      </c>
      <c r="O38" s="1">
        <f t="shared" si="3"/>
        <v>70.298199999999994</v>
      </c>
      <c r="P38" s="5">
        <f t="shared" si="9"/>
        <v>27.314299999999889</v>
      </c>
      <c r="Q38" s="5"/>
      <c r="R38" s="1"/>
      <c r="S38" s="1">
        <f t="shared" si="4"/>
        <v>11</v>
      </c>
      <c r="T38" s="1">
        <f t="shared" si="5"/>
        <v>10.611450933309817</v>
      </c>
      <c r="U38" s="1">
        <v>81.474199999999996</v>
      </c>
      <c r="V38" s="1">
        <v>74.7346</v>
      </c>
      <c r="W38" s="1">
        <v>41.038200000000003</v>
      </c>
      <c r="X38" s="1">
        <v>70.729799999999997</v>
      </c>
      <c r="Y38" s="1">
        <v>51.452599999999997</v>
      </c>
      <c r="Z38" s="1">
        <v>43.813600000000001</v>
      </c>
      <c r="AA38" s="1">
        <v>51.654999999999987</v>
      </c>
      <c r="AB38" s="1">
        <v>49.601599999999998</v>
      </c>
      <c r="AC38" s="1">
        <v>64.675399999999996</v>
      </c>
      <c r="AD38" s="1">
        <v>61.989999999999988</v>
      </c>
      <c r="AE38" s="1"/>
      <c r="AF38" s="1">
        <f t="shared" si="6"/>
        <v>27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8" t="s">
        <v>84</v>
      </c>
      <c r="B39" s="18" t="s">
        <v>40</v>
      </c>
      <c r="C39" s="18"/>
      <c r="D39" s="18"/>
      <c r="E39" s="18"/>
      <c r="F39" s="18"/>
      <c r="G39" s="19">
        <v>0</v>
      </c>
      <c r="H39" s="18">
        <v>45</v>
      </c>
      <c r="I39" s="18" t="s">
        <v>36</v>
      </c>
      <c r="J39" s="18"/>
      <c r="K39" s="18">
        <f t="shared" si="10"/>
        <v>0</v>
      </c>
      <c r="L39" s="18"/>
      <c r="M39" s="18"/>
      <c r="N39" s="18">
        <v>0</v>
      </c>
      <c r="O39" s="18">
        <f t="shared" si="3"/>
        <v>0</v>
      </c>
      <c r="P39" s="20"/>
      <c r="Q39" s="20"/>
      <c r="R39" s="18"/>
      <c r="S39" s="18" t="e">
        <f t="shared" si="4"/>
        <v>#DIV/0!</v>
      </c>
      <c r="T39" s="18" t="e">
        <f t="shared" si="5"/>
        <v>#DIV/0!</v>
      </c>
      <c r="U39" s="18">
        <v>0</v>
      </c>
      <c r="V39" s="18">
        <v>0.2</v>
      </c>
      <c r="W39" s="18">
        <v>0.2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 t="s">
        <v>59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4" t="s">
        <v>85</v>
      </c>
      <c r="B40" s="24" t="s">
        <v>40</v>
      </c>
      <c r="C40" s="24">
        <v>409</v>
      </c>
      <c r="D40" s="24"/>
      <c r="E40" s="24">
        <v>296</v>
      </c>
      <c r="F40" s="24">
        <v>82</v>
      </c>
      <c r="G40" s="25">
        <v>0.35</v>
      </c>
      <c r="H40" s="24">
        <v>40</v>
      </c>
      <c r="I40" s="24" t="s">
        <v>36</v>
      </c>
      <c r="J40" s="24">
        <v>312</v>
      </c>
      <c r="K40" s="24">
        <f t="shared" si="10"/>
        <v>-16</v>
      </c>
      <c r="L40" s="24"/>
      <c r="M40" s="24"/>
      <c r="N40" s="24">
        <v>363.8</v>
      </c>
      <c r="O40" s="24">
        <f t="shared" si="3"/>
        <v>59.2</v>
      </c>
      <c r="P40" s="26">
        <f>12*O40-N40-F40</f>
        <v>264.60000000000008</v>
      </c>
      <c r="Q40" s="26"/>
      <c r="R40" s="24"/>
      <c r="S40" s="24">
        <f t="shared" si="4"/>
        <v>12.000000000000002</v>
      </c>
      <c r="T40" s="24">
        <f t="shared" si="5"/>
        <v>7.5304054054054053</v>
      </c>
      <c r="U40" s="24">
        <v>47.8</v>
      </c>
      <c r="V40" s="24">
        <v>27</v>
      </c>
      <c r="W40" s="24">
        <v>29</v>
      </c>
      <c r="X40" s="24">
        <v>46.4</v>
      </c>
      <c r="Y40" s="24">
        <v>35</v>
      </c>
      <c r="Z40" s="24">
        <v>33.6</v>
      </c>
      <c r="AA40" s="24">
        <v>34.200000000000003</v>
      </c>
      <c r="AB40" s="24">
        <v>31</v>
      </c>
      <c r="AC40" s="24">
        <v>31.4</v>
      </c>
      <c r="AD40" s="24">
        <v>57.8</v>
      </c>
      <c r="AE40" s="24" t="s">
        <v>66</v>
      </c>
      <c r="AF40" s="1">
        <f t="shared" si="6"/>
        <v>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35</v>
      </c>
      <c r="C41" s="1">
        <v>144.59100000000001</v>
      </c>
      <c r="D41" s="1">
        <v>47.415999999999997</v>
      </c>
      <c r="E41" s="1">
        <v>50.97</v>
      </c>
      <c r="F41" s="1">
        <v>104.623</v>
      </c>
      <c r="G41" s="7">
        <v>1</v>
      </c>
      <c r="H41" s="1">
        <v>40</v>
      </c>
      <c r="I41" s="1" t="s">
        <v>36</v>
      </c>
      <c r="J41" s="1">
        <v>57.4</v>
      </c>
      <c r="K41" s="1">
        <f t="shared" si="10"/>
        <v>-6.43</v>
      </c>
      <c r="L41" s="1"/>
      <c r="M41" s="1"/>
      <c r="N41" s="1">
        <v>40.15100000000001</v>
      </c>
      <c r="O41" s="1">
        <f t="shared" si="3"/>
        <v>10.193999999999999</v>
      </c>
      <c r="P41" s="5"/>
      <c r="Q41" s="5"/>
      <c r="R41" s="1"/>
      <c r="S41" s="1">
        <f t="shared" si="4"/>
        <v>14.20188346085933</v>
      </c>
      <c r="T41" s="1">
        <f t="shared" si="5"/>
        <v>14.20188346085933</v>
      </c>
      <c r="U41" s="1">
        <v>14.821</v>
      </c>
      <c r="V41" s="1">
        <v>15.6356</v>
      </c>
      <c r="W41" s="1">
        <v>10.5738</v>
      </c>
      <c r="X41" s="1">
        <v>1.5162</v>
      </c>
      <c r="Y41" s="1">
        <v>10.4338</v>
      </c>
      <c r="Z41" s="1">
        <v>18.038399999999999</v>
      </c>
      <c r="AA41" s="1">
        <v>18.572199999999999</v>
      </c>
      <c r="AB41" s="1">
        <v>11.1318</v>
      </c>
      <c r="AC41" s="1">
        <v>11.5136</v>
      </c>
      <c r="AD41" s="1">
        <v>11.375400000000001</v>
      </c>
      <c r="AE41" s="17" t="s">
        <v>48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40</v>
      </c>
      <c r="C42" s="1">
        <v>372</v>
      </c>
      <c r="D42" s="1">
        <v>144</v>
      </c>
      <c r="E42" s="1">
        <v>197</v>
      </c>
      <c r="F42" s="1">
        <v>276</v>
      </c>
      <c r="G42" s="7">
        <v>0.4</v>
      </c>
      <c r="H42" s="1">
        <v>40</v>
      </c>
      <c r="I42" s="1" t="s">
        <v>36</v>
      </c>
      <c r="J42" s="1">
        <v>217</v>
      </c>
      <c r="K42" s="1">
        <f t="shared" si="10"/>
        <v>-20</v>
      </c>
      <c r="L42" s="1"/>
      <c r="M42" s="1"/>
      <c r="N42" s="1">
        <v>92.999999999999972</v>
      </c>
      <c r="O42" s="1">
        <f t="shared" si="3"/>
        <v>39.4</v>
      </c>
      <c r="P42" s="5">
        <f t="shared" ref="P42:P47" si="11">11*O42-N42-F42</f>
        <v>64.399999999999977</v>
      </c>
      <c r="Q42" s="5"/>
      <c r="R42" s="1"/>
      <c r="S42" s="1">
        <f t="shared" si="4"/>
        <v>11</v>
      </c>
      <c r="T42" s="1">
        <f t="shared" si="5"/>
        <v>9.3654822335025383</v>
      </c>
      <c r="U42" s="1">
        <v>39.200000000000003</v>
      </c>
      <c r="V42" s="1">
        <v>47.8</v>
      </c>
      <c r="W42" s="1">
        <v>49</v>
      </c>
      <c r="X42" s="1">
        <v>52.6</v>
      </c>
      <c r="Y42" s="1">
        <v>40.6</v>
      </c>
      <c r="Z42" s="1">
        <v>40</v>
      </c>
      <c r="AA42" s="1">
        <v>41.6</v>
      </c>
      <c r="AB42" s="1">
        <v>38.799999999999997</v>
      </c>
      <c r="AC42" s="1">
        <v>64.8</v>
      </c>
      <c r="AD42" s="1">
        <v>71.2</v>
      </c>
      <c r="AE42" s="1"/>
      <c r="AF42" s="1">
        <f t="shared" si="6"/>
        <v>26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40</v>
      </c>
      <c r="C43" s="1">
        <v>556</v>
      </c>
      <c r="D43" s="1">
        <v>408</v>
      </c>
      <c r="E43" s="1">
        <v>454</v>
      </c>
      <c r="F43" s="1">
        <v>439</v>
      </c>
      <c r="G43" s="7">
        <v>0.4</v>
      </c>
      <c r="H43" s="1">
        <v>45</v>
      </c>
      <c r="I43" s="1" t="s">
        <v>36</v>
      </c>
      <c r="J43" s="1">
        <v>469</v>
      </c>
      <c r="K43" s="1">
        <f t="shared" si="10"/>
        <v>-15</v>
      </c>
      <c r="L43" s="1"/>
      <c r="M43" s="1"/>
      <c r="N43" s="1">
        <v>266</v>
      </c>
      <c r="O43" s="1">
        <f t="shared" si="3"/>
        <v>90.8</v>
      </c>
      <c r="P43" s="5">
        <f t="shared" si="11"/>
        <v>293.79999999999995</v>
      </c>
      <c r="Q43" s="5"/>
      <c r="R43" s="1"/>
      <c r="S43" s="1">
        <f t="shared" si="4"/>
        <v>11</v>
      </c>
      <c r="T43" s="1">
        <f t="shared" si="5"/>
        <v>7.7643171806167404</v>
      </c>
      <c r="U43" s="1">
        <v>81.2</v>
      </c>
      <c r="V43" s="1">
        <v>89.8</v>
      </c>
      <c r="W43" s="1">
        <v>89.8</v>
      </c>
      <c r="X43" s="1">
        <v>85</v>
      </c>
      <c r="Y43" s="1">
        <v>70.2</v>
      </c>
      <c r="Z43" s="1">
        <v>80.2</v>
      </c>
      <c r="AA43" s="1">
        <v>91.6</v>
      </c>
      <c r="AB43" s="1">
        <v>87.2</v>
      </c>
      <c r="AC43" s="1">
        <v>110.6</v>
      </c>
      <c r="AD43" s="1">
        <v>109.2</v>
      </c>
      <c r="AE43" s="1" t="s">
        <v>42</v>
      </c>
      <c r="AF43" s="1">
        <f t="shared" si="6"/>
        <v>118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35</v>
      </c>
      <c r="C44" s="1">
        <v>65.835999999999999</v>
      </c>
      <c r="D44" s="1">
        <v>55.759</v>
      </c>
      <c r="E44" s="1">
        <v>50.628999999999998</v>
      </c>
      <c r="F44" s="1">
        <v>54.39</v>
      </c>
      <c r="G44" s="7">
        <v>1</v>
      </c>
      <c r="H44" s="1">
        <v>40</v>
      </c>
      <c r="I44" s="1" t="s">
        <v>36</v>
      </c>
      <c r="J44" s="1">
        <v>59.5</v>
      </c>
      <c r="K44" s="1">
        <f t="shared" si="10"/>
        <v>-8.8710000000000022</v>
      </c>
      <c r="L44" s="1"/>
      <c r="M44" s="1"/>
      <c r="N44" s="1">
        <v>56.305000000000007</v>
      </c>
      <c r="O44" s="1">
        <f t="shared" si="3"/>
        <v>10.1258</v>
      </c>
      <c r="P44" s="5"/>
      <c r="Q44" s="5"/>
      <c r="R44" s="1"/>
      <c r="S44" s="1">
        <f t="shared" si="4"/>
        <v>10.931975745126312</v>
      </c>
      <c r="T44" s="1">
        <f t="shared" si="5"/>
        <v>10.931975745126312</v>
      </c>
      <c r="U44" s="1">
        <v>11.2706</v>
      </c>
      <c r="V44" s="1">
        <v>10.634399999999999</v>
      </c>
      <c r="W44" s="1">
        <v>10.061199999999999</v>
      </c>
      <c r="X44" s="1">
        <v>7.9871999999999996</v>
      </c>
      <c r="Y44" s="1">
        <v>9.5608000000000004</v>
      </c>
      <c r="Z44" s="1">
        <v>14.3674</v>
      </c>
      <c r="AA44" s="1">
        <v>15.9758</v>
      </c>
      <c r="AB44" s="1">
        <v>13.2592</v>
      </c>
      <c r="AC44" s="1">
        <v>12.51</v>
      </c>
      <c r="AD44" s="1">
        <v>16.6416</v>
      </c>
      <c r="AE44" s="1"/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4" t="s">
        <v>90</v>
      </c>
      <c r="B45" s="24" t="s">
        <v>40</v>
      </c>
      <c r="C45" s="24">
        <v>495</v>
      </c>
      <c r="D45" s="24">
        <v>684</v>
      </c>
      <c r="E45" s="24">
        <v>486</v>
      </c>
      <c r="F45" s="24">
        <v>549</v>
      </c>
      <c r="G45" s="25">
        <v>0.35</v>
      </c>
      <c r="H45" s="24">
        <v>40</v>
      </c>
      <c r="I45" s="24" t="s">
        <v>36</v>
      </c>
      <c r="J45" s="24">
        <v>673</v>
      </c>
      <c r="K45" s="24">
        <f t="shared" si="10"/>
        <v>-187</v>
      </c>
      <c r="L45" s="24"/>
      <c r="M45" s="24"/>
      <c r="N45" s="24">
        <v>328</v>
      </c>
      <c r="O45" s="24">
        <f t="shared" si="3"/>
        <v>97.2</v>
      </c>
      <c r="P45" s="26">
        <f>12*O45-N45-F45</f>
        <v>289.40000000000009</v>
      </c>
      <c r="Q45" s="26"/>
      <c r="R45" s="24"/>
      <c r="S45" s="24">
        <f t="shared" si="4"/>
        <v>12</v>
      </c>
      <c r="T45" s="24">
        <f t="shared" si="5"/>
        <v>9.0226337448559661</v>
      </c>
      <c r="U45" s="24">
        <v>93.4</v>
      </c>
      <c r="V45" s="24">
        <v>93.4</v>
      </c>
      <c r="W45" s="24">
        <v>87.4</v>
      </c>
      <c r="X45" s="24">
        <v>69.8</v>
      </c>
      <c r="Y45" s="24">
        <v>64.400000000000006</v>
      </c>
      <c r="Z45" s="24">
        <v>91.6</v>
      </c>
      <c r="AA45" s="24">
        <v>93.6</v>
      </c>
      <c r="AB45" s="24">
        <v>56.4</v>
      </c>
      <c r="AC45" s="24">
        <v>53.6</v>
      </c>
      <c r="AD45" s="24">
        <v>88.6</v>
      </c>
      <c r="AE45" s="24" t="s">
        <v>91</v>
      </c>
      <c r="AF45" s="1">
        <f t="shared" si="6"/>
        <v>101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40</v>
      </c>
      <c r="C46" s="1">
        <v>56</v>
      </c>
      <c r="D46" s="1"/>
      <c r="E46" s="1">
        <v>5</v>
      </c>
      <c r="F46" s="1">
        <v>38</v>
      </c>
      <c r="G46" s="7">
        <v>0.4</v>
      </c>
      <c r="H46" s="1">
        <v>40</v>
      </c>
      <c r="I46" s="1" t="s">
        <v>36</v>
      </c>
      <c r="J46" s="1">
        <v>329</v>
      </c>
      <c r="K46" s="1">
        <f t="shared" si="10"/>
        <v>-324</v>
      </c>
      <c r="L46" s="1"/>
      <c r="M46" s="1"/>
      <c r="N46" s="1">
        <v>0</v>
      </c>
      <c r="O46" s="1">
        <f t="shared" si="3"/>
        <v>1</v>
      </c>
      <c r="P46" s="5"/>
      <c r="Q46" s="5"/>
      <c r="R46" s="1"/>
      <c r="S46" s="1">
        <f t="shared" si="4"/>
        <v>38</v>
      </c>
      <c r="T46" s="1">
        <f t="shared" si="5"/>
        <v>38</v>
      </c>
      <c r="U46" s="1">
        <v>3.2</v>
      </c>
      <c r="V46" s="1">
        <v>48.2</v>
      </c>
      <c r="W46" s="1">
        <v>57.6</v>
      </c>
      <c r="X46" s="1">
        <v>66.2</v>
      </c>
      <c r="Y46" s="1">
        <v>56.8</v>
      </c>
      <c r="Z46" s="1">
        <v>60.8</v>
      </c>
      <c r="AA46" s="1">
        <v>65.599999999999994</v>
      </c>
      <c r="AB46" s="1">
        <v>42.4</v>
      </c>
      <c r="AC46" s="1">
        <v>52.2</v>
      </c>
      <c r="AD46" s="1">
        <v>68.8</v>
      </c>
      <c r="AE46" s="17" t="s">
        <v>164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35</v>
      </c>
      <c r="C47" s="1">
        <v>174.14699999999999</v>
      </c>
      <c r="D47" s="1">
        <v>178.672</v>
      </c>
      <c r="E47" s="1">
        <v>145.08000000000001</v>
      </c>
      <c r="F47" s="1">
        <v>168.69399999999999</v>
      </c>
      <c r="G47" s="7">
        <v>1</v>
      </c>
      <c r="H47" s="1">
        <v>50</v>
      </c>
      <c r="I47" s="1" t="s">
        <v>36</v>
      </c>
      <c r="J47" s="1">
        <v>148.1</v>
      </c>
      <c r="K47" s="1">
        <f t="shared" si="10"/>
        <v>-3.0199999999999818</v>
      </c>
      <c r="L47" s="1"/>
      <c r="M47" s="1"/>
      <c r="N47" s="1">
        <v>100.742</v>
      </c>
      <c r="O47" s="1">
        <f t="shared" si="3"/>
        <v>29.016000000000002</v>
      </c>
      <c r="P47" s="5">
        <f t="shared" si="11"/>
        <v>49.740000000000038</v>
      </c>
      <c r="Q47" s="5"/>
      <c r="R47" s="1"/>
      <c r="S47" s="1">
        <f t="shared" si="4"/>
        <v>11</v>
      </c>
      <c r="T47" s="1">
        <f t="shared" si="5"/>
        <v>9.2857733664185265</v>
      </c>
      <c r="U47" s="1">
        <v>28.9726</v>
      </c>
      <c r="V47" s="1">
        <v>27.550599999999999</v>
      </c>
      <c r="W47" s="1">
        <v>24.900600000000001</v>
      </c>
      <c r="X47" s="1">
        <v>22.1234</v>
      </c>
      <c r="Y47" s="1">
        <v>24.8508</v>
      </c>
      <c r="Z47" s="1">
        <v>33.372999999999998</v>
      </c>
      <c r="AA47" s="1">
        <v>46.125999999999998</v>
      </c>
      <c r="AB47" s="1">
        <v>33.356999999999999</v>
      </c>
      <c r="AC47" s="1">
        <v>29.334</v>
      </c>
      <c r="AD47" s="1">
        <v>40.636399999999988</v>
      </c>
      <c r="AE47" s="1"/>
      <c r="AF47" s="1">
        <f t="shared" si="6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35</v>
      </c>
      <c r="C48" s="1">
        <v>1191.0219999999999</v>
      </c>
      <c r="D48" s="1">
        <v>1104.9780000000001</v>
      </c>
      <c r="E48" s="1">
        <v>521.87</v>
      </c>
      <c r="F48" s="1">
        <v>1617.018</v>
      </c>
      <c r="G48" s="7">
        <v>1</v>
      </c>
      <c r="H48" s="1">
        <v>50</v>
      </c>
      <c r="I48" s="1" t="s">
        <v>36</v>
      </c>
      <c r="J48" s="1">
        <v>517.65</v>
      </c>
      <c r="K48" s="1">
        <f t="shared" si="10"/>
        <v>4.2200000000000273</v>
      </c>
      <c r="L48" s="1"/>
      <c r="M48" s="1"/>
      <c r="N48" s="1">
        <v>0</v>
      </c>
      <c r="O48" s="1">
        <f t="shared" si="3"/>
        <v>104.374</v>
      </c>
      <c r="P48" s="5"/>
      <c r="Q48" s="5"/>
      <c r="R48" s="1"/>
      <c r="S48" s="1">
        <f t="shared" si="4"/>
        <v>15.492536455439096</v>
      </c>
      <c r="T48" s="1">
        <f t="shared" si="5"/>
        <v>15.492536455439096</v>
      </c>
      <c r="U48" s="1">
        <v>112.3566</v>
      </c>
      <c r="V48" s="1">
        <v>212.51599999999999</v>
      </c>
      <c r="W48" s="1">
        <v>203.15559999999999</v>
      </c>
      <c r="X48" s="1">
        <v>188.63339999999999</v>
      </c>
      <c r="Y48" s="1">
        <v>180.3518</v>
      </c>
      <c r="Z48" s="1">
        <v>196.77199999999999</v>
      </c>
      <c r="AA48" s="1">
        <v>232.87219999999999</v>
      </c>
      <c r="AB48" s="1">
        <v>131.4238</v>
      </c>
      <c r="AC48" s="1">
        <v>114.51600000000001</v>
      </c>
      <c r="AD48" s="1">
        <v>147.83420000000001</v>
      </c>
      <c r="AE48" s="10" t="s">
        <v>165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8" t="s">
        <v>95</v>
      </c>
      <c r="B49" s="18" t="s">
        <v>35</v>
      </c>
      <c r="C49" s="18"/>
      <c r="D49" s="18"/>
      <c r="E49" s="18"/>
      <c r="F49" s="18"/>
      <c r="G49" s="19">
        <v>0</v>
      </c>
      <c r="H49" s="18">
        <v>40</v>
      </c>
      <c r="I49" s="18" t="s">
        <v>36</v>
      </c>
      <c r="J49" s="18"/>
      <c r="K49" s="18">
        <f t="shared" si="10"/>
        <v>0</v>
      </c>
      <c r="L49" s="18"/>
      <c r="M49" s="18"/>
      <c r="N49" s="18">
        <v>0</v>
      </c>
      <c r="O49" s="18">
        <f t="shared" si="3"/>
        <v>0</v>
      </c>
      <c r="P49" s="20"/>
      <c r="Q49" s="20"/>
      <c r="R49" s="18"/>
      <c r="S49" s="18" t="e">
        <f t="shared" si="4"/>
        <v>#DIV/0!</v>
      </c>
      <c r="T49" s="18" t="e">
        <f t="shared" si="5"/>
        <v>#DIV/0!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 t="s">
        <v>59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96</v>
      </c>
      <c r="B50" s="12" t="s">
        <v>40</v>
      </c>
      <c r="C50" s="12"/>
      <c r="D50" s="12">
        <v>1</v>
      </c>
      <c r="E50" s="12">
        <v>1</v>
      </c>
      <c r="F50" s="12"/>
      <c r="G50" s="13">
        <v>0</v>
      </c>
      <c r="H50" s="12" t="e">
        <v>#N/A</v>
      </c>
      <c r="I50" s="12" t="s">
        <v>63</v>
      </c>
      <c r="J50" s="12"/>
      <c r="K50" s="12">
        <f t="shared" si="10"/>
        <v>1</v>
      </c>
      <c r="L50" s="12"/>
      <c r="M50" s="12"/>
      <c r="N50" s="12"/>
      <c r="O50" s="12">
        <f t="shared" si="3"/>
        <v>0.2</v>
      </c>
      <c r="P50" s="14"/>
      <c r="Q50" s="14"/>
      <c r="R50" s="12"/>
      <c r="S50" s="12">
        <f t="shared" si="4"/>
        <v>0</v>
      </c>
      <c r="T50" s="12">
        <f t="shared" si="5"/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/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40</v>
      </c>
      <c r="C51" s="1">
        <v>194</v>
      </c>
      <c r="D51" s="1">
        <v>180</v>
      </c>
      <c r="E51" s="1">
        <v>156</v>
      </c>
      <c r="F51" s="1">
        <v>163</v>
      </c>
      <c r="G51" s="7">
        <v>0.45</v>
      </c>
      <c r="H51" s="1">
        <v>50</v>
      </c>
      <c r="I51" s="1" t="s">
        <v>36</v>
      </c>
      <c r="J51" s="1">
        <v>164</v>
      </c>
      <c r="K51" s="1">
        <f t="shared" si="10"/>
        <v>-8</v>
      </c>
      <c r="L51" s="1"/>
      <c r="M51" s="1"/>
      <c r="N51" s="1">
        <v>184</v>
      </c>
      <c r="O51" s="1">
        <f t="shared" si="3"/>
        <v>31.2</v>
      </c>
      <c r="P51" s="5"/>
      <c r="Q51" s="5"/>
      <c r="R51" s="1"/>
      <c r="S51" s="1">
        <f t="shared" si="4"/>
        <v>11.121794871794872</v>
      </c>
      <c r="T51" s="1">
        <f t="shared" si="5"/>
        <v>11.121794871794872</v>
      </c>
      <c r="U51" s="1">
        <v>34.200000000000003</v>
      </c>
      <c r="V51" s="1">
        <v>34.4</v>
      </c>
      <c r="W51" s="1">
        <v>35.799999999999997</v>
      </c>
      <c r="X51" s="1">
        <v>14.2</v>
      </c>
      <c r="Y51" s="1">
        <v>23.2</v>
      </c>
      <c r="Z51" s="1">
        <v>37.200000000000003</v>
      </c>
      <c r="AA51" s="1">
        <v>40</v>
      </c>
      <c r="AB51" s="1">
        <v>19.600000000000001</v>
      </c>
      <c r="AC51" s="1">
        <v>20.6</v>
      </c>
      <c r="AD51" s="1">
        <v>29.2</v>
      </c>
      <c r="AE51" s="1" t="s">
        <v>42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8" t="s">
        <v>98</v>
      </c>
      <c r="B52" s="18" t="s">
        <v>35</v>
      </c>
      <c r="C52" s="18"/>
      <c r="D52" s="18"/>
      <c r="E52" s="18"/>
      <c r="F52" s="18"/>
      <c r="G52" s="19">
        <v>0</v>
      </c>
      <c r="H52" s="18">
        <v>40</v>
      </c>
      <c r="I52" s="18" t="s">
        <v>36</v>
      </c>
      <c r="J52" s="18"/>
      <c r="K52" s="18">
        <f t="shared" si="10"/>
        <v>0</v>
      </c>
      <c r="L52" s="18"/>
      <c r="M52" s="18"/>
      <c r="N52" s="18">
        <v>0</v>
      </c>
      <c r="O52" s="18">
        <f t="shared" si="3"/>
        <v>0</v>
      </c>
      <c r="P52" s="20"/>
      <c r="Q52" s="20"/>
      <c r="R52" s="18"/>
      <c r="S52" s="18" t="e">
        <f t="shared" si="4"/>
        <v>#DIV/0!</v>
      </c>
      <c r="T52" s="18" t="e">
        <f t="shared" si="5"/>
        <v>#DIV/0!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 t="s">
        <v>99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40</v>
      </c>
      <c r="C53" s="1">
        <v>99</v>
      </c>
      <c r="D53" s="1">
        <v>12</v>
      </c>
      <c r="E53" s="1">
        <v>52</v>
      </c>
      <c r="F53" s="1">
        <v>43</v>
      </c>
      <c r="G53" s="7">
        <v>0.4</v>
      </c>
      <c r="H53" s="1">
        <v>40</v>
      </c>
      <c r="I53" s="1" t="s">
        <v>36</v>
      </c>
      <c r="J53" s="1">
        <v>59</v>
      </c>
      <c r="K53" s="1">
        <f t="shared" si="10"/>
        <v>-7</v>
      </c>
      <c r="L53" s="1"/>
      <c r="M53" s="1"/>
      <c r="N53" s="1">
        <v>25</v>
      </c>
      <c r="O53" s="1">
        <f t="shared" si="3"/>
        <v>10.4</v>
      </c>
      <c r="P53" s="5">
        <f t="shared" ref="P53:P64" si="12">11*O53-N53-F53</f>
        <v>46.400000000000006</v>
      </c>
      <c r="Q53" s="5"/>
      <c r="R53" s="1"/>
      <c r="S53" s="1">
        <f t="shared" si="4"/>
        <v>11</v>
      </c>
      <c r="T53" s="1">
        <f t="shared" si="5"/>
        <v>6.5384615384615383</v>
      </c>
      <c r="U53" s="1">
        <v>8.6</v>
      </c>
      <c r="V53" s="1">
        <v>9.6</v>
      </c>
      <c r="W53" s="1">
        <v>9.1999999999999993</v>
      </c>
      <c r="X53" s="1">
        <v>12</v>
      </c>
      <c r="Y53" s="1">
        <v>11.6</v>
      </c>
      <c r="Z53" s="1">
        <v>8</v>
      </c>
      <c r="AA53" s="1">
        <v>11.2</v>
      </c>
      <c r="AB53" s="1">
        <v>8.8000000000000007</v>
      </c>
      <c r="AC53" s="1">
        <v>7.4</v>
      </c>
      <c r="AD53" s="1">
        <v>10.4</v>
      </c>
      <c r="AE53" s="1"/>
      <c r="AF53" s="1">
        <f t="shared" si="6"/>
        <v>19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40</v>
      </c>
      <c r="C54" s="1">
        <v>16</v>
      </c>
      <c r="D54" s="1">
        <v>78</v>
      </c>
      <c r="E54" s="1">
        <v>7</v>
      </c>
      <c r="F54" s="1">
        <v>78</v>
      </c>
      <c r="G54" s="7">
        <v>0.4</v>
      </c>
      <c r="H54" s="1">
        <v>40</v>
      </c>
      <c r="I54" s="1" t="s">
        <v>36</v>
      </c>
      <c r="J54" s="1">
        <v>11</v>
      </c>
      <c r="K54" s="1">
        <f t="shared" si="10"/>
        <v>-4</v>
      </c>
      <c r="L54" s="1"/>
      <c r="M54" s="1"/>
      <c r="N54" s="1">
        <v>0</v>
      </c>
      <c r="O54" s="1">
        <f t="shared" si="3"/>
        <v>1.4</v>
      </c>
      <c r="P54" s="5"/>
      <c r="Q54" s="5"/>
      <c r="R54" s="1"/>
      <c r="S54" s="1">
        <f t="shared" si="4"/>
        <v>55.714285714285715</v>
      </c>
      <c r="T54" s="1">
        <f t="shared" si="5"/>
        <v>55.714285714285715</v>
      </c>
      <c r="U54" s="1">
        <v>2.8</v>
      </c>
      <c r="V54" s="1">
        <v>8.6</v>
      </c>
      <c r="W54" s="1">
        <v>10.4</v>
      </c>
      <c r="X54" s="1">
        <v>10.6</v>
      </c>
      <c r="Y54" s="1">
        <v>9.1999999999999993</v>
      </c>
      <c r="Z54" s="1">
        <v>9.8000000000000007</v>
      </c>
      <c r="AA54" s="1">
        <v>10.6</v>
      </c>
      <c r="AB54" s="1">
        <v>7</v>
      </c>
      <c r="AC54" s="1">
        <v>8</v>
      </c>
      <c r="AD54" s="1">
        <v>14</v>
      </c>
      <c r="AE54" s="1" t="s">
        <v>102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35</v>
      </c>
      <c r="C55" s="1">
        <v>150.95599999999999</v>
      </c>
      <c r="D55" s="1">
        <v>86.46</v>
      </c>
      <c r="E55" s="1">
        <v>91.138000000000005</v>
      </c>
      <c r="F55" s="1">
        <v>97.349000000000004</v>
      </c>
      <c r="G55" s="7">
        <v>1</v>
      </c>
      <c r="H55" s="1">
        <v>50</v>
      </c>
      <c r="I55" s="1" t="s">
        <v>36</v>
      </c>
      <c r="J55" s="1">
        <v>137.85</v>
      </c>
      <c r="K55" s="1">
        <f t="shared" si="10"/>
        <v>-46.711999999999989</v>
      </c>
      <c r="L55" s="1"/>
      <c r="M55" s="1"/>
      <c r="N55" s="1">
        <v>23.057800000000011</v>
      </c>
      <c r="O55" s="1">
        <f t="shared" si="3"/>
        <v>18.227600000000002</v>
      </c>
      <c r="P55" s="5">
        <f t="shared" si="12"/>
        <v>80.096800000000016</v>
      </c>
      <c r="Q55" s="5"/>
      <c r="R55" s="1"/>
      <c r="S55" s="1">
        <f t="shared" si="4"/>
        <v>11</v>
      </c>
      <c r="T55" s="1">
        <f t="shared" si="5"/>
        <v>6.6057407448045824</v>
      </c>
      <c r="U55" s="1">
        <v>14.6684</v>
      </c>
      <c r="V55" s="1">
        <v>20.7562</v>
      </c>
      <c r="W55" s="1">
        <v>22.980799999999999</v>
      </c>
      <c r="X55" s="1">
        <v>21.758800000000001</v>
      </c>
      <c r="Y55" s="1">
        <v>18.047999999999998</v>
      </c>
      <c r="Z55" s="1">
        <v>22.817599999999999</v>
      </c>
      <c r="AA55" s="1">
        <v>24.711200000000002</v>
      </c>
      <c r="AB55" s="1">
        <v>17.653199999999998</v>
      </c>
      <c r="AC55" s="1">
        <v>22.540199999999999</v>
      </c>
      <c r="AD55" s="1">
        <v>21.815999999999999</v>
      </c>
      <c r="AE55" s="1"/>
      <c r="AF55" s="1">
        <f t="shared" si="6"/>
        <v>80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35</v>
      </c>
      <c r="C56" s="1">
        <v>555.92899999999997</v>
      </c>
      <c r="D56" s="1">
        <v>778.77099999999996</v>
      </c>
      <c r="E56" s="1">
        <v>340.226</v>
      </c>
      <c r="F56" s="1">
        <v>736.476</v>
      </c>
      <c r="G56" s="7">
        <v>1</v>
      </c>
      <c r="H56" s="1">
        <v>50</v>
      </c>
      <c r="I56" s="1" t="s">
        <v>36</v>
      </c>
      <c r="J56" s="1">
        <v>342.05</v>
      </c>
      <c r="K56" s="1">
        <f t="shared" si="10"/>
        <v>-1.8240000000000123</v>
      </c>
      <c r="L56" s="1"/>
      <c r="M56" s="1"/>
      <c r="N56" s="1">
        <v>228.74760000000001</v>
      </c>
      <c r="O56" s="1">
        <f t="shared" si="3"/>
        <v>68.045199999999994</v>
      </c>
      <c r="P56" s="5"/>
      <c r="Q56" s="5"/>
      <c r="R56" s="1"/>
      <c r="S56" s="1">
        <f t="shared" si="4"/>
        <v>14.185035829125347</v>
      </c>
      <c r="T56" s="1">
        <f t="shared" si="5"/>
        <v>14.185035829125347</v>
      </c>
      <c r="U56" s="1">
        <v>106.3288</v>
      </c>
      <c r="V56" s="1">
        <v>105.8222</v>
      </c>
      <c r="W56" s="1">
        <v>83.827200000000005</v>
      </c>
      <c r="X56" s="1">
        <v>77.943399999999997</v>
      </c>
      <c r="Y56" s="1">
        <v>51.977200000000003</v>
      </c>
      <c r="Z56" s="1">
        <v>46.274999999999999</v>
      </c>
      <c r="AA56" s="1">
        <v>51.472000000000001</v>
      </c>
      <c r="AB56" s="1">
        <v>51.563199999999988</v>
      </c>
      <c r="AC56" s="1">
        <v>51.980600000000003</v>
      </c>
      <c r="AD56" s="1">
        <v>127.8258</v>
      </c>
      <c r="AE56" s="1"/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35</v>
      </c>
      <c r="C57" s="1">
        <v>313.16000000000003</v>
      </c>
      <c r="D57" s="1"/>
      <c r="E57" s="1">
        <v>148.191</v>
      </c>
      <c r="F57" s="1">
        <v>159.27799999999999</v>
      </c>
      <c r="G57" s="7">
        <v>1</v>
      </c>
      <c r="H57" s="1">
        <v>50</v>
      </c>
      <c r="I57" s="1" t="s">
        <v>36</v>
      </c>
      <c r="J57" s="1">
        <v>143.30000000000001</v>
      </c>
      <c r="K57" s="1">
        <f t="shared" si="10"/>
        <v>4.8909999999999911</v>
      </c>
      <c r="L57" s="1"/>
      <c r="M57" s="1"/>
      <c r="N57" s="1">
        <v>121.453</v>
      </c>
      <c r="O57" s="1">
        <f t="shared" si="3"/>
        <v>29.638200000000001</v>
      </c>
      <c r="P57" s="5">
        <f t="shared" si="12"/>
        <v>45.289199999999994</v>
      </c>
      <c r="Q57" s="5"/>
      <c r="R57" s="1"/>
      <c r="S57" s="1">
        <f t="shared" si="4"/>
        <v>11</v>
      </c>
      <c r="T57" s="1">
        <f t="shared" si="5"/>
        <v>9.4719314938154131</v>
      </c>
      <c r="U57" s="1">
        <v>28.748999999999999</v>
      </c>
      <c r="V57" s="1">
        <v>25.186800000000002</v>
      </c>
      <c r="W57" s="1">
        <v>25.7958</v>
      </c>
      <c r="X57" s="1">
        <v>5.7170000000000014</v>
      </c>
      <c r="Y57" s="1">
        <v>1.7465999999999999</v>
      </c>
      <c r="Z57" s="1">
        <v>41.75</v>
      </c>
      <c r="AA57" s="1">
        <v>43.105800000000002</v>
      </c>
      <c r="AB57" s="1">
        <v>1.6237999999999999</v>
      </c>
      <c r="AC57" s="1">
        <v>0.26800000000000002</v>
      </c>
      <c r="AD57" s="1">
        <v>18.995999999999999</v>
      </c>
      <c r="AE57" s="1"/>
      <c r="AF57" s="1">
        <f t="shared" si="6"/>
        <v>45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40</v>
      </c>
      <c r="C58" s="1">
        <v>185</v>
      </c>
      <c r="D58" s="1">
        <v>428</v>
      </c>
      <c r="E58" s="1">
        <v>144</v>
      </c>
      <c r="F58" s="1">
        <v>408</v>
      </c>
      <c r="G58" s="7">
        <v>0.4</v>
      </c>
      <c r="H58" s="1">
        <v>50</v>
      </c>
      <c r="I58" s="1" t="s">
        <v>36</v>
      </c>
      <c r="J58" s="1">
        <v>231</v>
      </c>
      <c r="K58" s="1">
        <f t="shared" si="10"/>
        <v>-87</v>
      </c>
      <c r="L58" s="1"/>
      <c r="M58" s="1"/>
      <c r="N58" s="1">
        <v>0</v>
      </c>
      <c r="O58" s="1">
        <f t="shared" si="3"/>
        <v>28.8</v>
      </c>
      <c r="P58" s="5"/>
      <c r="Q58" s="5"/>
      <c r="R58" s="1"/>
      <c r="S58" s="1">
        <f t="shared" si="4"/>
        <v>14.166666666666666</v>
      </c>
      <c r="T58" s="1">
        <f t="shared" si="5"/>
        <v>14.166666666666666</v>
      </c>
      <c r="U58" s="1">
        <v>34.6</v>
      </c>
      <c r="V58" s="1">
        <v>53</v>
      </c>
      <c r="W58" s="1">
        <v>46.2</v>
      </c>
      <c r="X58" s="1">
        <v>6.6</v>
      </c>
      <c r="Y58" s="1">
        <v>4</v>
      </c>
      <c r="Z58" s="1">
        <v>37.405999999999999</v>
      </c>
      <c r="AA58" s="1">
        <v>42.006</v>
      </c>
      <c r="AB58" s="1">
        <v>12.8</v>
      </c>
      <c r="AC58" s="1">
        <v>14.2</v>
      </c>
      <c r="AD58" s="1">
        <v>19.600000000000001</v>
      </c>
      <c r="AE58" s="1"/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40</v>
      </c>
      <c r="C59" s="1">
        <v>933</v>
      </c>
      <c r="D59" s="1">
        <v>331</v>
      </c>
      <c r="E59" s="1">
        <v>766</v>
      </c>
      <c r="F59" s="1">
        <v>354</v>
      </c>
      <c r="G59" s="7">
        <v>0.4</v>
      </c>
      <c r="H59" s="1">
        <v>40</v>
      </c>
      <c r="I59" s="1" t="s">
        <v>36</v>
      </c>
      <c r="J59" s="1">
        <v>786</v>
      </c>
      <c r="K59" s="1">
        <f t="shared" si="10"/>
        <v>-20</v>
      </c>
      <c r="L59" s="1"/>
      <c r="M59" s="1"/>
      <c r="N59" s="1">
        <v>1048</v>
      </c>
      <c r="O59" s="1">
        <f t="shared" si="3"/>
        <v>153.19999999999999</v>
      </c>
      <c r="P59" s="5">
        <f t="shared" si="12"/>
        <v>283.19999999999982</v>
      </c>
      <c r="Q59" s="5"/>
      <c r="R59" s="1"/>
      <c r="S59" s="1">
        <f t="shared" si="4"/>
        <v>11</v>
      </c>
      <c r="T59" s="1">
        <f t="shared" si="5"/>
        <v>9.1514360313315937</v>
      </c>
      <c r="U59" s="1">
        <v>153.4</v>
      </c>
      <c r="V59" s="1">
        <v>112.2</v>
      </c>
      <c r="W59" s="1">
        <v>108.4</v>
      </c>
      <c r="X59" s="1">
        <v>122.6</v>
      </c>
      <c r="Y59" s="1">
        <v>103.2</v>
      </c>
      <c r="Z59" s="1">
        <v>90.6</v>
      </c>
      <c r="AA59" s="1">
        <v>121</v>
      </c>
      <c r="AB59" s="1">
        <v>97.6</v>
      </c>
      <c r="AC59" s="1">
        <v>88.4</v>
      </c>
      <c r="AD59" s="1">
        <v>131.80000000000001</v>
      </c>
      <c r="AE59" s="1"/>
      <c r="AF59" s="1">
        <f t="shared" si="6"/>
        <v>113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40</v>
      </c>
      <c r="C60" s="1">
        <v>917</v>
      </c>
      <c r="D60" s="1"/>
      <c r="E60" s="1">
        <v>573</v>
      </c>
      <c r="F60" s="1">
        <v>228</v>
      </c>
      <c r="G60" s="7">
        <v>0.4</v>
      </c>
      <c r="H60" s="1">
        <v>40</v>
      </c>
      <c r="I60" s="1" t="s">
        <v>36</v>
      </c>
      <c r="J60" s="1">
        <v>593</v>
      </c>
      <c r="K60" s="1">
        <f t="shared" si="10"/>
        <v>-20</v>
      </c>
      <c r="L60" s="1"/>
      <c r="M60" s="1"/>
      <c r="N60" s="1">
        <v>743</v>
      </c>
      <c r="O60" s="1">
        <f t="shared" si="3"/>
        <v>114.6</v>
      </c>
      <c r="P60" s="5">
        <f t="shared" si="12"/>
        <v>289.59999999999991</v>
      </c>
      <c r="Q60" s="5"/>
      <c r="R60" s="1"/>
      <c r="S60" s="1">
        <f t="shared" si="4"/>
        <v>11</v>
      </c>
      <c r="T60" s="1">
        <f t="shared" si="5"/>
        <v>8.4729493891797567</v>
      </c>
      <c r="U60" s="1">
        <v>105.8</v>
      </c>
      <c r="V60" s="1">
        <v>71.400000000000006</v>
      </c>
      <c r="W60" s="1">
        <v>74</v>
      </c>
      <c r="X60" s="1">
        <v>108.8</v>
      </c>
      <c r="Y60" s="1">
        <v>81.400000000000006</v>
      </c>
      <c r="Z60" s="1">
        <v>70.8</v>
      </c>
      <c r="AA60" s="1">
        <v>93</v>
      </c>
      <c r="AB60" s="1">
        <v>84.2</v>
      </c>
      <c r="AC60" s="1">
        <v>76</v>
      </c>
      <c r="AD60" s="1">
        <v>98.4</v>
      </c>
      <c r="AE60" s="1"/>
      <c r="AF60" s="1">
        <f t="shared" si="6"/>
        <v>116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35</v>
      </c>
      <c r="C61" s="1">
        <v>29.887</v>
      </c>
      <c r="D61" s="1">
        <v>546.56799999999998</v>
      </c>
      <c r="E61" s="1">
        <v>40.811</v>
      </c>
      <c r="F61" s="1">
        <v>503.34</v>
      </c>
      <c r="G61" s="7">
        <v>1</v>
      </c>
      <c r="H61" s="1">
        <v>40</v>
      </c>
      <c r="I61" s="1" t="s">
        <v>36</v>
      </c>
      <c r="J61" s="1">
        <v>73.278000000000006</v>
      </c>
      <c r="K61" s="1">
        <f t="shared" si="10"/>
        <v>-32.467000000000006</v>
      </c>
      <c r="L61" s="1"/>
      <c r="M61" s="1"/>
      <c r="N61" s="1">
        <v>0</v>
      </c>
      <c r="O61" s="1">
        <f t="shared" si="3"/>
        <v>8.1622000000000003</v>
      </c>
      <c r="P61" s="5"/>
      <c r="Q61" s="5"/>
      <c r="R61" s="1"/>
      <c r="S61" s="1">
        <f t="shared" si="4"/>
        <v>61.667197569282784</v>
      </c>
      <c r="T61" s="1">
        <f t="shared" si="5"/>
        <v>61.667197569282784</v>
      </c>
      <c r="U61" s="1">
        <v>5.0213999999999999</v>
      </c>
      <c r="V61" s="1">
        <v>53.783200000000001</v>
      </c>
      <c r="W61" s="1">
        <v>50.0608</v>
      </c>
      <c r="X61" s="1">
        <v>22.703800000000001</v>
      </c>
      <c r="Y61" s="1">
        <v>26.747399999999999</v>
      </c>
      <c r="Z61" s="1">
        <v>37.057600000000001</v>
      </c>
      <c r="AA61" s="1">
        <v>38.385599999999997</v>
      </c>
      <c r="AB61" s="1">
        <v>36.887799999999999</v>
      </c>
      <c r="AC61" s="1">
        <v>43.666800000000002</v>
      </c>
      <c r="AD61" s="1">
        <v>41.017200000000003</v>
      </c>
      <c r="AE61" s="1"/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35</v>
      </c>
      <c r="C62" s="1">
        <v>126.15</v>
      </c>
      <c r="D62" s="1">
        <v>347.81</v>
      </c>
      <c r="E62" s="1">
        <v>118.56100000000001</v>
      </c>
      <c r="F62" s="1">
        <v>309.23399999999998</v>
      </c>
      <c r="G62" s="7">
        <v>1</v>
      </c>
      <c r="H62" s="1">
        <v>40</v>
      </c>
      <c r="I62" s="1" t="s">
        <v>36</v>
      </c>
      <c r="J62" s="1">
        <v>161.4</v>
      </c>
      <c r="K62" s="1">
        <f t="shared" si="10"/>
        <v>-42.838999999999999</v>
      </c>
      <c r="L62" s="1"/>
      <c r="M62" s="1"/>
      <c r="N62" s="1">
        <v>0</v>
      </c>
      <c r="O62" s="1">
        <f t="shared" si="3"/>
        <v>23.712200000000003</v>
      </c>
      <c r="P62" s="5"/>
      <c r="Q62" s="5"/>
      <c r="R62" s="1"/>
      <c r="S62" s="1">
        <f t="shared" si="4"/>
        <v>13.041134943193796</v>
      </c>
      <c r="T62" s="1">
        <f t="shared" si="5"/>
        <v>13.041134943193796</v>
      </c>
      <c r="U62" s="1">
        <v>28.724799999999998</v>
      </c>
      <c r="V62" s="1">
        <v>40.096800000000002</v>
      </c>
      <c r="W62" s="1">
        <v>33.127600000000001</v>
      </c>
      <c r="X62" s="1">
        <v>12.061199999999999</v>
      </c>
      <c r="Y62" s="1">
        <v>17.687799999999999</v>
      </c>
      <c r="Z62" s="1">
        <v>29.1022</v>
      </c>
      <c r="AA62" s="1">
        <v>29.439</v>
      </c>
      <c r="AB62" s="1">
        <v>24.540800000000001</v>
      </c>
      <c r="AC62" s="1">
        <v>20.953800000000001</v>
      </c>
      <c r="AD62" s="1">
        <v>19.2196</v>
      </c>
      <c r="AE62" s="1"/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35</v>
      </c>
      <c r="C63" s="1">
        <v>221.25200000000001</v>
      </c>
      <c r="D63" s="1">
        <v>336.75900000000001</v>
      </c>
      <c r="E63" s="1">
        <v>158.333</v>
      </c>
      <c r="F63" s="1">
        <v>352.36500000000001</v>
      </c>
      <c r="G63" s="7">
        <v>1</v>
      </c>
      <c r="H63" s="1">
        <v>40</v>
      </c>
      <c r="I63" s="1" t="s">
        <v>36</v>
      </c>
      <c r="J63" s="1">
        <v>203.1</v>
      </c>
      <c r="K63" s="1">
        <f t="shared" si="10"/>
        <v>-44.766999999999996</v>
      </c>
      <c r="L63" s="1"/>
      <c r="M63" s="1"/>
      <c r="N63" s="1">
        <v>0</v>
      </c>
      <c r="O63" s="1">
        <f t="shared" si="3"/>
        <v>31.666599999999999</v>
      </c>
      <c r="P63" s="5"/>
      <c r="Q63" s="5"/>
      <c r="R63" s="1"/>
      <c r="S63" s="1">
        <f t="shared" si="4"/>
        <v>11.127339215450981</v>
      </c>
      <c r="T63" s="1">
        <f t="shared" si="5"/>
        <v>11.127339215450981</v>
      </c>
      <c r="U63" s="1">
        <v>35.583000000000013</v>
      </c>
      <c r="V63" s="1">
        <v>50.459200000000003</v>
      </c>
      <c r="W63" s="1">
        <v>43.281599999999997</v>
      </c>
      <c r="X63" s="1">
        <v>10.667400000000001</v>
      </c>
      <c r="Y63" s="1">
        <v>13.9076</v>
      </c>
      <c r="Z63" s="1">
        <v>27.576599999999999</v>
      </c>
      <c r="AA63" s="1">
        <v>25.141999999999999</v>
      </c>
      <c r="AB63" s="1">
        <v>6.1882000000000001</v>
      </c>
      <c r="AC63" s="1">
        <v>29.337199999999999</v>
      </c>
      <c r="AD63" s="1">
        <v>57.905999999999992</v>
      </c>
      <c r="AE63" s="1"/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35</v>
      </c>
      <c r="C64" s="1">
        <v>73.72</v>
      </c>
      <c r="D64" s="1">
        <v>67.644000000000005</v>
      </c>
      <c r="E64" s="1">
        <v>58.203000000000003</v>
      </c>
      <c r="F64" s="1">
        <v>61.872</v>
      </c>
      <c r="G64" s="7">
        <v>1</v>
      </c>
      <c r="H64" s="1">
        <v>30</v>
      </c>
      <c r="I64" s="1" t="s">
        <v>36</v>
      </c>
      <c r="J64" s="1">
        <v>71.099999999999994</v>
      </c>
      <c r="K64" s="1">
        <f t="shared" si="10"/>
        <v>-12.896999999999991</v>
      </c>
      <c r="L64" s="1"/>
      <c r="M64" s="1"/>
      <c r="N64" s="1">
        <v>54.295999999999971</v>
      </c>
      <c r="O64" s="1">
        <f t="shared" si="3"/>
        <v>11.640600000000001</v>
      </c>
      <c r="P64" s="5">
        <f t="shared" si="12"/>
        <v>11.878600000000048</v>
      </c>
      <c r="Q64" s="5"/>
      <c r="R64" s="1"/>
      <c r="S64" s="1">
        <f t="shared" si="4"/>
        <v>11</v>
      </c>
      <c r="T64" s="1">
        <f t="shared" si="5"/>
        <v>9.979554318505917</v>
      </c>
      <c r="U64" s="1">
        <v>10.793799999999999</v>
      </c>
      <c r="V64" s="1">
        <v>11.015000000000001</v>
      </c>
      <c r="W64" s="1">
        <v>10.7562</v>
      </c>
      <c r="X64" s="1">
        <v>10.955</v>
      </c>
      <c r="Y64" s="1">
        <v>9.2786000000000008</v>
      </c>
      <c r="Z64" s="1">
        <v>10.811</v>
      </c>
      <c r="AA64" s="1">
        <v>14.1732</v>
      </c>
      <c r="AB64" s="1">
        <v>18.448799999999999</v>
      </c>
      <c r="AC64" s="1">
        <v>16.282399999999999</v>
      </c>
      <c r="AD64" s="1">
        <v>19.014399999999998</v>
      </c>
      <c r="AE64" s="1"/>
      <c r="AF64" s="1">
        <f t="shared" si="6"/>
        <v>12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40</v>
      </c>
      <c r="C65" s="1">
        <v>225</v>
      </c>
      <c r="D65" s="1">
        <v>2316</v>
      </c>
      <c r="E65" s="1">
        <v>956</v>
      </c>
      <c r="F65" s="1">
        <v>1505</v>
      </c>
      <c r="G65" s="7">
        <v>0.6</v>
      </c>
      <c r="H65" s="1">
        <v>60</v>
      </c>
      <c r="I65" s="11" t="s">
        <v>41</v>
      </c>
      <c r="J65" s="1">
        <v>982</v>
      </c>
      <c r="K65" s="1">
        <f t="shared" si="10"/>
        <v>-26</v>
      </c>
      <c r="L65" s="1"/>
      <c r="M65" s="1"/>
      <c r="N65" s="1">
        <v>0</v>
      </c>
      <c r="O65" s="1">
        <f t="shared" si="3"/>
        <v>191.2</v>
      </c>
      <c r="P65" s="30">
        <v>0</v>
      </c>
      <c r="Q65" s="5"/>
      <c r="R65" s="1"/>
      <c r="S65" s="1">
        <f t="shared" si="4"/>
        <v>7.8713389121338917</v>
      </c>
      <c r="T65" s="1">
        <f t="shared" si="5"/>
        <v>7.8713389121338917</v>
      </c>
      <c r="U65" s="1">
        <v>88.6</v>
      </c>
      <c r="V65" s="1">
        <v>48.4</v>
      </c>
      <c r="W65" s="1">
        <v>26.2</v>
      </c>
      <c r="X65" s="1">
        <v>30.2</v>
      </c>
      <c r="Y65" s="1">
        <v>67.599999999999994</v>
      </c>
      <c r="Z65" s="1">
        <v>76.599999999999994</v>
      </c>
      <c r="AA65" s="1">
        <v>72.8</v>
      </c>
      <c r="AB65" s="1">
        <v>36.200000000000003</v>
      </c>
      <c r="AC65" s="1">
        <v>19.399999999999999</v>
      </c>
      <c r="AD65" s="1">
        <v>187.4</v>
      </c>
      <c r="AE65" s="1" t="s">
        <v>42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114</v>
      </c>
      <c r="B66" s="18" t="s">
        <v>40</v>
      </c>
      <c r="C66" s="18"/>
      <c r="D66" s="18"/>
      <c r="E66" s="18"/>
      <c r="F66" s="18"/>
      <c r="G66" s="19">
        <v>0</v>
      </c>
      <c r="H66" s="18">
        <v>50</v>
      </c>
      <c r="I66" s="18" t="s">
        <v>36</v>
      </c>
      <c r="J66" s="18"/>
      <c r="K66" s="18">
        <f t="shared" si="10"/>
        <v>0</v>
      </c>
      <c r="L66" s="18"/>
      <c r="M66" s="18"/>
      <c r="N66" s="18">
        <v>0</v>
      </c>
      <c r="O66" s="18">
        <f t="shared" si="3"/>
        <v>0</v>
      </c>
      <c r="P66" s="20"/>
      <c r="Q66" s="20"/>
      <c r="R66" s="18"/>
      <c r="S66" s="18" t="e">
        <f t="shared" si="4"/>
        <v>#DIV/0!</v>
      </c>
      <c r="T66" s="18" t="e">
        <f t="shared" si="5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 t="s">
        <v>59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115</v>
      </c>
      <c r="B67" s="18" t="s">
        <v>40</v>
      </c>
      <c r="C67" s="18"/>
      <c r="D67" s="18"/>
      <c r="E67" s="18"/>
      <c r="F67" s="18"/>
      <c r="G67" s="19">
        <v>0</v>
      </c>
      <c r="H67" s="18">
        <v>50</v>
      </c>
      <c r="I67" s="18" t="s">
        <v>36</v>
      </c>
      <c r="J67" s="18"/>
      <c r="K67" s="18">
        <f t="shared" si="10"/>
        <v>0</v>
      </c>
      <c r="L67" s="18"/>
      <c r="M67" s="18"/>
      <c r="N67" s="18">
        <v>0</v>
      </c>
      <c r="O67" s="18">
        <f t="shared" si="3"/>
        <v>0</v>
      </c>
      <c r="P67" s="20"/>
      <c r="Q67" s="20"/>
      <c r="R67" s="18"/>
      <c r="S67" s="18" t="e">
        <f t="shared" si="4"/>
        <v>#DIV/0!</v>
      </c>
      <c r="T67" s="18" t="e">
        <f t="shared" si="5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59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8" t="s">
        <v>116</v>
      </c>
      <c r="B68" s="18" t="s">
        <v>40</v>
      </c>
      <c r="C68" s="18"/>
      <c r="D68" s="18"/>
      <c r="E68" s="18"/>
      <c r="F68" s="18"/>
      <c r="G68" s="19">
        <v>0</v>
      </c>
      <c r="H68" s="18">
        <v>30</v>
      </c>
      <c r="I68" s="18" t="s">
        <v>36</v>
      </c>
      <c r="J68" s="18"/>
      <c r="K68" s="18">
        <f t="shared" si="10"/>
        <v>0</v>
      </c>
      <c r="L68" s="18"/>
      <c r="M68" s="18"/>
      <c r="N68" s="18">
        <v>0</v>
      </c>
      <c r="O68" s="18">
        <f t="shared" si="3"/>
        <v>0</v>
      </c>
      <c r="P68" s="20"/>
      <c r="Q68" s="20"/>
      <c r="R68" s="18"/>
      <c r="S68" s="18" t="e">
        <f t="shared" si="4"/>
        <v>#DIV/0!</v>
      </c>
      <c r="T68" s="18" t="e">
        <f t="shared" si="5"/>
        <v>#DIV/0!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 t="s">
        <v>59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40</v>
      </c>
      <c r="C69" s="1">
        <v>134</v>
      </c>
      <c r="D69" s="1">
        <v>88</v>
      </c>
      <c r="E69" s="1">
        <v>168</v>
      </c>
      <c r="F69" s="1">
        <v>30</v>
      </c>
      <c r="G69" s="7">
        <v>0.6</v>
      </c>
      <c r="H69" s="1">
        <v>55</v>
      </c>
      <c r="I69" s="11" t="s">
        <v>41</v>
      </c>
      <c r="J69" s="1">
        <v>196</v>
      </c>
      <c r="K69" s="1">
        <f t="shared" si="10"/>
        <v>-28</v>
      </c>
      <c r="L69" s="1"/>
      <c r="M69" s="1"/>
      <c r="N69" s="1">
        <v>147.6</v>
      </c>
      <c r="O69" s="1">
        <f t="shared" si="3"/>
        <v>33.6</v>
      </c>
      <c r="P69" s="5">
        <v>40</v>
      </c>
      <c r="Q69" s="5"/>
      <c r="R69" s="1"/>
      <c r="S69" s="1">
        <f t="shared" si="4"/>
        <v>6.4761904761904754</v>
      </c>
      <c r="T69" s="1">
        <f t="shared" si="5"/>
        <v>5.2857142857142856</v>
      </c>
      <c r="U69" s="1">
        <v>26.4</v>
      </c>
      <c r="V69" s="1">
        <v>19.8</v>
      </c>
      <c r="W69" s="1">
        <v>19.399999999999999</v>
      </c>
      <c r="X69" s="1">
        <v>17.600000000000001</v>
      </c>
      <c r="Y69" s="1">
        <v>23.8</v>
      </c>
      <c r="Z69" s="1">
        <v>31</v>
      </c>
      <c r="AA69" s="1">
        <v>30.2</v>
      </c>
      <c r="AB69" s="1">
        <v>19.2</v>
      </c>
      <c r="AC69" s="1">
        <v>22</v>
      </c>
      <c r="AD69" s="1">
        <v>24.4</v>
      </c>
      <c r="AE69" s="1" t="s">
        <v>118</v>
      </c>
      <c r="AF69" s="1">
        <f t="shared" si="6"/>
        <v>24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119</v>
      </c>
      <c r="B70" s="18" t="s">
        <v>40</v>
      </c>
      <c r="C70" s="18"/>
      <c r="D70" s="18"/>
      <c r="E70" s="18"/>
      <c r="F70" s="18"/>
      <c r="G70" s="19">
        <v>0</v>
      </c>
      <c r="H70" s="18">
        <v>40</v>
      </c>
      <c r="I70" s="18" t="s">
        <v>36</v>
      </c>
      <c r="J70" s="18"/>
      <c r="K70" s="18">
        <f t="shared" ref="K70:K99" si="13">E70-J70</f>
        <v>0</v>
      </c>
      <c r="L70" s="18"/>
      <c r="M70" s="18"/>
      <c r="N70" s="18">
        <v>0</v>
      </c>
      <c r="O70" s="18">
        <f t="shared" si="3"/>
        <v>0</v>
      </c>
      <c r="P70" s="20"/>
      <c r="Q70" s="20"/>
      <c r="R70" s="18"/>
      <c r="S70" s="18" t="e">
        <f t="shared" si="4"/>
        <v>#DIV/0!</v>
      </c>
      <c r="T70" s="18" t="e">
        <f t="shared" si="5"/>
        <v>#DIV/0!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 t="s">
        <v>59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40</v>
      </c>
      <c r="C71" s="1">
        <v>67</v>
      </c>
      <c r="D71" s="1">
        <v>95</v>
      </c>
      <c r="E71" s="1">
        <v>80</v>
      </c>
      <c r="F71" s="1">
        <v>71</v>
      </c>
      <c r="G71" s="7">
        <v>0.4</v>
      </c>
      <c r="H71" s="1">
        <v>50</v>
      </c>
      <c r="I71" s="1" t="s">
        <v>36</v>
      </c>
      <c r="J71" s="1">
        <v>83</v>
      </c>
      <c r="K71" s="1">
        <f t="shared" si="13"/>
        <v>-3</v>
      </c>
      <c r="L71" s="1"/>
      <c r="M71" s="1"/>
      <c r="N71" s="1">
        <v>106</v>
      </c>
      <c r="O71" s="1">
        <f t="shared" ref="O71:O99" si="14">E71/5</f>
        <v>16</v>
      </c>
      <c r="P71" s="5"/>
      <c r="Q71" s="5"/>
      <c r="R71" s="1"/>
      <c r="S71" s="1">
        <f t="shared" ref="S71:S99" si="15">(F71+N71+P71)/O71</f>
        <v>11.0625</v>
      </c>
      <c r="T71" s="1">
        <f t="shared" ref="T71:T99" si="16">(F71+N71)/O71</f>
        <v>11.0625</v>
      </c>
      <c r="U71" s="1">
        <v>17.2</v>
      </c>
      <c r="V71" s="1">
        <v>13.2</v>
      </c>
      <c r="W71" s="1">
        <v>13</v>
      </c>
      <c r="X71" s="1">
        <v>7.2</v>
      </c>
      <c r="Y71" s="1">
        <v>12</v>
      </c>
      <c r="Z71" s="1">
        <v>14.2</v>
      </c>
      <c r="AA71" s="1">
        <v>13.4</v>
      </c>
      <c r="AB71" s="1">
        <v>13.8</v>
      </c>
      <c r="AC71" s="1">
        <v>14.4</v>
      </c>
      <c r="AD71" s="1">
        <v>16.2</v>
      </c>
      <c r="AE71" s="1" t="s">
        <v>42</v>
      </c>
      <c r="AF71" s="1">
        <f t="shared" ref="AF71:AF99" si="17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121</v>
      </c>
      <c r="B72" s="1" t="s">
        <v>40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3"/>
        <v>0</v>
      </c>
      <c r="L72" s="1"/>
      <c r="M72" s="1"/>
      <c r="N72" s="11"/>
      <c r="O72" s="1">
        <f t="shared" si="14"/>
        <v>0</v>
      </c>
      <c r="P72" s="21">
        <v>10</v>
      </c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1" t="s">
        <v>122</v>
      </c>
      <c r="AF72" s="1">
        <f t="shared" si="17"/>
        <v>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123</v>
      </c>
      <c r="B73" s="1" t="s">
        <v>40</v>
      </c>
      <c r="C73" s="1"/>
      <c r="D73" s="1"/>
      <c r="E73" s="1"/>
      <c r="F73" s="1"/>
      <c r="G73" s="7">
        <v>0.15</v>
      </c>
      <c r="H73" s="1">
        <v>60</v>
      </c>
      <c r="I73" s="1" t="s">
        <v>36</v>
      </c>
      <c r="J73" s="1"/>
      <c r="K73" s="1">
        <f t="shared" si="13"/>
        <v>0</v>
      </c>
      <c r="L73" s="1"/>
      <c r="M73" s="1"/>
      <c r="N73" s="11"/>
      <c r="O73" s="1">
        <f t="shared" si="14"/>
        <v>0</v>
      </c>
      <c r="P73" s="21">
        <v>10</v>
      </c>
      <c r="Q73" s="5"/>
      <c r="R73" s="1"/>
      <c r="S73" s="1" t="e">
        <f t="shared" si="15"/>
        <v>#DIV/0!</v>
      </c>
      <c r="T73" s="1" t="e">
        <f t="shared" si="16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-0.2</v>
      </c>
      <c r="AA73" s="1">
        <v>-0.2</v>
      </c>
      <c r="AB73" s="1">
        <v>0</v>
      </c>
      <c r="AC73" s="1">
        <v>0</v>
      </c>
      <c r="AD73" s="1">
        <v>0</v>
      </c>
      <c r="AE73" s="11" t="s">
        <v>122</v>
      </c>
      <c r="AF73" s="1">
        <f t="shared" si="17"/>
        <v>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40</v>
      </c>
      <c r="C74" s="1">
        <v>5</v>
      </c>
      <c r="D74" s="1">
        <v>10</v>
      </c>
      <c r="E74" s="1">
        <v>1</v>
      </c>
      <c r="F74" s="1"/>
      <c r="G74" s="7">
        <v>0.4</v>
      </c>
      <c r="H74" s="1">
        <v>55</v>
      </c>
      <c r="I74" s="1" t="s">
        <v>36</v>
      </c>
      <c r="J74" s="1">
        <v>7</v>
      </c>
      <c r="K74" s="1">
        <f t="shared" si="13"/>
        <v>-6</v>
      </c>
      <c r="L74" s="1"/>
      <c r="M74" s="1"/>
      <c r="N74" s="1">
        <v>6</v>
      </c>
      <c r="O74" s="1">
        <f t="shared" si="14"/>
        <v>0.2</v>
      </c>
      <c r="P74" s="5"/>
      <c r="Q74" s="5"/>
      <c r="R74" s="1"/>
      <c r="S74" s="1">
        <f t="shared" si="15"/>
        <v>30</v>
      </c>
      <c r="T74" s="1">
        <f t="shared" si="16"/>
        <v>30</v>
      </c>
      <c r="U74" s="1">
        <v>0.2</v>
      </c>
      <c r="V74" s="1">
        <v>1</v>
      </c>
      <c r="W74" s="1">
        <v>1.2</v>
      </c>
      <c r="X74" s="1">
        <v>0.8</v>
      </c>
      <c r="Y74" s="1">
        <v>0.6</v>
      </c>
      <c r="Z74" s="1">
        <v>0.2</v>
      </c>
      <c r="AA74" s="1">
        <v>0.4</v>
      </c>
      <c r="AB74" s="1">
        <v>1</v>
      </c>
      <c r="AC74" s="1">
        <v>1</v>
      </c>
      <c r="AD74" s="1">
        <v>0.2</v>
      </c>
      <c r="AE74" s="1"/>
      <c r="AF74" s="1">
        <f t="shared" si="1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35</v>
      </c>
      <c r="C75" s="1"/>
      <c r="D75" s="1">
        <v>23.113</v>
      </c>
      <c r="E75" s="1"/>
      <c r="F75" s="1">
        <v>23.113</v>
      </c>
      <c r="G75" s="7">
        <v>1</v>
      </c>
      <c r="H75" s="1">
        <v>55</v>
      </c>
      <c r="I75" s="1" t="s">
        <v>36</v>
      </c>
      <c r="J75" s="1"/>
      <c r="K75" s="1">
        <f t="shared" si="13"/>
        <v>0</v>
      </c>
      <c r="L75" s="1"/>
      <c r="M75" s="1"/>
      <c r="N75" s="1">
        <v>0</v>
      </c>
      <c r="O75" s="1">
        <f t="shared" si="14"/>
        <v>0</v>
      </c>
      <c r="P75" s="5"/>
      <c r="Q75" s="5"/>
      <c r="R75" s="1"/>
      <c r="S75" s="1" t="e">
        <f t="shared" si="15"/>
        <v>#DIV/0!</v>
      </c>
      <c r="T75" s="1" t="e">
        <f t="shared" si="16"/>
        <v>#DIV/0!</v>
      </c>
      <c r="U75" s="1">
        <v>0</v>
      </c>
      <c r="V75" s="1">
        <v>1.4498</v>
      </c>
      <c r="W75" s="1">
        <v>1.4498</v>
      </c>
      <c r="X75" s="1">
        <v>0.28960000000000002</v>
      </c>
      <c r="Y75" s="1">
        <v>0.57840000000000003</v>
      </c>
      <c r="Z75" s="1">
        <v>0.2888</v>
      </c>
      <c r="AA75" s="1">
        <v>0.57579999999999998</v>
      </c>
      <c r="AB75" s="1">
        <v>0.28699999999999998</v>
      </c>
      <c r="AC75" s="1">
        <v>0</v>
      </c>
      <c r="AD75" s="1">
        <v>0</v>
      </c>
      <c r="AE75" s="1" t="s">
        <v>126</v>
      </c>
      <c r="AF75" s="1">
        <f t="shared" si="1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2" t="s">
        <v>127</v>
      </c>
      <c r="B76" s="12" t="s">
        <v>35</v>
      </c>
      <c r="C76" s="12">
        <v>106.423</v>
      </c>
      <c r="D76" s="12">
        <v>134.65799999999999</v>
      </c>
      <c r="E76" s="12">
        <v>87.004999999999995</v>
      </c>
      <c r="F76" s="12">
        <v>129.315</v>
      </c>
      <c r="G76" s="13">
        <v>0</v>
      </c>
      <c r="H76" s="12">
        <v>50</v>
      </c>
      <c r="I76" s="12" t="s">
        <v>63</v>
      </c>
      <c r="J76" s="12">
        <v>87.5</v>
      </c>
      <c r="K76" s="12">
        <f t="shared" si="13"/>
        <v>-0.49500000000000455</v>
      </c>
      <c r="L76" s="12"/>
      <c r="M76" s="12"/>
      <c r="N76" s="12">
        <v>0</v>
      </c>
      <c r="O76" s="12">
        <f t="shared" si="14"/>
        <v>17.401</v>
      </c>
      <c r="P76" s="14"/>
      <c r="Q76" s="14"/>
      <c r="R76" s="12"/>
      <c r="S76" s="12">
        <f t="shared" si="15"/>
        <v>7.4314694557784033</v>
      </c>
      <c r="T76" s="12">
        <f t="shared" si="16"/>
        <v>7.4314694557784033</v>
      </c>
      <c r="U76" s="12">
        <v>20.459199999999999</v>
      </c>
      <c r="V76" s="12">
        <v>19.576000000000001</v>
      </c>
      <c r="W76" s="12">
        <v>22.449000000000002</v>
      </c>
      <c r="X76" s="12">
        <v>15.4742</v>
      </c>
      <c r="Y76" s="12">
        <v>13.44</v>
      </c>
      <c r="Z76" s="12">
        <v>18.978200000000001</v>
      </c>
      <c r="AA76" s="12">
        <v>18.136399999999998</v>
      </c>
      <c r="AB76" s="12">
        <v>10.0642</v>
      </c>
      <c r="AC76" s="12">
        <v>11.0212</v>
      </c>
      <c r="AD76" s="12">
        <v>18.106999999999999</v>
      </c>
      <c r="AE76" s="17" t="s">
        <v>162</v>
      </c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128</v>
      </c>
      <c r="B77" s="18" t="s">
        <v>40</v>
      </c>
      <c r="C77" s="18"/>
      <c r="D77" s="18"/>
      <c r="E77" s="18"/>
      <c r="F77" s="18"/>
      <c r="G77" s="19">
        <v>0</v>
      </c>
      <c r="H77" s="18">
        <v>40</v>
      </c>
      <c r="I77" s="18" t="s">
        <v>36</v>
      </c>
      <c r="J77" s="18"/>
      <c r="K77" s="18">
        <f t="shared" si="13"/>
        <v>0</v>
      </c>
      <c r="L77" s="18"/>
      <c r="M77" s="18"/>
      <c r="N77" s="18">
        <v>0</v>
      </c>
      <c r="O77" s="18">
        <f t="shared" si="14"/>
        <v>0</v>
      </c>
      <c r="P77" s="20"/>
      <c r="Q77" s="20"/>
      <c r="R77" s="18"/>
      <c r="S77" s="18" t="e">
        <f t="shared" si="15"/>
        <v>#DIV/0!</v>
      </c>
      <c r="T77" s="18" t="e">
        <f t="shared" si="16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 t="s">
        <v>129</v>
      </c>
      <c r="AF77" s="1">
        <f t="shared" si="1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130</v>
      </c>
      <c r="B78" s="1" t="s">
        <v>40</v>
      </c>
      <c r="C78" s="1">
        <v>18</v>
      </c>
      <c r="D78" s="1">
        <v>3</v>
      </c>
      <c r="E78" s="1">
        <v>2</v>
      </c>
      <c r="F78" s="1">
        <v>13</v>
      </c>
      <c r="G78" s="7">
        <v>0.2</v>
      </c>
      <c r="H78" s="1">
        <v>35</v>
      </c>
      <c r="I78" s="1" t="s">
        <v>36</v>
      </c>
      <c r="J78" s="1">
        <v>3</v>
      </c>
      <c r="K78" s="1">
        <f t="shared" si="13"/>
        <v>-1</v>
      </c>
      <c r="L78" s="1"/>
      <c r="M78" s="1"/>
      <c r="N78" s="1">
        <v>0</v>
      </c>
      <c r="O78" s="1">
        <f t="shared" si="14"/>
        <v>0.4</v>
      </c>
      <c r="P78" s="5"/>
      <c r="Q78" s="5"/>
      <c r="R78" s="1"/>
      <c r="S78" s="1">
        <f t="shared" si="15"/>
        <v>32.5</v>
      </c>
      <c r="T78" s="1">
        <f t="shared" si="16"/>
        <v>32.5</v>
      </c>
      <c r="U78" s="1">
        <v>0.4</v>
      </c>
      <c r="V78" s="1">
        <v>0</v>
      </c>
      <c r="W78" s="1">
        <v>0</v>
      </c>
      <c r="X78" s="1">
        <v>1.8</v>
      </c>
      <c r="Y78" s="1">
        <v>1.8</v>
      </c>
      <c r="Z78" s="1">
        <v>0</v>
      </c>
      <c r="AA78" s="1">
        <v>0</v>
      </c>
      <c r="AB78" s="1">
        <v>0</v>
      </c>
      <c r="AC78" s="1">
        <v>0</v>
      </c>
      <c r="AD78" s="1">
        <v>0.8</v>
      </c>
      <c r="AE78" s="17" t="s">
        <v>166</v>
      </c>
      <c r="AF78" s="1">
        <f t="shared" si="1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4" t="s">
        <v>131</v>
      </c>
      <c r="B79" s="24" t="s">
        <v>35</v>
      </c>
      <c r="C79" s="24">
        <v>2799.2710000000002</v>
      </c>
      <c r="D79" s="24">
        <v>1806.69</v>
      </c>
      <c r="E79" s="24">
        <v>2638.5419999999999</v>
      </c>
      <c r="F79" s="24">
        <v>1678.3330000000001</v>
      </c>
      <c r="G79" s="25">
        <v>1</v>
      </c>
      <c r="H79" s="24">
        <v>60</v>
      </c>
      <c r="I79" s="24" t="s">
        <v>36</v>
      </c>
      <c r="J79" s="24">
        <v>2551.7399999999998</v>
      </c>
      <c r="K79" s="24">
        <f t="shared" si="13"/>
        <v>86.802000000000135</v>
      </c>
      <c r="L79" s="24"/>
      <c r="M79" s="24"/>
      <c r="N79" s="24">
        <v>3800</v>
      </c>
      <c r="O79" s="24">
        <f t="shared" si="14"/>
        <v>527.70839999999998</v>
      </c>
      <c r="P79" s="26">
        <f t="shared" ref="P79:P80" si="18">12*O79-N79-F79</f>
        <v>854.16779999999972</v>
      </c>
      <c r="Q79" s="26"/>
      <c r="R79" s="24"/>
      <c r="S79" s="24">
        <f t="shared" si="15"/>
        <v>12</v>
      </c>
      <c r="T79" s="24">
        <f t="shared" si="16"/>
        <v>10.381364026041656</v>
      </c>
      <c r="U79" s="24">
        <v>533.19940000000008</v>
      </c>
      <c r="V79" s="24">
        <v>391.99459999999999</v>
      </c>
      <c r="W79" s="24">
        <v>409.6884</v>
      </c>
      <c r="X79" s="24">
        <v>348.62119999999999</v>
      </c>
      <c r="Y79" s="24">
        <v>432.40300000000002</v>
      </c>
      <c r="Z79" s="24">
        <v>542.8972</v>
      </c>
      <c r="AA79" s="24">
        <v>477.96379999999999</v>
      </c>
      <c r="AB79" s="24">
        <v>330.61559999999997</v>
      </c>
      <c r="AC79" s="24">
        <v>333.15179999999998</v>
      </c>
      <c r="AD79" s="24">
        <v>430.52960000000002</v>
      </c>
      <c r="AE79" s="24" t="s">
        <v>61</v>
      </c>
      <c r="AF79" s="1">
        <f t="shared" si="17"/>
        <v>854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4" t="s">
        <v>132</v>
      </c>
      <c r="B80" s="24" t="s">
        <v>35</v>
      </c>
      <c r="C80" s="24">
        <v>1680.941</v>
      </c>
      <c r="D80" s="24">
        <v>1464.22</v>
      </c>
      <c r="E80" s="24">
        <v>1169.96</v>
      </c>
      <c r="F80" s="24">
        <v>1440.912</v>
      </c>
      <c r="G80" s="25">
        <v>1</v>
      </c>
      <c r="H80" s="24">
        <v>60</v>
      </c>
      <c r="I80" s="24" t="s">
        <v>36</v>
      </c>
      <c r="J80" s="24">
        <v>1175.4000000000001</v>
      </c>
      <c r="K80" s="24">
        <f t="shared" si="13"/>
        <v>-5.4400000000000546</v>
      </c>
      <c r="L80" s="24"/>
      <c r="M80" s="24"/>
      <c r="N80" s="24">
        <v>1000</v>
      </c>
      <c r="O80" s="24">
        <f t="shared" si="14"/>
        <v>233.99200000000002</v>
      </c>
      <c r="P80" s="26">
        <f t="shared" si="18"/>
        <v>366.99200000000042</v>
      </c>
      <c r="Q80" s="26"/>
      <c r="R80" s="24"/>
      <c r="S80" s="24">
        <f t="shared" si="15"/>
        <v>12.000000000000002</v>
      </c>
      <c r="T80" s="24">
        <f t="shared" si="16"/>
        <v>10.431604499299121</v>
      </c>
      <c r="U80" s="24">
        <v>239.4606</v>
      </c>
      <c r="V80" s="24">
        <v>231.31639999999999</v>
      </c>
      <c r="W80" s="24">
        <v>176.95740000000001</v>
      </c>
      <c r="X80" s="24">
        <v>193.71940000000001</v>
      </c>
      <c r="Y80" s="24">
        <v>147.5848</v>
      </c>
      <c r="Z80" s="24">
        <v>153.77279999999999</v>
      </c>
      <c r="AA80" s="24">
        <v>228.53399999999999</v>
      </c>
      <c r="AB80" s="24">
        <v>159.21940000000001</v>
      </c>
      <c r="AC80" s="24">
        <v>109.28700000000001</v>
      </c>
      <c r="AD80" s="24">
        <v>279.01679999999999</v>
      </c>
      <c r="AE80" s="24" t="s">
        <v>68</v>
      </c>
      <c r="AF80" s="1">
        <f t="shared" si="17"/>
        <v>367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133</v>
      </c>
      <c r="B81" s="12" t="s">
        <v>35</v>
      </c>
      <c r="C81" s="12"/>
      <c r="D81" s="12"/>
      <c r="E81" s="12">
        <v>2.6030000000000002</v>
      </c>
      <c r="F81" s="12">
        <v>-2.6030000000000002</v>
      </c>
      <c r="G81" s="13">
        <v>0</v>
      </c>
      <c r="H81" s="12" t="e">
        <v>#N/A</v>
      </c>
      <c r="I81" s="12" t="s">
        <v>63</v>
      </c>
      <c r="J81" s="12"/>
      <c r="K81" s="12">
        <f t="shared" si="13"/>
        <v>2.6030000000000002</v>
      </c>
      <c r="L81" s="12"/>
      <c r="M81" s="12"/>
      <c r="N81" s="12"/>
      <c r="O81" s="12">
        <f t="shared" si="14"/>
        <v>0.52060000000000006</v>
      </c>
      <c r="P81" s="14"/>
      <c r="Q81" s="14"/>
      <c r="R81" s="12"/>
      <c r="S81" s="12">
        <f t="shared" si="15"/>
        <v>-5</v>
      </c>
      <c r="T81" s="12">
        <f t="shared" si="16"/>
        <v>-5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/>
      <c r="AF81" s="1">
        <f t="shared" si="1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4" t="s">
        <v>134</v>
      </c>
      <c r="B82" s="24" t="s">
        <v>35</v>
      </c>
      <c r="C82" s="24">
        <v>1484.825</v>
      </c>
      <c r="D82" s="24">
        <v>1006.687</v>
      </c>
      <c r="E82" s="24">
        <v>1492.58</v>
      </c>
      <c r="F82" s="24">
        <v>848.82299999999998</v>
      </c>
      <c r="G82" s="25">
        <v>1</v>
      </c>
      <c r="H82" s="24">
        <v>60</v>
      </c>
      <c r="I82" s="24" t="s">
        <v>36</v>
      </c>
      <c r="J82" s="24">
        <v>1498.9490000000001</v>
      </c>
      <c r="K82" s="24">
        <f t="shared" si="13"/>
        <v>-6.3690000000001419</v>
      </c>
      <c r="L82" s="24"/>
      <c r="M82" s="24"/>
      <c r="N82" s="24">
        <v>1600</v>
      </c>
      <c r="O82" s="24">
        <f t="shared" si="14"/>
        <v>298.51599999999996</v>
      </c>
      <c r="P82" s="26">
        <f>12*O82-N82-F82</f>
        <v>1133.3689999999997</v>
      </c>
      <c r="Q82" s="26"/>
      <c r="R82" s="24"/>
      <c r="S82" s="24">
        <f t="shared" si="15"/>
        <v>12</v>
      </c>
      <c r="T82" s="24">
        <f t="shared" si="16"/>
        <v>8.2033224349783609</v>
      </c>
      <c r="U82" s="24">
        <v>258.31079999999997</v>
      </c>
      <c r="V82" s="24">
        <v>164.2698</v>
      </c>
      <c r="W82" s="24">
        <v>181.83359999999999</v>
      </c>
      <c r="X82" s="24">
        <v>178.24760000000001</v>
      </c>
      <c r="Y82" s="24">
        <v>131.71719999999999</v>
      </c>
      <c r="Z82" s="24">
        <v>139.10040000000001</v>
      </c>
      <c r="AA82" s="24">
        <v>169.86619999999999</v>
      </c>
      <c r="AB82" s="24">
        <v>143.18100000000001</v>
      </c>
      <c r="AC82" s="24">
        <v>162.04640000000001</v>
      </c>
      <c r="AD82" s="24">
        <v>431.92200000000003</v>
      </c>
      <c r="AE82" s="24" t="s">
        <v>135</v>
      </c>
      <c r="AF82" s="1">
        <f t="shared" si="17"/>
        <v>1133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27" t="s">
        <v>136</v>
      </c>
      <c r="B83" s="27" t="s">
        <v>35</v>
      </c>
      <c r="C83" s="27">
        <v>2551.1869999999999</v>
      </c>
      <c r="D83" s="27"/>
      <c r="E83" s="27">
        <v>1754.2950000000001</v>
      </c>
      <c r="F83" s="22">
        <f>527.894+F23</f>
        <v>522.91499999999996</v>
      </c>
      <c r="G83" s="28">
        <v>1</v>
      </c>
      <c r="H83" s="27">
        <v>60</v>
      </c>
      <c r="I83" s="27" t="s">
        <v>36</v>
      </c>
      <c r="J83" s="27">
        <v>1838.3</v>
      </c>
      <c r="K83" s="27">
        <f t="shared" si="13"/>
        <v>-84.004999999999882</v>
      </c>
      <c r="L83" s="27"/>
      <c r="M83" s="27"/>
      <c r="N83" s="27">
        <v>1500</v>
      </c>
      <c r="O83" s="27">
        <f t="shared" si="14"/>
        <v>350.85900000000004</v>
      </c>
      <c r="P83" s="29">
        <f>9*O83-N83-F83</f>
        <v>1134.8160000000003</v>
      </c>
      <c r="Q83" s="29"/>
      <c r="R83" s="27"/>
      <c r="S83" s="27">
        <f t="shared" si="15"/>
        <v>9</v>
      </c>
      <c r="T83" s="27">
        <f t="shared" si="16"/>
        <v>5.7656066967072235</v>
      </c>
      <c r="U83" s="27">
        <v>321.74360000000001</v>
      </c>
      <c r="V83" s="27">
        <v>675.32060000000001</v>
      </c>
      <c r="W83" s="27">
        <v>735.18680000000006</v>
      </c>
      <c r="X83" s="27">
        <v>514.34320000000002</v>
      </c>
      <c r="Y83" s="27">
        <v>549.89760000000001</v>
      </c>
      <c r="Z83" s="27">
        <v>591.75459999999998</v>
      </c>
      <c r="AA83" s="27">
        <v>640.66300000000001</v>
      </c>
      <c r="AB83" s="27">
        <v>493.75119999999998</v>
      </c>
      <c r="AC83" s="27">
        <v>513.53</v>
      </c>
      <c r="AD83" s="27">
        <v>430.97480000000002</v>
      </c>
      <c r="AE83" s="27" t="s">
        <v>137</v>
      </c>
      <c r="AF83" s="1">
        <f t="shared" si="17"/>
        <v>1135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35</v>
      </c>
      <c r="C84" s="1">
        <v>9.3879999999999999</v>
      </c>
      <c r="D84" s="1">
        <v>10.78</v>
      </c>
      <c r="E84" s="1">
        <v>5.3209999999999997</v>
      </c>
      <c r="F84" s="1">
        <v>12.112</v>
      </c>
      <c r="G84" s="7">
        <v>1</v>
      </c>
      <c r="H84" s="1">
        <v>55</v>
      </c>
      <c r="I84" s="1" t="s">
        <v>36</v>
      </c>
      <c r="J84" s="1">
        <v>4.7</v>
      </c>
      <c r="K84" s="1">
        <f t="shared" si="13"/>
        <v>0.62099999999999955</v>
      </c>
      <c r="L84" s="1"/>
      <c r="M84" s="1"/>
      <c r="N84" s="1">
        <v>10.78</v>
      </c>
      <c r="O84" s="1">
        <f t="shared" si="14"/>
        <v>1.0642</v>
      </c>
      <c r="P84" s="5"/>
      <c r="Q84" s="5"/>
      <c r="R84" s="1"/>
      <c r="S84" s="1">
        <f t="shared" si="15"/>
        <v>21.510994174027438</v>
      </c>
      <c r="T84" s="1">
        <f t="shared" si="16"/>
        <v>21.510994174027438</v>
      </c>
      <c r="U84" s="1">
        <v>1.6112</v>
      </c>
      <c r="V84" s="1">
        <v>0.8146000000000001</v>
      </c>
      <c r="W84" s="1">
        <v>0.8103999999999999</v>
      </c>
      <c r="X84" s="1">
        <v>0.8156000000000001</v>
      </c>
      <c r="Y84" s="1">
        <v>0.27279999999999999</v>
      </c>
      <c r="Z84" s="1">
        <v>0.27179999999999999</v>
      </c>
      <c r="AA84" s="1">
        <v>0.27179999999999999</v>
      </c>
      <c r="AB84" s="1">
        <v>0.27</v>
      </c>
      <c r="AC84" s="1">
        <v>0.27</v>
      </c>
      <c r="AD84" s="1">
        <v>0.54100000000000004</v>
      </c>
      <c r="AE84" s="17" t="s">
        <v>167</v>
      </c>
      <c r="AF84" s="1">
        <f t="shared" si="1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35</v>
      </c>
      <c r="C85" s="1">
        <v>21.54</v>
      </c>
      <c r="D85" s="1">
        <v>32.375</v>
      </c>
      <c r="E85" s="1">
        <v>8.09</v>
      </c>
      <c r="F85" s="1">
        <v>35.072000000000003</v>
      </c>
      <c r="G85" s="7">
        <v>1</v>
      </c>
      <c r="H85" s="1">
        <v>55</v>
      </c>
      <c r="I85" s="1" t="s">
        <v>36</v>
      </c>
      <c r="J85" s="1">
        <v>8.5</v>
      </c>
      <c r="K85" s="1">
        <f t="shared" si="13"/>
        <v>-0.41000000000000014</v>
      </c>
      <c r="L85" s="1"/>
      <c r="M85" s="1"/>
      <c r="N85" s="1">
        <v>5.4872000000000032</v>
      </c>
      <c r="O85" s="1">
        <f t="shared" si="14"/>
        <v>1.6179999999999999</v>
      </c>
      <c r="P85" s="5"/>
      <c r="Q85" s="5"/>
      <c r="R85" s="1"/>
      <c r="S85" s="1">
        <f t="shared" si="15"/>
        <v>25.067490729295432</v>
      </c>
      <c r="T85" s="1">
        <f t="shared" si="16"/>
        <v>25.067490729295432</v>
      </c>
      <c r="U85" s="1">
        <v>3.4996</v>
      </c>
      <c r="V85" s="1">
        <v>4.0282</v>
      </c>
      <c r="W85" s="1">
        <v>2.1478000000000002</v>
      </c>
      <c r="X85" s="1">
        <v>0.2702</v>
      </c>
      <c r="Y85" s="1">
        <v>1.0928</v>
      </c>
      <c r="Z85" s="1">
        <v>2.1669999999999998</v>
      </c>
      <c r="AA85" s="1">
        <v>1.88</v>
      </c>
      <c r="AB85" s="1">
        <v>0.27100000000000002</v>
      </c>
      <c r="AC85" s="1">
        <v>0.54039999999999999</v>
      </c>
      <c r="AD85" s="1">
        <v>0.53780000000000006</v>
      </c>
      <c r="AE85" s="17" t="s">
        <v>168</v>
      </c>
      <c r="AF85" s="1">
        <f t="shared" si="1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140</v>
      </c>
      <c r="B86" s="1" t="s">
        <v>35</v>
      </c>
      <c r="C86" s="1">
        <v>16.093</v>
      </c>
      <c r="D86" s="1"/>
      <c r="E86" s="1">
        <v>4.0380000000000003</v>
      </c>
      <c r="F86" s="1">
        <v>12.055</v>
      </c>
      <c r="G86" s="7">
        <v>1</v>
      </c>
      <c r="H86" s="1">
        <v>55</v>
      </c>
      <c r="I86" s="1" t="s">
        <v>36</v>
      </c>
      <c r="J86" s="1">
        <v>3.6</v>
      </c>
      <c r="K86" s="1">
        <f t="shared" si="13"/>
        <v>0.43800000000000017</v>
      </c>
      <c r="L86" s="1"/>
      <c r="M86" s="1"/>
      <c r="N86" s="1">
        <v>0</v>
      </c>
      <c r="O86" s="1">
        <f t="shared" si="14"/>
        <v>0.8076000000000001</v>
      </c>
      <c r="P86" s="5"/>
      <c r="Q86" s="5"/>
      <c r="R86" s="1"/>
      <c r="S86" s="1">
        <f t="shared" si="15"/>
        <v>14.926944031698859</v>
      </c>
      <c r="T86" s="1">
        <f t="shared" si="16"/>
        <v>14.926944031698859</v>
      </c>
      <c r="U86" s="1">
        <v>0.53760000000000008</v>
      </c>
      <c r="V86" s="1">
        <v>0.187</v>
      </c>
      <c r="W86" s="1">
        <v>0.45600000000000002</v>
      </c>
      <c r="X86" s="1">
        <v>0.53579999999999994</v>
      </c>
      <c r="Y86" s="1">
        <v>0.26679999999999998</v>
      </c>
      <c r="Z86" s="1">
        <v>0.26600000000000001</v>
      </c>
      <c r="AA86" s="1">
        <v>0.53200000000000003</v>
      </c>
      <c r="AB86" s="1">
        <v>0.53099999999999992</v>
      </c>
      <c r="AC86" s="1">
        <v>0.26500000000000001</v>
      </c>
      <c r="AD86" s="1">
        <v>0.2676</v>
      </c>
      <c r="AE86" s="17" t="s">
        <v>169</v>
      </c>
      <c r="AF86" s="1">
        <f t="shared" si="1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141</v>
      </c>
      <c r="B87" s="1" t="s">
        <v>35</v>
      </c>
      <c r="C87" s="1">
        <v>41.991</v>
      </c>
      <c r="D87" s="1">
        <v>53.664999999999999</v>
      </c>
      <c r="E87" s="1">
        <v>60.945999999999998</v>
      </c>
      <c r="F87" s="1">
        <v>33.472000000000001</v>
      </c>
      <c r="G87" s="7">
        <v>1</v>
      </c>
      <c r="H87" s="1">
        <v>60</v>
      </c>
      <c r="I87" s="1" t="s">
        <v>36</v>
      </c>
      <c r="J87" s="1">
        <v>52.9</v>
      </c>
      <c r="K87" s="1">
        <f t="shared" si="13"/>
        <v>8.0459999999999994</v>
      </c>
      <c r="L87" s="1"/>
      <c r="M87" s="1"/>
      <c r="N87" s="1">
        <v>77.554599999999994</v>
      </c>
      <c r="O87" s="1">
        <f t="shared" si="14"/>
        <v>12.1892</v>
      </c>
      <c r="P87" s="5">
        <f t="shared" ref="P87:P95" si="19">11*O87-N87-F87</f>
        <v>23.054600000000001</v>
      </c>
      <c r="Q87" s="5"/>
      <c r="R87" s="1"/>
      <c r="S87" s="1">
        <f t="shared" si="15"/>
        <v>11</v>
      </c>
      <c r="T87" s="1">
        <f t="shared" si="16"/>
        <v>9.1086043382666624</v>
      </c>
      <c r="U87" s="1">
        <v>12.1904</v>
      </c>
      <c r="V87" s="1">
        <v>8.9773999999999994</v>
      </c>
      <c r="W87" s="1">
        <v>8.817400000000001</v>
      </c>
      <c r="X87" s="1">
        <v>3.0908000000000002</v>
      </c>
      <c r="Y87" s="1">
        <v>3.4098000000000002</v>
      </c>
      <c r="Z87" s="1">
        <v>0.48060000000000003</v>
      </c>
      <c r="AA87" s="1">
        <v>0.48459999999999998</v>
      </c>
      <c r="AB87" s="1">
        <v>8.7010000000000005</v>
      </c>
      <c r="AC87" s="1">
        <v>9.3469999999999995</v>
      </c>
      <c r="AD87" s="1">
        <v>4.1869999999999994</v>
      </c>
      <c r="AE87" s="1" t="s">
        <v>142</v>
      </c>
      <c r="AF87" s="1">
        <f t="shared" si="17"/>
        <v>23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40</v>
      </c>
      <c r="C88" s="1">
        <v>24</v>
      </c>
      <c r="D88" s="1">
        <v>24</v>
      </c>
      <c r="E88" s="1">
        <v>11</v>
      </c>
      <c r="F88" s="1">
        <v>32</v>
      </c>
      <c r="G88" s="7">
        <v>0.3</v>
      </c>
      <c r="H88" s="1">
        <v>40</v>
      </c>
      <c r="I88" s="1" t="s">
        <v>36</v>
      </c>
      <c r="J88" s="1">
        <v>12</v>
      </c>
      <c r="K88" s="1">
        <f t="shared" si="13"/>
        <v>-1</v>
      </c>
      <c r="L88" s="1"/>
      <c r="M88" s="1"/>
      <c r="N88" s="1">
        <v>0</v>
      </c>
      <c r="O88" s="1">
        <f t="shared" si="14"/>
        <v>2.2000000000000002</v>
      </c>
      <c r="P88" s="5"/>
      <c r="Q88" s="5"/>
      <c r="R88" s="1"/>
      <c r="S88" s="1">
        <f t="shared" si="15"/>
        <v>14.545454545454545</v>
      </c>
      <c r="T88" s="1">
        <f t="shared" si="16"/>
        <v>14.545454545454545</v>
      </c>
      <c r="U88" s="1">
        <v>2.2000000000000002</v>
      </c>
      <c r="V88" s="1">
        <v>2.8</v>
      </c>
      <c r="W88" s="1">
        <v>3.2</v>
      </c>
      <c r="X88" s="1">
        <v>2.8</v>
      </c>
      <c r="Y88" s="1">
        <v>2.2000000000000002</v>
      </c>
      <c r="Z88" s="1">
        <v>1.6</v>
      </c>
      <c r="AA88" s="1">
        <v>2.2000000000000002</v>
      </c>
      <c r="AB88" s="1">
        <v>1</v>
      </c>
      <c r="AC88" s="1">
        <v>0.4</v>
      </c>
      <c r="AD88" s="1">
        <v>2.4</v>
      </c>
      <c r="AE88" s="1"/>
      <c r="AF88" s="1">
        <f t="shared" si="1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40</v>
      </c>
      <c r="C89" s="1">
        <v>12</v>
      </c>
      <c r="D89" s="1">
        <v>19</v>
      </c>
      <c r="E89" s="1">
        <v>7</v>
      </c>
      <c r="F89" s="1">
        <v>18</v>
      </c>
      <c r="G89" s="7">
        <v>0.3</v>
      </c>
      <c r="H89" s="1">
        <v>40</v>
      </c>
      <c r="I89" s="1" t="s">
        <v>36</v>
      </c>
      <c r="J89" s="1">
        <v>11</v>
      </c>
      <c r="K89" s="1">
        <f t="shared" si="13"/>
        <v>-4</v>
      </c>
      <c r="L89" s="1"/>
      <c r="M89" s="1"/>
      <c r="N89" s="1">
        <v>20</v>
      </c>
      <c r="O89" s="1">
        <f t="shared" si="14"/>
        <v>1.4</v>
      </c>
      <c r="P89" s="5"/>
      <c r="Q89" s="5"/>
      <c r="R89" s="1"/>
      <c r="S89" s="1">
        <f t="shared" si="15"/>
        <v>27.142857142857146</v>
      </c>
      <c r="T89" s="1">
        <f t="shared" si="16"/>
        <v>27.142857142857146</v>
      </c>
      <c r="U89" s="1">
        <v>1.6</v>
      </c>
      <c r="V89" s="1">
        <v>1.6</v>
      </c>
      <c r="W89" s="1">
        <v>2</v>
      </c>
      <c r="X89" s="1">
        <v>2.4</v>
      </c>
      <c r="Y89" s="1">
        <v>2.4</v>
      </c>
      <c r="Z89" s="1">
        <v>1.4</v>
      </c>
      <c r="AA89" s="1">
        <v>2</v>
      </c>
      <c r="AB89" s="1">
        <v>0.8</v>
      </c>
      <c r="AC89" s="1">
        <v>0.6</v>
      </c>
      <c r="AD89" s="1">
        <v>4</v>
      </c>
      <c r="AE89" s="1" t="s">
        <v>145</v>
      </c>
      <c r="AF89" s="1">
        <f t="shared" si="1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146</v>
      </c>
      <c r="B90" s="1" t="s">
        <v>40</v>
      </c>
      <c r="C90" s="1">
        <v>113</v>
      </c>
      <c r="D90" s="1">
        <v>42</v>
      </c>
      <c r="E90" s="1">
        <v>45</v>
      </c>
      <c r="F90" s="1">
        <v>91</v>
      </c>
      <c r="G90" s="7">
        <v>0.3</v>
      </c>
      <c r="H90" s="1">
        <v>40</v>
      </c>
      <c r="I90" s="1" t="s">
        <v>36</v>
      </c>
      <c r="J90" s="1">
        <v>55</v>
      </c>
      <c r="K90" s="1">
        <f t="shared" si="13"/>
        <v>-10</v>
      </c>
      <c r="L90" s="1"/>
      <c r="M90" s="1"/>
      <c r="N90" s="1">
        <v>50</v>
      </c>
      <c r="O90" s="1">
        <f t="shared" si="14"/>
        <v>9</v>
      </c>
      <c r="P90" s="5"/>
      <c r="Q90" s="5"/>
      <c r="R90" s="1"/>
      <c r="S90" s="1">
        <f t="shared" si="15"/>
        <v>15.666666666666666</v>
      </c>
      <c r="T90" s="1">
        <f t="shared" si="16"/>
        <v>15.666666666666666</v>
      </c>
      <c r="U90" s="1">
        <v>9.1999999999999993</v>
      </c>
      <c r="V90" s="1">
        <v>13.4</v>
      </c>
      <c r="W90" s="1">
        <v>12.4</v>
      </c>
      <c r="X90" s="1">
        <v>13.8</v>
      </c>
      <c r="Y90" s="1">
        <v>17.399999999999999</v>
      </c>
      <c r="Z90" s="1">
        <v>14.4</v>
      </c>
      <c r="AA90" s="1">
        <v>15.4</v>
      </c>
      <c r="AB90" s="1">
        <v>13.4</v>
      </c>
      <c r="AC90" s="1">
        <v>15.4</v>
      </c>
      <c r="AD90" s="1">
        <v>18.2</v>
      </c>
      <c r="AE90" s="16" t="s">
        <v>48</v>
      </c>
      <c r="AF90" s="1">
        <f t="shared" si="1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4" t="s">
        <v>147</v>
      </c>
      <c r="B91" s="24" t="s">
        <v>35</v>
      </c>
      <c r="C91" s="24">
        <v>6766.2470000000003</v>
      </c>
      <c r="D91" s="24">
        <v>8220.1669999999995</v>
      </c>
      <c r="E91" s="24">
        <v>4168.866</v>
      </c>
      <c r="F91" s="24">
        <v>10097.495000000001</v>
      </c>
      <c r="G91" s="25">
        <v>1</v>
      </c>
      <c r="H91" s="24">
        <v>40</v>
      </c>
      <c r="I91" s="24" t="s">
        <v>36</v>
      </c>
      <c r="J91" s="24">
        <v>3978.3</v>
      </c>
      <c r="K91" s="24">
        <f t="shared" si="13"/>
        <v>190.5659999999998</v>
      </c>
      <c r="L91" s="24"/>
      <c r="M91" s="24"/>
      <c r="N91" s="24">
        <v>0</v>
      </c>
      <c r="O91" s="24">
        <f t="shared" si="14"/>
        <v>833.77319999999997</v>
      </c>
      <c r="P91" s="26"/>
      <c r="Q91" s="26"/>
      <c r="R91" s="24"/>
      <c r="S91" s="24">
        <f t="shared" si="15"/>
        <v>12.110601540083083</v>
      </c>
      <c r="T91" s="24">
        <f t="shared" si="16"/>
        <v>12.110601540083083</v>
      </c>
      <c r="U91" s="24">
        <v>852.93179999999995</v>
      </c>
      <c r="V91" s="24">
        <v>1290.4069999999999</v>
      </c>
      <c r="W91" s="24">
        <v>1456.4558</v>
      </c>
      <c r="X91" s="24">
        <v>1056.0206000000001</v>
      </c>
      <c r="Y91" s="24">
        <v>1007.1074</v>
      </c>
      <c r="Z91" s="24">
        <v>1297.9582</v>
      </c>
      <c r="AA91" s="24">
        <v>1238.9282000000001</v>
      </c>
      <c r="AB91" s="24">
        <v>796.32719999999995</v>
      </c>
      <c r="AC91" s="24">
        <v>861.65599999999995</v>
      </c>
      <c r="AD91" s="24">
        <v>1080.6841999999999</v>
      </c>
      <c r="AE91" s="24" t="s">
        <v>61</v>
      </c>
      <c r="AF91" s="1">
        <f t="shared" si="1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40</v>
      </c>
      <c r="C92" s="1">
        <v>187</v>
      </c>
      <c r="D92" s="1"/>
      <c r="E92" s="1">
        <v>109</v>
      </c>
      <c r="F92" s="1">
        <v>40</v>
      </c>
      <c r="G92" s="7">
        <v>0.3</v>
      </c>
      <c r="H92" s="1">
        <v>40</v>
      </c>
      <c r="I92" s="1" t="s">
        <v>36</v>
      </c>
      <c r="J92" s="1">
        <v>157</v>
      </c>
      <c r="K92" s="1">
        <f t="shared" si="13"/>
        <v>-48</v>
      </c>
      <c r="L92" s="1"/>
      <c r="M92" s="1"/>
      <c r="N92" s="1">
        <v>99</v>
      </c>
      <c r="O92" s="1">
        <f t="shared" si="14"/>
        <v>21.8</v>
      </c>
      <c r="P92" s="5">
        <f t="shared" si="19"/>
        <v>100.80000000000001</v>
      </c>
      <c r="Q92" s="5"/>
      <c r="R92" s="1"/>
      <c r="S92" s="1">
        <f t="shared" si="15"/>
        <v>11</v>
      </c>
      <c r="T92" s="1">
        <f t="shared" si="16"/>
        <v>6.3761467889908259</v>
      </c>
      <c r="U92" s="1">
        <v>25.2</v>
      </c>
      <c r="V92" s="1">
        <v>26.6</v>
      </c>
      <c r="W92" s="1">
        <v>25.2</v>
      </c>
      <c r="X92" s="1">
        <v>26.8</v>
      </c>
      <c r="Y92" s="1">
        <v>28</v>
      </c>
      <c r="Z92" s="1">
        <v>26.8</v>
      </c>
      <c r="AA92" s="1">
        <v>31.2</v>
      </c>
      <c r="AB92" s="1">
        <v>22</v>
      </c>
      <c r="AC92" s="1">
        <v>22.8</v>
      </c>
      <c r="AD92" s="1">
        <v>41.8</v>
      </c>
      <c r="AE92" s="1"/>
      <c r="AF92" s="1">
        <f t="shared" si="17"/>
        <v>30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40</v>
      </c>
      <c r="C93" s="1">
        <v>148</v>
      </c>
      <c r="D93" s="1">
        <v>96</v>
      </c>
      <c r="E93" s="1">
        <v>84</v>
      </c>
      <c r="F93" s="1">
        <v>128</v>
      </c>
      <c r="G93" s="7">
        <v>0.3</v>
      </c>
      <c r="H93" s="1">
        <v>40</v>
      </c>
      <c r="I93" s="1" t="s">
        <v>36</v>
      </c>
      <c r="J93" s="1">
        <v>93</v>
      </c>
      <c r="K93" s="1">
        <f t="shared" si="13"/>
        <v>-9</v>
      </c>
      <c r="L93" s="1"/>
      <c r="M93" s="1"/>
      <c r="N93" s="1">
        <v>32</v>
      </c>
      <c r="O93" s="1">
        <f t="shared" si="14"/>
        <v>16.8</v>
      </c>
      <c r="P93" s="5">
        <f t="shared" si="19"/>
        <v>24.800000000000011</v>
      </c>
      <c r="Q93" s="5"/>
      <c r="R93" s="1"/>
      <c r="S93" s="1">
        <f t="shared" si="15"/>
        <v>11</v>
      </c>
      <c r="T93" s="1">
        <f t="shared" si="16"/>
        <v>9.5238095238095237</v>
      </c>
      <c r="U93" s="1">
        <v>17</v>
      </c>
      <c r="V93" s="1">
        <v>21</v>
      </c>
      <c r="W93" s="1">
        <v>21</v>
      </c>
      <c r="X93" s="1">
        <v>20</v>
      </c>
      <c r="Y93" s="1">
        <v>21.2</v>
      </c>
      <c r="Z93" s="1">
        <v>20.2</v>
      </c>
      <c r="AA93" s="1">
        <v>18</v>
      </c>
      <c r="AB93" s="1">
        <v>5.2</v>
      </c>
      <c r="AC93" s="1">
        <v>9.6</v>
      </c>
      <c r="AD93" s="1">
        <v>27.4</v>
      </c>
      <c r="AE93" s="1" t="s">
        <v>150</v>
      </c>
      <c r="AF93" s="1">
        <f t="shared" si="17"/>
        <v>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151</v>
      </c>
      <c r="B94" s="1" t="s">
        <v>35</v>
      </c>
      <c r="C94" s="1">
        <v>28.109000000000002</v>
      </c>
      <c r="D94" s="1">
        <v>24.594000000000001</v>
      </c>
      <c r="E94" s="1">
        <v>21.449000000000002</v>
      </c>
      <c r="F94" s="1">
        <v>28.550999999999998</v>
      </c>
      <c r="G94" s="7">
        <v>1</v>
      </c>
      <c r="H94" s="1">
        <v>45</v>
      </c>
      <c r="I94" s="1" t="s">
        <v>36</v>
      </c>
      <c r="J94" s="1">
        <v>20.6</v>
      </c>
      <c r="K94" s="1">
        <f t="shared" si="13"/>
        <v>0.8490000000000002</v>
      </c>
      <c r="L94" s="1"/>
      <c r="M94" s="1"/>
      <c r="N94" s="1">
        <v>8.4930000000000003</v>
      </c>
      <c r="O94" s="1">
        <f t="shared" si="14"/>
        <v>4.2898000000000005</v>
      </c>
      <c r="P94" s="5">
        <f t="shared" si="19"/>
        <v>10.143800000000002</v>
      </c>
      <c r="Q94" s="5"/>
      <c r="R94" s="1"/>
      <c r="S94" s="1">
        <f t="shared" si="15"/>
        <v>10.999999999999998</v>
      </c>
      <c r="T94" s="1">
        <f t="shared" si="16"/>
        <v>8.6353676162058814</v>
      </c>
      <c r="U94" s="1">
        <v>3.4994000000000001</v>
      </c>
      <c r="V94" s="1">
        <v>4.0082000000000004</v>
      </c>
      <c r="W94" s="1">
        <v>3.9998</v>
      </c>
      <c r="X94" s="1">
        <v>1.0733999999999999</v>
      </c>
      <c r="Y94" s="1">
        <v>2.4333999999999998</v>
      </c>
      <c r="Z94" s="1">
        <v>3.2648000000000001</v>
      </c>
      <c r="AA94" s="1">
        <v>3.2709999999999999</v>
      </c>
      <c r="AB94" s="1">
        <v>0.27760000000000001</v>
      </c>
      <c r="AC94" s="1">
        <v>0</v>
      </c>
      <c r="AD94" s="1">
        <v>1.8814</v>
      </c>
      <c r="AE94" s="1" t="s">
        <v>152</v>
      </c>
      <c r="AF94" s="1">
        <f t="shared" si="17"/>
        <v>10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153</v>
      </c>
      <c r="B95" s="1" t="s">
        <v>40</v>
      </c>
      <c r="C95" s="1">
        <v>12</v>
      </c>
      <c r="D95" s="1">
        <v>18</v>
      </c>
      <c r="E95" s="1">
        <v>5</v>
      </c>
      <c r="F95" s="1">
        <v>5</v>
      </c>
      <c r="G95" s="7">
        <v>0.33</v>
      </c>
      <c r="H95" s="1">
        <v>40</v>
      </c>
      <c r="I95" s="1" t="s">
        <v>36</v>
      </c>
      <c r="J95" s="1">
        <v>6</v>
      </c>
      <c r="K95" s="1">
        <f t="shared" si="13"/>
        <v>-1</v>
      </c>
      <c r="L95" s="1"/>
      <c r="M95" s="1"/>
      <c r="N95" s="1">
        <v>0</v>
      </c>
      <c r="O95" s="1">
        <f t="shared" si="14"/>
        <v>1</v>
      </c>
      <c r="P95" s="5">
        <f t="shared" si="19"/>
        <v>6</v>
      </c>
      <c r="Q95" s="5"/>
      <c r="R95" s="1"/>
      <c r="S95" s="1">
        <f t="shared" si="15"/>
        <v>11</v>
      </c>
      <c r="T95" s="1">
        <f t="shared" si="16"/>
        <v>5</v>
      </c>
      <c r="U95" s="1">
        <v>1</v>
      </c>
      <c r="V95" s="1">
        <v>2</v>
      </c>
      <c r="W95" s="1">
        <v>2.2000000000000002</v>
      </c>
      <c r="X95" s="1">
        <v>1.2</v>
      </c>
      <c r="Y95" s="1">
        <v>1.4</v>
      </c>
      <c r="Z95" s="1">
        <v>1.8</v>
      </c>
      <c r="AA95" s="1">
        <v>2.4</v>
      </c>
      <c r="AB95" s="1">
        <v>1.4</v>
      </c>
      <c r="AC95" s="1">
        <v>0.6</v>
      </c>
      <c r="AD95" s="1">
        <v>2.2000000000000002</v>
      </c>
      <c r="AE95" s="1"/>
      <c r="AF95" s="1">
        <f t="shared" si="17"/>
        <v>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154</v>
      </c>
      <c r="B96" s="12" t="s">
        <v>40</v>
      </c>
      <c r="C96" s="12">
        <v>7</v>
      </c>
      <c r="D96" s="12">
        <v>1</v>
      </c>
      <c r="E96" s="12">
        <v>2</v>
      </c>
      <c r="F96" s="12">
        <v>5</v>
      </c>
      <c r="G96" s="13">
        <v>0</v>
      </c>
      <c r="H96" s="12">
        <v>50</v>
      </c>
      <c r="I96" s="12" t="s">
        <v>63</v>
      </c>
      <c r="J96" s="12">
        <v>4</v>
      </c>
      <c r="K96" s="12">
        <f t="shared" si="13"/>
        <v>-2</v>
      </c>
      <c r="L96" s="12"/>
      <c r="M96" s="12"/>
      <c r="N96" s="12">
        <v>0</v>
      </c>
      <c r="O96" s="12">
        <f t="shared" si="14"/>
        <v>0.4</v>
      </c>
      <c r="P96" s="14"/>
      <c r="Q96" s="14"/>
      <c r="R96" s="12"/>
      <c r="S96" s="12">
        <f t="shared" si="15"/>
        <v>12.5</v>
      </c>
      <c r="T96" s="12">
        <f t="shared" si="16"/>
        <v>12.5</v>
      </c>
      <c r="U96" s="12">
        <v>0.4</v>
      </c>
      <c r="V96" s="12">
        <v>-0.2</v>
      </c>
      <c r="W96" s="12">
        <v>0</v>
      </c>
      <c r="X96" s="12">
        <v>0.8</v>
      </c>
      <c r="Y96" s="12">
        <v>0.6</v>
      </c>
      <c r="Z96" s="12">
        <v>0.2</v>
      </c>
      <c r="AA96" s="12">
        <v>0.4</v>
      </c>
      <c r="AB96" s="12">
        <v>0.4</v>
      </c>
      <c r="AC96" s="12">
        <v>0.2</v>
      </c>
      <c r="AD96" s="12">
        <v>0</v>
      </c>
      <c r="AE96" s="17" t="s">
        <v>161</v>
      </c>
      <c r="AF96" s="1">
        <f t="shared" si="1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155</v>
      </c>
      <c r="B97" s="1" t="s">
        <v>40</v>
      </c>
      <c r="C97" s="1">
        <v>24</v>
      </c>
      <c r="D97" s="1">
        <v>3</v>
      </c>
      <c r="E97" s="1">
        <v>15</v>
      </c>
      <c r="F97" s="1">
        <v>5</v>
      </c>
      <c r="G97" s="7">
        <v>0.3</v>
      </c>
      <c r="H97" s="1">
        <v>40</v>
      </c>
      <c r="I97" s="1" t="s">
        <v>36</v>
      </c>
      <c r="J97" s="1">
        <v>15</v>
      </c>
      <c r="K97" s="1">
        <f t="shared" si="13"/>
        <v>0</v>
      </c>
      <c r="L97" s="1"/>
      <c r="M97" s="1"/>
      <c r="N97" s="1">
        <v>40</v>
      </c>
      <c r="O97" s="1">
        <f t="shared" si="14"/>
        <v>3</v>
      </c>
      <c r="P97" s="5"/>
      <c r="Q97" s="5"/>
      <c r="R97" s="1"/>
      <c r="S97" s="1">
        <f t="shared" si="15"/>
        <v>15</v>
      </c>
      <c r="T97" s="1">
        <f t="shared" si="16"/>
        <v>15</v>
      </c>
      <c r="U97" s="1">
        <v>3.2</v>
      </c>
      <c r="V97" s="1">
        <v>1.2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156</v>
      </c>
      <c r="AF97" s="1">
        <f t="shared" si="1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3" t="s">
        <v>157</v>
      </c>
      <c r="B98" s="1" t="s">
        <v>35</v>
      </c>
      <c r="C98" s="1"/>
      <c r="D98" s="1"/>
      <c r="E98" s="1"/>
      <c r="F98" s="1"/>
      <c r="G98" s="7">
        <v>1</v>
      </c>
      <c r="H98" s="1">
        <v>50</v>
      </c>
      <c r="I98" s="1" t="s">
        <v>36</v>
      </c>
      <c r="J98" s="1"/>
      <c r="K98" s="1">
        <f t="shared" si="13"/>
        <v>0</v>
      </c>
      <c r="L98" s="1"/>
      <c r="M98" s="1"/>
      <c r="N98" s="1">
        <v>16</v>
      </c>
      <c r="O98" s="1">
        <f t="shared" si="14"/>
        <v>0</v>
      </c>
      <c r="P98" s="5"/>
      <c r="Q98" s="5"/>
      <c r="R98" s="1"/>
      <c r="S98" s="1" t="e">
        <f t="shared" si="15"/>
        <v>#DIV/0!</v>
      </c>
      <c r="T98" s="1" t="e">
        <f t="shared" si="16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156</v>
      </c>
      <c r="AF98" s="1">
        <f t="shared" si="1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3" t="s">
        <v>158</v>
      </c>
      <c r="B99" s="1" t="s">
        <v>40</v>
      </c>
      <c r="C99" s="1"/>
      <c r="D99" s="1"/>
      <c r="E99" s="1"/>
      <c r="F99" s="1"/>
      <c r="G99" s="7">
        <v>0.05</v>
      </c>
      <c r="H99" s="1">
        <v>120</v>
      </c>
      <c r="I99" s="1" t="s">
        <v>36</v>
      </c>
      <c r="J99" s="1"/>
      <c r="K99" s="1">
        <f t="shared" si="13"/>
        <v>0</v>
      </c>
      <c r="L99" s="1"/>
      <c r="M99" s="1"/>
      <c r="N99" s="1">
        <v>80</v>
      </c>
      <c r="O99" s="1">
        <f t="shared" si="14"/>
        <v>0</v>
      </c>
      <c r="P99" s="5"/>
      <c r="Q99" s="5"/>
      <c r="R99" s="1"/>
      <c r="S99" s="1" t="e">
        <f t="shared" si="15"/>
        <v>#DIV/0!</v>
      </c>
      <c r="T99" s="1" t="e">
        <f t="shared" si="16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156</v>
      </c>
      <c r="AF99" s="1">
        <f t="shared" si="1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9" xr:uid="{E7342553-2CBE-46A4-847A-DBD57D22E0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2025-04-03T12:33:56Z</dcterms:created>
  <dcterms:modified xsi:type="dcterms:W3CDTF">2025-04-04T07:08:20Z</dcterms:modified>
</cp:coreProperties>
</file>