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04,25 ПОКОМ КИ филиалы\"/>
    </mc:Choice>
  </mc:AlternateContent>
  <xr:revisionPtr revIDLastSave="0" documentId="13_ncr:1_{9C48A316-BF49-4260-A1FC-E570D2EB2EC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80" i="1" l="1"/>
  <c r="R68" i="1"/>
  <c r="R24" i="1"/>
  <c r="R17" i="1"/>
  <c r="R73" i="1"/>
  <c r="R46" i="1"/>
  <c r="AH86" i="1"/>
  <c r="R11" i="1"/>
  <c r="AH11" i="1" s="1"/>
  <c r="R12" i="1"/>
  <c r="R14" i="1"/>
  <c r="AH14" i="1" s="1"/>
  <c r="R15" i="1"/>
  <c r="AH15" i="1" s="1"/>
  <c r="R26" i="1"/>
  <c r="AH26" i="1" s="1"/>
  <c r="R28" i="1"/>
  <c r="R29" i="1"/>
  <c r="AH29" i="1" s="1"/>
  <c r="R31" i="1"/>
  <c r="AH31" i="1" s="1"/>
  <c r="R32" i="1"/>
  <c r="R40" i="1"/>
  <c r="R41" i="1"/>
  <c r="AH41" i="1" s="1"/>
  <c r="R44" i="1"/>
  <c r="R47" i="1"/>
  <c r="AH47" i="1" s="1"/>
  <c r="R49" i="1"/>
  <c r="AH49" i="1" s="1"/>
  <c r="R55" i="1"/>
  <c r="AH55" i="1" s="1"/>
  <c r="R60" i="1"/>
  <c r="R62" i="1"/>
  <c r="AH62" i="1" s="1"/>
  <c r="R63" i="1"/>
  <c r="AH63" i="1" s="1"/>
  <c r="R66" i="1"/>
  <c r="AH66" i="1" s="1"/>
  <c r="R67" i="1"/>
  <c r="AH67" i="1" s="1"/>
  <c r="R70" i="1"/>
  <c r="AH70" i="1" s="1"/>
  <c r="R71" i="1"/>
  <c r="AH71" i="1" s="1"/>
  <c r="R74" i="1"/>
  <c r="AH74" i="1" s="1"/>
  <c r="R75" i="1"/>
  <c r="AH75" i="1" s="1"/>
  <c r="R76" i="1"/>
  <c r="R81" i="1"/>
  <c r="AH81" i="1" s="1"/>
  <c r="R82" i="1"/>
  <c r="AH82" i="1" s="1"/>
  <c r="R83" i="1"/>
  <c r="AH83" i="1" s="1"/>
  <c r="R84" i="1"/>
  <c r="R85" i="1"/>
  <c r="AH85" i="1" s="1"/>
  <c r="R86" i="1"/>
  <c r="R89" i="1"/>
  <c r="AH89" i="1" s="1"/>
  <c r="R93" i="1"/>
  <c r="AH93" i="1" s="1"/>
  <c r="R95" i="1"/>
  <c r="AH95" i="1" s="1"/>
  <c r="R96" i="1"/>
  <c r="AH96" i="1" s="1"/>
  <c r="AH84" i="1" l="1"/>
  <c r="AH76" i="1"/>
  <c r="AH60" i="1"/>
  <c r="AH44" i="1"/>
  <c r="AH40" i="1"/>
  <c r="AH32" i="1"/>
  <c r="AH28" i="1"/>
  <c r="AH12" i="1"/>
  <c r="E50" i="1"/>
  <c r="E5" i="1" s="1"/>
  <c r="P7" i="1"/>
  <c r="P8" i="1"/>
  <c r="Q8" i="1" s="1"/>
  <c r="R8" i="1" s="1"/>
  <c r="P9" i="1"/>
  <c r="P10" i="1"/>
  <c r="Q10" i="1" s="1"/>
  <c r="R10" i="1" s="1"/>
  <c r="P11" i="1"/>
  <c r="U11" i="1" s="1"/>
  <c r="P12" i="1"/>
  <c r="U12" i="1" s="1"/>
  <c r="P13" i="1"/>
  <c r="P14" i="1"/>
  <c r="U14" i="1" s="1"/>
  <c r="P15" i="1"/>
  <c r="U15" i="1" s="1"/>
  <c r="P16" i="1"/>
  <c r="Q16" i="1" s="1"/>
  <c r="R16" i="1" s="1"/>
  <c r="P17" i="1"/>
  <c r="P18" i="1"/>
  <c r="P19" i="1"/>
  <c r="P20" i="1"/>
  <c r="P21" i="1"/>
  <c r="P22" i="1"/>
  <c r="Q22" i="1" s="1"/>
  <c r="R22" i="1" s="1"/>
  <c r="P23" i="1"/>
  <c r="Q23" i="1" s="1"/>
  <c r="R23" i="1" s="1"/>
  <c r="P24" i="1"/>
  <c r="Q24" i="1" s="1"/>
  <c r="P25" i="1"/>
  <c r="Q25" i="1" s="1"/>
  <c r="R25" i="1" s="1"/>
  <c r="P26" i="1"/>
  <c r="U26" i="1" s="1"/>
  <c r="P27" i="1"/>
  <c r="P28" i="1"/>
  <c r="U28" i="1" s="1"/>
  <c r="P29" i="1"/>
  <c r="U29" i="1" s="1"/>
  <c r="P30" i="1"/>
  <c r="P31" i="1"/>
  <c r="U31" i="1" s="1"/>
  <c r="P32" i="1"/>
  <c r="U32" i="1" s="1"/>
  <c r="P33" i="1"/>
  <c r="Q33" i="1" s="1"/>
  <c r="R33" i="1" s="1"/>
  <c r="P34" i="1"/>
  <c r="P35" i="1"/>
  <c r="P36" i="1"/>
  <c r="P37" i="1"/>
  <c r="Q37" i="1" s="1"/>
  <c r="R37" i="1" s="1"/>
  <c r="P38" i="1"/>
  <c r="Q38" i="1" s="1"/>
  <c r="R38" i="1" s="1"/>
  <c r="P39" i="1"/>
  <c r="P40" i="1"/>
  <c r="U40" i="1" s="1"/>
  <c r="P41" i="1"/>
  <c r="U41" i="1" s="1"/>
  <c r="P42" i="1"/>
  <c r="P43" i="1"/>
  <c r="Q43" i="1" s="1"/>
  <c r="R43" i="1" s="1"/>
  <c r="P44" i="1"/>
  <c r="U44" i="1" s="1"/>
  <c r="P45" i="1"/>
  <c r="Q45" i="1" s="1"/>
  <c r="R45" i="1" s="1"/>
  <c r="P46" i="1"/>
  <c r="P47" i="1"/>
  <c r="U47" i="1" s="1"/>
  <c r="P48" i="1"/>
  <c r="Q48" i="1" s="1"/>
  <c r="R48" i="1" s="1"/>
  <c r="P49" i="1"/>
  <c r="U49" i="1" s="1"/>
  <c r="P50" i="1"/>
  <c r="Q50" i="1" s="1"/>
  <c r="R50" i="1" s="1"/>
  <c r="P51" i="1"/>
  <c r="P52" i="1"/>
  <c r="Q52" i="1" s="1"/>
  <c r="R52" i="1" s="1"/>
  <c r="P53" i="1"/>
  <c r="P54" i="1"/>
  <c r="Q54" i="1" s="1"/>
  <c r="R54" i="1" s="1"/>
  <c r="P55" i="1"/>
  <c r="U55" i="1" s="1"/>
  <c r="P56" i="1"/>
  <c r="P57" i="1"/>
  <c r="P58" i="1"/>
  <c r="P59" i="1"/>
  <c r="Q59" i="1" s="1"/>
  <c r="R59" i="1" s="1"/>
  <c r="P60" i="1"/>
  <c r="U60" i="1" s="1"/>
  <c r="P61" i="1"/>
  <c r="P62" i="1"/>
  <c r="U62" i="1" s="1"/>
  <c r="P63" i="1"/>
  <c r="U63" i="1" s="1"/>
  <c r="P64" i="1"/>
  <c r="P65" i="1"/>
  <c r="P66" i="1"/>
  <c r="U66" i="1" s="1"/>
  <c r="P67" i="1"/>
  <c r="U67" i="1" s="1"/>
  <c r="P68" i="1"/>
  <c r="P69" i="1"/>
  <c r="P70" i="1"/>
  <c r="U70" i="1" s="1"/>
  <c r="P71" i="1"/>
  <c r="U71" i="1" s="1"/>
  <c r="P72" i="1"/>
  <c r="P73" i="1"/>
  <c r="P74" i="1"/>
  <c r="U74" i="1" s="1"/>
  <c r="P75" i="1"/>
  <c r="U75" i="1" s="1"/>
  <c r="P76" i="1"/>
  <c r="U76" i="1" s="1"/>
  <c r="P77" i="1"/>
  <c r="Q77" i="1" s="1"/>
  <c r="P78" i="1"/>
  <c r="P79" i="1"/>
  <c r="Q79" i="1" s="1"/>
  <c r="P80" i="1"/>
  <c r="Q80" i="1" s="1"/>
  <c r="P81" i="1"/>
  <c r="U81" i="1" s="1"/>
  <c r="P82" i="1"/>
  <c r="U82" i="1" s="1"/>
  <c r="P83" i="1"/>
  <c r="U83" i="1" s="1"/>
  <c r="P84" i="1"/>
  <c r="U84" i="1" s="1"/>
  <c r="P85" i="1"/>
  <c r="U85" i="1" s="1"/>
  <c r="P86" i="1"/>
  <c r="U86" i="1" s="1"/>
  <c r="P87" i="1"/>
  <c r="Q87" i="1" s="1"/>
  <c r="R87" i="1" s="1"/>
  <c r="P88" i="1"/>
  <c r="Q88" i="1" s="1"/>
  <c r="P89" i="1"/>
  <c r="U89" i="1" s="1"/>
  <c r="P90" i="1"/>
  <c r="Q90" i="1" s="1"/>
  <c r="R90" i="1" s="1"/>
  <c r="P91" i="1"/>
  <c r="P92" i="1"/>
  <c r="Q92" i="1" s="1"/>
  <c r="R92" i="1" s="1"/>
  <c r="P93" i="1"/>
  <c r="U93" i="1" s="1"/>
  <c r="P94" i="1"/>
  <c r="P95" i="1"/>
  <c r="U95" i="1" s="1"/>
  <c r="P96" i="1"/>
  <c r="U96" i="1" s="1"/>
  <c r="P6" i="1"/>
  <c r="V6" i="1" s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AH87" i="1" l="1"/>
  <c r="U87" i="1"/>
  <c r="AH79" i="1"/>
  <c r="U79" i="1"/>
  <c r="AH77" i="1"/>
  <c r="U77" i="1"/>
  <c r="AH59" i="1"/>
  <c r="U59" i="1"/>
  <c r="AH45" i="1"/>
  <c r="U45" i="1"/>
  <c r="AH43" i="1"/>
  <c r="U43" i="1"/>
  <c r="AH37" i="1"/>
  <c r="U37" i="1"/>
  <c r="AH33" i="1"/>
  <c r="U33" i="1"/>
  <c r="AH25" i="1"/>
  <c r="U25" i="1"/>
  <c r="AH23" i="1"/>
  <c r="U23" i="1"/>
  <c r="AH92" i="1"/>
  <c r="U92" i="1"/>
  <c r="AH90" i="1"/>
  <c r="U90" i="1"/>
  <c r="AH88" i="1"/>
  <c r="U88" i="1"/>
  <c r="U80" i="1"/>
  <c r="AH80" i="1"/>
  <c r="U54" i="1"/>
  <c r="AH54" i="1"/>
  <c r="U52" i="1"/>
  <c r="AH52" i="1"/>
  <c r="U50" i="1"/>
  <c r="AH50" i="1"/>
  <c r="U48" i="1"/>
  <c r="AH48" i="1"/>
  <c r="U38" i="1"/>
  <c r="AH38" i="1"/>
  <c r="U24" i="1"/>
  <c r="AH24" i="1"/>
  <c r="U22" i="1"/>
  <c r="AH22" i="1"/>
  <c r="U16" i="1"/>
  <c r="AH16" i="1"/>
  <c r="U10" i="1"/>
  <c r="AH10" i="1"/>
  <c r="U8" i="1"/>
  <c r="AH8" i="1"/>
  <c r="Q21" i="1"/>
  <c r="R21" i="1" s="1"/>
  <c r="Q78" i="1"/>
  <c r="Q17" i="1"/>
  <c r="Q91" i="1"/>
  <c r="R91" i="1" s="1"/>
  <c r="Q53" i="1"/>
  <c r="R53" i="1" s="1"/>
  <c r="Q51" i="1"/>
  <c r="R51" i="1" s="1"/>
  <c r="Q13" i="1"/>
  <c r="R13" i="1" s="1"/>
  <c r="Q9" i="1"/>
  <c r="R9" i="1" s="1"/>
  <c r="Q7" i="1"/>
  <c r="R7" i="1" s="1"/>
  <c r="Q6" i="1"/>
  <c r="R6" i="1" s="1"/>
  <c r="Q19" i="1"/>
  <c r="R19" i="1" s="1"/>
  <c r="Q27" i="1"/>
  <c r="R27" i="1" s="1"/>
  <c r="Q35" i="1"/>
  <c r="R35" i="1" s="1"/>
  <c r="Q39" i="1"/>
  <c r="R39" i="1" s="1"/>
  <c r="Q57" i="1"/>
  <c r="R57" i="1" s="1"/>
  <c r="Q61" i="1"/>
  <c r="R61" i="1" s="1"/>
  <c r="Q65" i="1"/>
  <c r="R65" i="1" s="1"/>
  <c r="Q69" i="1"/>
  <c r="R69" i="1" s="1"/>
  <c r="Q73" i="1"/>
  <c r="Q18" i="1"/>
  <c r="R18" i="1" s="1"/>
  <c r="Q20" i="1"/>
  <c r="R20" i="1" s="1"/>
  <c r="Q30" i="1"/>
  <c r="R30" i="1" s="1"/>
  <c r="Q34" i="1"/>
  <c r="R34" i="1" s="1"/>
  <c r="Q36" i="1"/>
  <c r="R36" i="1" s="1"/>
  <c r="Q42" i="1"/>
  <c r="R42" i="1" s="1"/>
  <c r="Q46" i="1"/>
  <c r="Q56" i="1"/>
  <c r="R56" i="1" s="1"/>
  <c r="Q58" i="1"/>
  <c r="R58" i="1" s="1"/>
  <c r="Q64" i="1"/>
  <c r="R64" i="1" s="1"/>
  <c r="Q68" i="1"/>
  <c r="Q72" i="1"/>
  <c r="R72" i="1" s="1"/>
  <c r="Q94" i="1"/>
  <c r="R94" i="1" s="1"/>
  <c r="V93" i="1"/>
  <c r="V85" i="1"/>
  <c r="V77" i="1"/>
  <c r="V69" i="1"/>
  <c r="V61" i="1"/>
  <c r="V53" i="1"/>
  <c r="V45" i="1"/>
  <c r="V37" i="1"/>
  <c r="V29" i="1"/>
  <c r="V21" i="1"/>
  <c r="V13" i="1"/>
  <c r="V89" i="1"/>
  <c r="V81" i="1"/>
  <c r="V73" i="1"/>
  <c r="V65" i="1"/>
  <c r="V57" i="1"/>
  <c r="V49" i="1"/>
  <c r="V41" i="1"/>
  <c r="V33" i="1"/>
  <c r="V25" i="1"/>
  <c r="V17" i="1"/>
  <c r="V9" i="1"/>
  <c r="V95" i="1"/>
  <c r="V91" i="1"/>
  <c r="V87" i="1"/>
  <c r="V83" i="1"/>
  <c r="V79" i="1"/>
  <c r="V75" i="1"/>
  <c r="V71" i="1"/>
  <c r="V67" i="1"/>
  <c r="V63" i="1"/>
  <c r="V59" i="1"/>
  <c r="V55" i="1"/>
  <c r="V51" i="1"/>
  <c r="V47" i="1"/>
  <c r="V43" i="1"/>
  <c r="V39" i="1"/>
  <c r="V35" i="1"/>
  <c r="V31" i="1"/>
  <c r="V27" i="1"/>
  <c r="V23" i="1"/>
  <c r="V19" i="1"/>
  <c r="V15" i="1"/>
  <c r="V11" i="1"/>
  <c r="V7" i="1"/>
  <c r="P5" i="1"/>
  <c r="V96" i="1"/>
  <c r="V94" i="1"/>
  <c r="V92" i="1"/>
  <c r="K5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AH94" i="1" l="1"/>
  <c r="U94" i="1"/>
  <c r="U68" i="1"/>
  <c r="AH68" i="1"/>
  <c r="U58" i="1"/>
  <c r="AH58" i="1"/>
  <c r="U46" i="1"/>
  <c r="AH46" i="1"/>
  <c r="U36" i="1"/>
  <c r="AH36" i="1"/>
  <c r="U30" i="1"/>
  <c r="AH30" i="1"/>
  <c r="U18" i="1"/>
  <c r="AH18" i="1"/>
  <c r="AH69" i="1"/>
  <c r="U69" i="1"/>
  <c r="AH61" i="1"/>
  <c r="U61" i="1"/>
  <c r="AH39" i="1"/>
  <c r="U39" i="1"/>
  <c r="AH27" i="1"/>
  <c r="U27" i="1"/>
  <c r="AH6" i="1"/>
  <c r="U6" i="1"/>
  <c r="R5" i="1"/>
  <c r="AH9" i="1"/>
  <c r="U9" i="1"/>
  <c r="AH51" i="1"/>
  <c r="U51" i="1"/>
  <c r="AH91" i="1"/>
  <c r="U91" i="1"/>
  <c r="U78" i="1"/>
  <c r="AH78" i="1"/>
  <c r="U72" i="1"/>
  <c r="AH72" i="1"/>
  <c r="U64" i="1"/>
  <c r="AH64" i="1"/>
  <c r="U56" i="1"/>
  <c r="AH56" i="1"/>
  <c r="U42" i="1"/>
  <c r="AH42" i="1"/>
  <c r="U34" i="1"/>
  <c r="AH34" i="1"/>
  <c r="U20" i="1"/>
  <c r="AH20" i="1"/>
  <c r="AH73" i="1"/>
  <c r="U73" i="1"/>
  <c r="AH65" i="1"/>
  <c r="U65" i="1"/>
  <c r="AH57" i="1"/>
  <c r="U57" i="1"/>
  <c r="AH35" i="1"/>
  <c r="U35" i="1"/>
  <c r="AH19" i="1"/>
  <c r="U19" i="1"/>
  <c r="AH7" i="1"/>
  <c r="U7" i="1"/>
  <c r="AH13" i="1"/>
  <c r="U13" i="1"/>
  <c r="AH53" i="1"/>
  <c r="U53" i="1"/>
  <c r="AH17" i="1"/>
  <c r="U17" i="1"/>
  <c r="AH21" i="1"/>
  <c r="U21" i="1"/>
  <c r="Q5" i="1"/>
  <c r="AH5" i="1" l="1"/>
</calcChain>
</file>

<file path=xl/sharedStrings.xml><?xml version="1.0" encoding="utf-8"?>
<sst xmlns="http://schemas.openxmlformats.org/spreadsheetml/2006/main" count="382" uniqueCount="161">
  <si>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</si>
  <si>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</si>
  <si>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</si>
  <si>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</si>
  <si>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</si>
  <si>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</si>
  <si>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</si>
  <si>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</si>
  <si>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</si>
  <si>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</si>
  <si>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</si>
  <si>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</si>
  <si>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</si>
  <si>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</si>
  <si>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</si>
  <si>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</si>
  <si>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</si>
  <si>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</si>
  <si>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</si>
  <si>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</si>
  <si>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</si>
  <si>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</si>
  <si>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</si>
  <si>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05,04,(1)</t>
  </si>
  <si>
    <t>05,04,(2)</t>
  </si>
  <si>
    <t>03,04,</t>
  </si>
  <si>
    <t>02,04,</t>
  </si>
  <si>
    <t>27,03,</t>
  </si>
  <si>
    <t>26,03,</t>
  </si>
  <si>
    <t>20,03,</t>
  </si>
  <si>
    <t>19,03,</t>
  </si>
  <si>
    <t>13,03,</t>
  </si>
  <si>
    <t>12,03,</t>
  </si>
  <si>
    <t>06,03,</t>
  </si>
  <si>
    <t>05,03,</t>
  </si>
  <si>
    <t>27,02,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</si>
  <si>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</si>
  <si>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</si>
  <si>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</si>
  <si>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</si>
  <si>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</si>
  <si>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</si>
  <si>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</si>
  <si>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</si>
  <si>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</si>
  <si>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</si>
  <si>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</si>
  <si>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</si>
  <si>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</si>
  <si>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 (филиал постоянно обнуляет)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</si>
  <si>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</si>
  <si>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</si>
  <si>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март / 28,03,25 филиал обнулил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</si>
  <si>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</si>
  <si>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</si>
  <si>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</si>
  <si>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</si>
  <si>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</si>
  <si>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март_апрель</t>
  </si>
  <si>
    <t xml:space="preserve"> 236  Колбаса Рубленая ЗАПЕЧ. Дугушка ТМ Стародворье, вектор, в/к    ПОКОМ</t>
  </si>
  <si>
    <t>ТМА апрель / 07,03,25 филиал обнулил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</si>
  <si>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</si>
  <si>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</si>
  <si>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</si>
  <si>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</si>
  <si>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>28,03,25 филиал обнулил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</si>
  <si>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</si>
  <si>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</si>
  <si>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</si>
  <si>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>19,03,25 филиал обнулил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</si>
  <si>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</si>
  <si>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</si>
  <si>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</si>
  <si>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21,03,25 филиал обнулил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</si>
  <si>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</si>
  <si>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</si>
  <si>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</si>
  <si>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</si>
  <si>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</si>
  <si>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</si>
  <si>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</si>
  <si>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>ТК Вояж / ТМА апрель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</si>
  <si>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</si>
  <si>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</si>
  <si>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</si>
  <si>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</si>
  <si>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</si>
  <si>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ТМА апрель</t>
  </si>
  <si>
    <t xml:space="preserve"> 309  Сосиски Сочинки с сыром 0,4 кг ТМ Стародворье  ПОКОМ</t>
  </si>
  <si>
    <t>завод не отгрузил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</si>
  <si>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</si>
  <si>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</si>
  <si>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</si>
  <si>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</si>
  <si>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 / 28,03,25 филиал обнулил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</si>
  <si>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</si>
  <si>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</si>
  <si>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</si>
  <si>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>есть дубль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</si>
  <si>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</si>
  <si>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</si>
  <si>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</si>
  <si>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</si>
  <si>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</si>
  <si>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>не в матрице</t>
  </si>
  <si>
    <t>дубль на 394 / не правильно поставлен приход</t>
  </si>
  <si>
    <t xml:space="preserve"> 339  Колбаса вареная Филейская ТМ Вязанка ТС Классическая, 0,40 кг.  ПОКОМ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</si>
  <si>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</si>
  <si>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</si>
  <si>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</si>
  <si>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</si>
  <si>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</si>
  <si>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</si>
  <si>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</si>
  <si>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</si>
  <si>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</si>
  <si>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</si>
  <si>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</si>
  <si>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</si>
  <si>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>сети / 12,03,25 филиал обнулил</t>
  </si>
  <si>
    <t xml:space="preserve"> 397 Сосиски Сливочные по-стародворски Бордо Фикс.вес 0,45 П/а мгс Стародворье  Поком</t>
  </si>
  <si>
    <t>ТК Вояж / 14,03,25 филиал обнулил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</si>
  <si>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</si>
  <si>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</si>
  <si>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</si>
  <si>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</si>
  <si>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</si>
  <si>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 </t>
  </si>
  <si>
    <t>вывод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</si>
  <si>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</si>
  <si>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</si>
  <si>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</si>
  <si>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</si>
  <si>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</si>
  <si>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</si>
  <si>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</si>
  <si>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</si>
  <si>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</si>
  <si>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</si>
  <si>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</si>
  <si>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</si>
  <si>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</si>
  <si>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</si>
  <si>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376  Сардельки Сочинки с сочным окороком ТМ Стародворье полиамид мгс ф/в 0,4 кг СК3</t>
  </si>
  <si>
    <t>дубль на 328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</si>
  <si>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</si>
  <si>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</si>
  <si>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</si>
  <si>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</si>
  <si>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</si>
  <si>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новинка</t>
  </si>
  <si>
    <t>Вареные колбасы «Филейская со шпиком» Весовые п/а ТМ «Вязанка»</t>
  </si>
  <si>
    <t>С/к колбасы Мини-салями во вкусом бекона Ядрена копоть Фикс.вес 0,05 б/о Ядрена копоть</t>
  </si>
  <si>
    <t>необходимо увеличить продажи / Spar</t>
  </si>
  <si>
    <t>необходимо увеличить продажи</t>
  </si>
  <si>
    <t>конец ТМА</t>
  </si>
  <si>
    <t>слабая реализация</t>
  </si>
  <si>
    <t>04,04,25 филиал обнулил</t>
  </si>
  <si>
    <t>СПАР / 04,04,25 филиал обнулил</t>
  </si>
  <si>
    <t>заказ</t>
  </si>
  <si>
    <t>07,04,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</si>
</sst>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1" fillId="10" borderId="1" xfId="1" applyNumberFormat="1" applyFill="1"/>
    <xf numFmtId="2" fontId="1" fillId="10" borderId="1" xfId="1" applyNumberFormat="1" applyFill="1"/>
    <xf numFmtId="164" fontId="1" fillId="10" borderId="2" xfId="1" applyNumberFormat="1" applyFill="1" applyBorder="1"/>
    <xf numFmtId="164" fontId="1" fillId="0" borderId="1" xfId="1" applyNumberFormat="1" applyFill="1"/>
    <xf numFmtId="164" fontId="5" fillId="0" borderId="1" xfId="1" applyNumberFormat="1" applyFont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4" sqref="S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28515625" customWidth="1"/>
    <col min="14" max="19" width="7" customWidth="1"/>
    <col min="20" max="20" width="21" customWidth="1"/>
    <col min="21" max="22" width="5" customWidth="1"/>
    <col min="23" max="32" width="6" customWidth="1"/>
    <col min="33" max="33" width="44" customWidth="1"/>
    <col min="34" max="34" width="7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159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160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36432.06</v>
      </c>
      <c r="F5" s="4">
        <f>SUM(F6:F500)</f>
        <v>36919.012000000002</v>
      </c>
      <c r="G5" s="7"/>
      <c r="H5" s="1"/>
      <c r="I5" s="1"/>
      <c r="J5" s="4">
        <f t="shared" ref="J5:S5" si="0">SUM(J6:J500)</f>
        <v>36772.715000000004</v>
      </c>
      <c r="K5" s="4">
        <f t="shared" si="0"/>
        <v>-340.65499999999992</v>
      </c>
      <c r="L5" s="4">
        <f t="shared" si="0"/>
        <v>0</v>
      </c>
      <c r="M5" s="4">
        <f t="shared" si="0"/>
        <v>0</v>
      </c>
      <c r="N5" s="4">
        <f t="shared" si="0"/>
        <v>13929.249300000003</v>
      </c>
      <c r="O5" s="4">
        <f t="shared" si="0"/>
        <v>11790</v>
      </c>
      <c r="P5" s="4">
        <f t="shared" si="0"/>
        <v>7286.4119999999966</v>
      </c>
      <c r="Q5" s="4">
        <f t="shared" si="0"/>
        <v>18873.358899999999</v>
      </c>
      <c r="R5" s="4">
        <f t="shared" si="0"/>
        <v>17262.567299999999</v>
      </c>
      <c r="S5" s="4">
        <f t="shared" si="0"/>
        <v>1620</v>
      </c>
      <c r="T5" s="1"/>
      <c r="U5" s="1"/>
      <c r="V5" s="1"/>
      <c r="W5" s="4">
        <f t="shared" ref="W5:AF5" si="1">SUM(W6:W500)</f>
        <v>7388.3336000000036</v>
      </c>
      <c r="X5" s="4">
        <f t="shared" si="1"/>
        <v>7650.6683999999996</v>
      </c>
      <c r="Y5" s="4">
        <f t="shared" si="1"/>
        <v>7324.4454000000014</v>
      </c>
      <c r="Z5" s="4">
        <f t="shared" si="1"/>
        <v>7249.4987999999994</v>
      </c>
      <c r="AA5" s="4">
        <f t="shared" si="1"/>
        <v>7102.0894000000008</v>
      </c>
      <c r="AB5" s="4">
        <f t="shared" si="1"/>
        <v>6112.3332</v>
      </c>
      <c r="AC5" s="4">
        <f t="shared" si="1"/>
        <v>6331.464600000003</v>
      </c>
      <c r="AD5" s="4">
        <f t="shared" si="1"/>
        <v>7260.2397999999994</v>
      </c>
      <c r="AE5" s="4">
        <f t="shared" si="1"/>
        <v>7478.0386000000008</v>
      </c>
      <c r="AF5" s="4">
        <f t="shared" si="1"/>
        <v>7681.1965999999993</v>
      </c>
      <c r="AG5" s="1"/>
      <c r="AH5" s="4">
        <f>SUM(AH6:AH500)</f>
        <v>13344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36</v>
      </c>
      <c r="B6" s="1" t="s">
        <v>37</v>
      </c>
      <c r="C6" s="1">
        <v>1006.408</v>
      </c>
      <c r="D6" s="1">
        <v>1732.681</v>
      </c>
      <c r="E6" s="1">
        <v>969.03</v>
      </c>
      <c r="F6" s="1">
        <v>1375.8309999999999</v>
      </c>
      <c r="G6" s="7">
        <v>1</v>
      </c>
      <c r="H6" s="1">
        <v>50</v>
      </c>
      <c r="I6" s="1" t="s">
        <v>38</v>
      </c>
      <c r="J6" s="1">
        <v>909.85</v>
      </c>
      <c r="K6" s="1">
        <f t="shared" ref="K6:K37" si="2">E6-J6</f>
        <v>59.17999999999995</v>
      </c>
      <c r="L6" s="1"/>
      <c r="M6" s="1"/>
      <c r="N6" s="1">
        <v>212.64889999999991</v>
      </c>
      <c r="O6" s="1"/>
      <c r="P6" s="1">
        <f>E6/5</f>
        <v>193.80599999999998</v>
      </c>
      <c r="Q6" s="5">
        <f>11*P6-O6-N6-F6</f>
        <v>543.38610000000017</v>
      </c>
      <c r="R6" s="5">
        <f>Q6</f>
        <v>543.38610000000017</v>
      </c>
      <c r="S6" s="5"/>
      <c r="T6" s="1"/>
      <c r="U6" s="1">
        <f>(F6+N6+O6+R6)/P6</f>
        <v>11</v>
      </c>
      <c r="V6" s="1">
        <f>(F6+N6+O6)/P6</f>
        <v>8.1962369586080932</v>
      </c>
      <c r="W6" s="1">
        <v>202.55420000000001</v>
      </c>
      <c r="X6" s="1">
        <v>233.83860000000001</v>
      </c>
      <c r="Y6" s="1">
        <v>222.5736</v>
      </c>
      <c r="Z6" s="1">
        <v>210.6986</v>
      </c>
      <c r="AA6" s="1">
        <v>209.05520000000001</v>
      </c>
      <c r="AB6" s="1">
        <v>174.72720000000001</v>
      </c>
      <c r="AC6" s="1">
        <v>192.51759999999999</v>
      </c>
      <c r="AD6" s="1">
        <v>204.0472</v>
      </c>
      <c r="AE6" s="1">
        <v>230.04660000000001</v>
      </c>
      <c r="AF6" s="1">
        <v>252.7114</v>
      </c>
      <c r="AG6" s="1" t="s">
        <v>39</v>
      </c>
      <c r="AH6" s="1">
        <f>ROUND(G6*R6,0)</f>
        <v>543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37</v>
      </c>
      <c r="C7" s="1">
        <v>313.44499999999999</v>
      </c>
      <c r="D7" s="1">
        <v>914.43399999999997</v>
      </c>
      <c r="E7" s="1">
        <v>384.14100000000002</v>
      </c>
      <c r="F7" s="1">
        <v>691.60400000000004</v>
      </c>
      <c r="G7" s="7">
        <v>1</v>
      </c>
      <c r="H7" s="1">
        <v>45</v>
      </c>
      <c r="I7" s="1" t="s">
        <v>38</v>
      </c>
      <c r="J7" s="1">
        <v>373.85</v>
      </c>
      <c r="K7" s="1">
        <f t="shared" si="2"/>
        <v>10.290999999999997</v>
      </c>
      <c r="L7" s="1"/>
      <c r="M7" s="1"/>
      <c r="N7" s="1">
        <v>57.75</v>
      </c>
      <c r="O7" s="1"/>
      <c r="P7" s="1">
        <f t="shared" ref="P7:P70" si="3">E7/5</f>
        <v>76.82820000000001</v>
      </c>
      <c r="Q7" s="5">
        <f t="shared" ref="Q7:Q13" si="4">11*P7-O7-N7-F7</f>
        <v>95.756200000000035</v>
      </c>
      <c r="R7" s="5">
        <f t="shared" ref="R7:R70" si="5">Q7</f>
        <v>95.756200000000035</v>
      </c>
      <c r="S7" s="5"/>
      <c r="T7" s="1"/>
      <c r="U7" s="1">
        <f t="shared" ref="U7:U70" si="6">(F7+N7+O7+R7)/P7</f>
        <v>11</v>
      </c>
      <c r="V7" s="1">
        <f t="shared" ref="V7:V70" si="7">(F7+N7+O7)/P7</f>
        <v>9.7536321298689792</v>
      </c>
      <c r="W7" s="1">
        <v>85.204800000000006</v>
      </c>
      <c r="X7" s="1">
        <v>83.876000000000005</v>
      </c>
      <c r="Y7" s="1">
        <v>75.0642</v>
      </c>
      <c r="Z7" s="1">
        <v>88.833600000000004</v>
      </c>
      <c r="AA7" s="1">
        <v>84.312600000000003</v>
      </c>
      <c r="AB7" s="1">
        <v>49.2316</v>
      </c>
      <c r="AC7" s="1">
        <v>47.328200000000002</v>
      </c>
      <c r="AD7" s="1">
        <v>70.820799999999991</v>
      </c>
      <c r="AE7" s="1">
        <v>73.962599999999995</v>
      </c>
      <c r="AF7" s="1">
        <v>70.432600000000008</v>
      </c>
      <c r="AG7" s="1"/>
      <c r="AH7" s="1">
        <f t="shared" ref="AH7:AH70" si="8">ROUND(G7*R7,0)</f>
        <v>96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37</v>
      </c>
      <c r="C8" s="1">
        <v>236.3</v>
      </c>
      <c r="D8" s="1">
        <v>1073.4549999999999</v>
      </c>
      <c r="E8" s="1">
        <v>423.815</v>
      </c>
      <c r="F8" s="1">
        <v>739.91800000000001</v>
      </c>
      <c r="G8" s="7">
        <v>1</v>
      </c>
      <c r="H8" s="1">
        <v>45</v>
      </c>
      <c r="I8" s="1" t="s">
        <v>38</v>
      </c>
      <c r="J8" s="1">
        <v>409.75</v>
      </c>
      <c r="K8" s="1">
        <f t="shared" si="2"/>
        <v>14.064999999999998</v>
      </c>
      <c r="L8" s="1"/>
      <c r="M8" s="1"/>
      <c r="N8" s="1">
        <v>65.400999999999954</v>
      </c>
      <c r="O8" s="1"/>
      <c r="P8" s="1">
        <f t="shared" si="3"/>
        <v>84.763000000000005</v>
      </c>
      <c r="Q8" s="5">
        <f t="shared" si="4"/>
        <v>127.07400000000007</v>
      </c>
      <c r="R8" s="5">
        <f t="shared" si="5"/>
        <v>127.07400000000007</v>
      </c>
      <c r="S8" s="5"/>
      <c r="T8" s="1"/>
      <c r="U8" s="1">
        <f t="shared" si="6"/>
        <v>11</v>
      </c>
      <c r="V8" s="1">
        <f t="shared" si="7"/>
        <v>9.5008317308259489</v>
      </c>
      <c r="W8" s="1">
        <v>91.332999999999998</v>
      </c>
      <c r="X8" s="1">
        <v>114.956</v>
      </c>
      <c r="Y8" s="1">
        <v>110.0158</v>
      </c>
      <c r="Z8" s="1">
        <v>86.047600000000003</v>
      </c>
      <c r="AA8" s="1">
        <v>79.21520000000001</v>
      </c>
      <c r="AB8" s="1">
        <v>64.822599999999994</v>
      </c>
      <c r="AC8" s="1">
        <v>64.847000000000008</v>
      </c>
      <c r="AD8" s="1">
        <v>75.128599999999992</v>
      </c>
      <c r="AE8" s="1">
        <v>75.173400000000001</v>
      </c>
      <c r="AF8" s="1">
        <v>77.520799999999994</v>
      </c>
      <c r="AG8" s="1"/>
      <c r="AH8" s="1">
        <f t="shared" si="8"/>
        <v>127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42</v>
      </c>
      <c r="B9" s="1" t="s">
        <v>43</v>
      </c>
      <c r="C9" s="1">
        <v>250</v>
      </c>
      <c r="D9" s="1">
        <v>510</v>
      </c>
      <c r="E9" s="1">
        <v>335</v>
      </c>
      <c r="F9" s="1">
        <v>352</v>
      </c>
      <c r="G9" s="7">
        <v>0.45</v>
      </c>
      <c r="H9" s="1">
        <v>45</v>
      </c>
      <c r="I9" s="1" t="s">
        <v>38</v>
      </c>
      <c r="J9" s="1">
        <v>339</v>
      </c>
      <c r="K9" s="1">
        <f t="shared" si="2"/>
        <v>-4</v>
      </c>
      <c r="L9" s="1"/>
      <c r="M9" s="1"/>
      <c r="N9" s="1">
        <v>160</v>
      </c>
      <c r="O9" s="1"/>
      <c r="P9" s="1">
        <f t="shared" si="3"/>
        <v>67</v>
      </c>
      <c r="Q9" s="5">
        <f t="shared" si="4"/>
        <v>225</v>
      </c>
      <c r="R9" s="5">
        <f t="shared" si="5"/>
        <v>225</v>
      </c>
      <c r="S9" s="5"/>
      <c r="T9" s="1"/>
      <c r="U9" s="1">
        <f t="shared" si="6"/>
        <v>11</v>
      </c>
      <c r="V9" s="1">
        <f t="shared" si="7"/>
        <v>7.6417910447761193</v>
      </c>
      <c r="W9" s="1">
        <v>62.8</v>
      </c>
      <c r="X9" s="1">
        <v>68.2</v>
      </c>
      <c r="Y9" s="1">
        <v>68.599999999999994</v>
      </c>
      <c r="Z9" s="1">
        <v>60.4</v>
      </c>
      <c r="AA9" s="1">
        <v>60.2</v>
      </c>
      <c r="AB9" s="1">
        <v>53.8</v>
      </c>
      <c r="AC9" s="1">
        <v>54</v>
      </c>
      <c r="AD9" s="1">
        <v>55.6</v>
      </c>
      <c r="AE9" s="1">
        <v>52.8</v>
      </c>
      <c r="AF9" s="1">
        <v>58.2</v>
      </c>
      <c r="AG9" s="1"/>
      <c r="AH9" s="1">
        <f t="shared" si="8"/>
        <v>101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43</v>
      </c>
      <c r="C10" s="1">
        <v>484</v>
      </c>
      <c r="D10" s="1">
        <v>1206</v>
      </c>
      <c r="E10" s="1">
        <v>587</v>
      </c>
      <c r="F10" s="1">
        <v>862</v>
      </c>
      <c r="G10" s="7">
        <v>0.45</v>
      </c>
      <c r="H10" s="1">
        <v>45</v>
      </c>
      <c r="I10" s="1" t="s">
        <v>38</v>
      </c>
      <c r="J10" s="1">
        <v>590</v>
      </c>
      <c r="K10" s="1">
        <f t="shared" si="2"/>
        <v>-3</v>
      </c>
      <c r="L10" s="1"/>
      <c r="M10" s="1"/>
      <c r="N10" s="1">
        <v>130</v>
      </c>
      <c r="O10" s="1"/>
      <c r="P10" s="1">
        <f t="shared" si="3"/>
        <v>117.4</v>
      </c>
      <c r="Q10" s="5">
        <f t="shared" si="4"/>
        <v>299.40000000000009</v>
      </c>
      <c r="R10" s="5">
        <f t="shared" si="5"/>
        <v>299.40000000000009</v>
      </c>
      <c r="S10" s="5"/>
      <c r="T10" s="1"/>
      <c r="U10" s="1">
        <f t="shared" si="6"/>
        <v>11</v>
      </c>
      <c r="V10" s="1">
        <f t="shared" si="7"/>
        <v>8.4497444633730829</v>
      </c>
      <c r="W10" s="1">
        <v>124.8</v>
      </c>
      <c r="X10" s="1">
        <v>133</v>
      </c>
      <c r="Y10" s="1">
        <v>128.19999999999999</v>
      </c>
      <c r="Z10" s="1">
        <v>111</v>
      </c>
      <c r="AA10" s="1">
        <v>113.6</v>
      </c>
      <c r="AB10" s="1">
        <v>105</v>
      </c>
      <c r="AC10" s="1">
        <v>109.8</v>
      </c>
      <c r="AD10" s="1">
        <v>127.2</v>
      </c>
      <c r="AE10" s="1">
        <v>132.4</v>
      </c>
      <c r="AF10" s="1">
        <v>135.6</v>
      </c>
      <c r="AG10" s="1"/>
      <c r="AH10" s="1">
        <f t="shared" si="8"/>
        <v>135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45</v>
      </c>
      <c r="B11" s="1" t="s">
        <v>43</v>
      </c>
      <c r="C11" s="1">
        <v>108</v>
      </c>
      <c r="D11" s="1">
        <v>135</v>
      </c>
      <c r="E11" s="1">
        <v>60</v>
      </c>
      <c r="F11" s="1">
        <v>150</v>
      </c>
      <c r="G11" s="7">
        <v>0.17</v>
      </c>
      <c r="H11" s="1">
        <v>180</v>
      </c>
      <c r="I11" s="1" t="s">
        <v>38</v>
      </c>
      <c r="J11" s="1">
        <v>60</v>
      </c>
      <c r="K11" s="1">
        <f t="shared" si="2"/>
        <v>0</v>
      </c>
      <c r="L11" s="1"/>
      <c r="M11" s="1"/>
      <c r="N11" s="1">
        <v>0</v>
      </c>
      <c r="O11" s="1"/>
      <c r="P11" s="1">
        <f t="shared" si="3"/>
        <v>12</v>
      </c>
      <c r="Q11" s="5"/>
      <c r="R11" s="5">
        <f t="shared" si="5"/>
        <v>0</v>
      </c>
      <c r="S11" s="5"/>
      <c r="T11" s="1"/>
      <c r="U11" s="1">
        <f t="shared" si="6"/>
        <v>12.5</v>
      </c>
      <c r="V11" s="1">
        <f t="shared" si="7"/>
        <v>12.5</v>
      </c>
      <c r="W11" s="1">
        <v>10.8</v>
      </c>
      <c r="X11" s="1">
        <v>19</v>
      </c>
      <c r="Y11" s="1">
        <v>22.4</v>
      </c>
      <c r="Z11" s="1">
        <v>16.8</v>
      </c>
      <c r="AA11" s="1">
        <v>12.4</v>
      </c>
      <c r="AB11" s="1">
        <v>22.2</v>
      </c>
      <c r="AC11" s="1">
        <v>21.2</v>
      </c>
      <c r="AD11" s="1">
        <v>15.2</v>
      </c>
      <c r="AE11" s="1">
        <v>12.4</v>
      </c>
      <c r="AF11" s="1">
        <v>8.6</v>
      </c>
      <c r="AG11" s="1"/>
      <c r="AH11" s="1">
        <f t="shared" si="8"/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46</v>
      </c>
      <c r="B12" s="1" t="s">
        <v>43</v>
      </c>
      <c r="C12" s="1">
        <v>49</v>
      </c>
      <c r="D12" s="1">
        <v>138</v>
      </c>
      <c r="E12" s="1">
        <v>25</v>
      </c>
      <c r="F12" s="1">
        <v>115</v>
      </c>
      <c r="G12" s="7">
        <v>0.3</v>
      </c>
      <c r="H12" s="1">
        <v>40</v>
      </c>
      <c r="I12" s="1" t="s">
        <v>38</v>
      </c>
      <c r="J12" s="1">
        <v>28</v>
      </c>
      <c r="K12" s="1">
        <f t="shared" si="2"/>
        <v>-3</v>
      </c>
      <c r="L12" s="1"/>
      <c r="M12" s="1"/>
      <c r="N12" s="1">
        <v>0</v>
      </c>
      <c r="O12" s="1"/>
      <c r="P12" s="1">
        <f t="shared" si="3"/>
        <v>5</v>
      </c>
      <c r="Q12" s="5"/>
      <c r="R12" s="5">
        <f t="shared" si="5"/>
        <v>0</v>
      </c>
      <c r="S12" s="5"/>
      <c r="T12" s="1"/>
      <c r="U12" s="1">
        <f t="shared" si="6"/>
        <v>23</v>
      </c>
      <c r="V12" s="1">
        <f t="shared" si="7"/>
        <v>23</v>
      </c>
      <c r="W12" s="1">
        <v>10.199999999999999</v>
      </c>
      <c r="X12" s="1">
        <v>14.6</v>
      </c>
      <c r="Y12" s="1">
        <v>9</v>
      </c>
      <c r="Z12" s="1">
        <v>8</v>
      </c>
      <c r="AA12" s="1">
        <v>7.6</v>
      </c>
      <c r="AB12" s="1">
        <v>10</v>
      </c>
      <c r="AC12" s="1">
        <v>9.1999999999999993</v>
      </c>
      <c r="AD12" s="1">
        <v>7</v>
      </c>
      <c r="AE12" s="1">
        <v>14.6</v>
      </c>
      <c r="AF12" s="1">
        <v>19.399999999999999</v>
      </c>
      <c r="AG12" s="1"/>
      <c r="AH12" s="1">
        <f t="shared" si="8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47</v>
      </c>
      <c r="B13" s="1" t="s">
        <v>43</v>
      </c>
      <c r="C13" s="1">
        <v>229</v>
      </c>
      <c r="D13" s="1">
        <v>105</v>
      </c>
      <c r="E13" s="1">
        <v>203</v>
      </c>
      <c r="F13" s="1">
        <v>83</v>
      </c>
      <c r="G13" s="7">
        <v>0.17</v>
      </c>
      <c r="H13" s="1">
        <v>180</v>
      </c>
      <c r="I13" s="1" t="s">
        <v>38</v>
      </c>
      <c r="J13" s="1">
        <v>203</v>
      </c>
      <c r="K13" s="1">
        <f t="shared" si="2"/>
        <v>0</v>
      </c>
      <c r="L13" s="1"/>
      <c r="M13" s="1"/>
      <c r="N13" s="1">
        <v>254</v>
      </c>
      <c r="O13" s="1"/>
      <c r="P13" s="1">
        <f t="shared" si="3"/>
        <v>40.6</v>
      </c>
      <c r="Q13" s="5">
        <f t="shared" si="4"/>
        <v>109.60000000000002</v>
      </c>
      <c r="R13" s="5">
        <f t="shared" si="5"/>
        <v>109.60000000000002</v>
      </c>
      <c r="S13" s="5"/>
      <c r="T13" s="1"/>
      <c r="U13" s="1">
        <f t="shared" si="6"/>
        <v>11</v>
      </c>
      <c r="V13" s="1">
        <f t="shared" si="7"/>
        <v>8.3004926108374377</v>
      </c>
      <c r="W13" s="1">
        <v>42</v>
      </c>
      <c r="X13" s="1">
        <v>28.8</v>
      </c>
      <c r="Y13" s="1">
        <v>28.8</v>
      </c>
      <c r="Z13" s="1">
        <v>36.200000000000003</v>
      </c>
      <c r="AA13" s="1">
        <v>37.4</v>
      </c>
      <c r="AB13" s="1">
        <v>40.200000000000003</v>
      </c>
      <c r="AC13" s="1">
        <v>37.6</v>
      </c>
      <c r="AD13" s="1">
        <v>39.200000000000003</v>
      </c>
      <c r="AE13" s="1">
        <v>45.2</v>
      </c>
      <c r="AF13" s="1">
        <v>39.799999999999997</v>
      </c>
      <c r="AG13" s="1"/>
      <c r="AH13" s="1">
        <f t="shared" si="8"/>
        <v>19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3" t="s">
        <v>48</v>
      </c>
      <c r="B14" s="13" t="s">
        <v>43</v>
      </c>
      <c r="C14" s="13"/>
      <c r="D14" s="13"/>
      <c r="E14" s="13">
        <v>-1</v>
      </c>
      <c r="F14" s="13"/>
      <c r="G14" s="14">
        <v>0</v>
      </c>
      <c r="H14" s="13">
        <v>50</v>
      </c>
      <c r="I14" s="13" t="s">
        <v>38</v>
      </c>
      <c r="J14" s="13"/>
      <c r="K14" s="13">
        <f t="shared" si="2"/>
        <v>-1</v>
      </c>
      <c r="L14" s="13"/>
      <c r="M14" s="13"/>
      <c r="N14" s="13">
        <v>0</v>
      </c>
      <c r="O14" s="13"/>
      <c r="P14" s="13">
        <f t="shared" si="3"/>
        <v>-0.2</v>
      </c>
      <c r="Q14" s="15"/>
      <c r="R14" s="5">
        <f t="shared" si="5"/>
        <v>0</v>
      </c>
      <c r="S14" s="15"/>
      <c r="T14" s="13"/>
      <c r="U14" s="1">
        <f t="shared" si="6"/>
        <v>0</v>
      </c>
      <c r="V14" s="13">
        <f t="shared" si="7"/>
        <v>0</v>
      </c>
      <c r="W14" s="13">
        <v>-0.2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-0.2</v>
      </c>
      <c r="AE14" s="13">
        <v>-0.2</v>
      </c>
      <c r="AF14" s="13">
        <v>-1</v>
      </c>
      <c r="AG14" s="13" t="s">
        <v>49</v>
      </c>
      <c r="AH14" s="1">
        <f t="shared" si="8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50</v>
      </c>
      <c r="B15" s="1" t="s">
        <v>43</v>
      </c>
      <c r="C15" s="1">
        <v>6</v>
      </c>
      <c r="D15" s="1">
        <v>42</v>
      </c>
      <c r="E15" s="1">
        <v>11</v>
      </c>
      <c r="F15" s="1">
        <v>28</v>
      </c>
      <c r="G15" s="7">
        <v>0.35</v>
      </c>
      <c r="H15" s="1">
        <v>50</v>
      </c>
      <c r="I15" s="1" t="s">
        <v>38</v>
      </c>
      <c r="J15" s="1">
        <v>15</v>
      </c>
      <c r="K15" s="1">
        <f t="shared" si="2"/>
        <v>-4</v>
      </c>
      <c r="L15" s="1"/>
      <c r="M15" s="1"/>
      <c r="N15" s="1">
        <v>0</v>
      </c>
      <c r="O15" s="1"/>
      <c r="P15" s="1">
        <f t="shared" si="3"/>
        <v>2.2000000000000002</v>
      </c>
      <c r="Q15" s="5"/>
      <c r="R15" s="5">
        <f t="shared" si="5"/>
        <v>0</v>
      </c>
      <c r="S15" s="5"/>
      <c r="T15" s="1"/>
      <c r="U15" s="1">
        <f t="shared" si="6"/>
        <v>12.727272727272727</v>
      </c>
      <c r="V15" s="1">
        <f t="shared" si="7"/>
        <v>12.727272727272727</v>
      </c>
      <c r="W15" s="1">
        <v>1.8</v>
      </c>
      <c r="X15" s="1">
        <v>3.8</v>
      </c>
      <c r="Y15" s="1">
        <v>4</v>
      </c>
      <c r="Z15" s="1">
        <v>3.6</v>
      </c>
      <c r="AA15" s="1">
        <v>2.8</v>
      </c>
      <c r="AB15" s="1">
        <v>3.6</v>
      </c>
      <c r="AC15" s="1">
        <v>3.6</v>
      </c>
      <c r="AD15" s="1">
        <v>6.6</v>
      </c>
      <c r="AE15" s="1">
        <v>6.2</v>
      </c>
      <c r="AF15" s="1">
        <v>-0.6</v>
      </c>
      <c r="AG15" s="26"/>
      <c r="AH15" s="1">
        <f t="shared" si="8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22" t="s">
        <v>51</v>
      </c>
      <c r="B16" s="22" t="s">
        <v>37</v>
      </c>
      <c r="C16" s="22">
        <v>691</v>
      </c>
      <c r="D16" s="22">
        <v>578.976</v>
      </c>
      <c r="E16" s="22">
        <v>553.44500000000005</v>
      </c>
      <c r="F16" s="22">
        <v>602.65800000000002</v>
      </c>
      <c r="G16" s="23">
        <v>1</v>
      </c>
      <c r="H16" s="22">
        <v>55</v>
      </c>
      <c r="I16" s="22" t="s">
        <v>38</v>
      </c>
      <c r="J16" s="22">
        <v>529.69000000000005</v>
      </c>
      <c r="K16" s="22">
        <f t="shared" si="2"/>
        <v>23.754999999999995</v>
      </c>
      <c r="L16" s="22"/>
      <c r="M16" s="22"/>
      <c r="N16" s="22">
        <v>250</v>
      </c>
      <c r="O16" s="22"/>
      <c r="P16" s="22">
        <f t="shared" si="3"/>
        <v>110.68900000000001</v>
      </c>
      <c r="Q16" s="24">
        <f>9*P16-O16-N16-F16</f>
        <v>143.54300000000001</v>
      </c>
      <c r="R16" s="5">
        <f t="shared" si="5"/>
        <v>143.54300000000001</v>
      </c>
      <c r="S16" s="24"/>
      <c r="T16" s="22"/>
      <c r="U16" s="1">
        <f t="shared" si="6"/>
        <v>9</v>
      </c>
      <c r="V16" s="22">
        <f t="shared" si="7"/>
        <v>7.7031864051531764</v>
      </c>
      <c r="W16" s="22">
        <v>119.01300000000001</v>
      </c>
      <c r="X16" s="22">
        <v>160.46700000000001</v>
      </c>
      <c r="Y16" s="22">
        <v>157.99100000000001</v>
      </c>
      <c r="Z16" s="22">
        <v>144.5138</v>
      </c>
      <c r="AA16" s="22">
        <v>143.2388</v>
      </c>
      <c r="AB16" s="22">
        <v>124.5916</v>
      </c>
      <c r="AC16" s="22">
        <v>128.5864</v>
      </c>
      <c r="AD16" s="22">
        <v>156.54220000000001</v>
      </c>
      <c r="AE16" s="22">
        <v>148.0136</v>
      </c>
      <c r="AF16" s="22">
        <v>86.253</v>
      </c>
      <c r="AG16" s="22" t="s">
        <v>52</v>
      </c>
      <c r="AH16" s="1">
        <f t="shared" si="8"/>
        <v>144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2" t="s">
        <v>53</v>
      </c>
      <c r="B17" s="22" t="s">
        <v>37</v>
      </c>
      <c r="C17" s="22">
        <v>2415.4760000000001</v>
      </c>
      <c r="D17" s="22">
        <v>777.34199999999998</v>
      </c>
      <c r="E17" s="22">
        <v>2404.2910000000002</v>
      </c>
      <c r="F17" s="22">
        <v>300.48500000000001</v>
      </c>
      <c r="G17" s="23">
        <v>1</v>
      </c>
      <c r="H17" s="22">
        <v>50</v>
      </c>
      <c r="I17" s="22" t="s">
        <v>38</v>
      </c>
      <c r="J17" s="22">
        <v>2423.1</v>
      </c>
      <c r="K17" s="22">
        <f t="shared" si="2"/>
        <v>-18.808999999999742</v>
      </c>
      <c r="L17" s="22"/>
      <c r="M17" s="22"/>
      <c r="N17" s="22">
        <v>1000</v>
      </c>
      <c r="O17" s="22">
        <v>1200</v>
      </c>
      <c r="P17" s="22">
        <f t="shared" si="3"/>
        <v>480.85820000000001</v>
      </c>
      <c r="Q17" s="24">
        <f>9*P17-O17-N17-F17</f>
        <v>1827.2387999999996</v>
      </c>
      <c r="R17" s="5">
        <f>S17</f>
        <v>1000</v>
      </c>
      <c r="S17" s="24">
        <v>1000</v>
      </c>
      <c r="T17" s="22" t="s">
        <v>155</v>
      </c>
      <c r="U17" s="1">
        <f t="shared" si="6"/>
        <v>7.2796616549327853</v>
      </c>
      <c r="V17" s="22">
        <f t="shared" si="7"/>
        <v>5.2000465001948601</v>
      </c>
      <c r="W17" s="22">
        <v>502.64679999999998</v>
      </c>
      <c r="X17" s="22">
        <v>476.44839999999999</v>
      </c>
      <c r="Y17" s="22">
        <v>459.03800000000001</v>
      </c>
      <c r="Z17" s="22">
        <v>461.20319999999998</v>
      </c>
      <c r="AA17" s="22">
        <v>455.66520000000003</v>
      </c>
      <c r="AB17" s="22">
        <v>405.77159999999998</v>
      </c>
      <c r="AC17" s="22">
        <v>402.40120000000002</v>
      </c>
      <c r="AD17" s="22">
        <v>479.74540000000002</v>
      </c>
      <c r="AE17" s="22">
        <v>472.3818</v>
      </c>
      <c r="AF17" s="22">
        <v>328.16019999999997</v>
      </c>
      <c r="AG17" s="22" t="s">
        <v>52</v>
      </c>
      <c r="AH17" s="1">
        <f t="shared" si="8"/>
        <v>1000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54</v>
      </c>
      <c r="B18" s="1" t="s">
        <v>37</v>
      </c>
      <c r="C18" s="1">
        <v>59.137</v>
      </c>
      <c r="D18" s="1">
        <v>310.35000000000002</v>
      </c>
      <c r="E18" s="1">
        <v>132.685</v>
      </c>
      <c r="F18" s="1">
        <v>208.804</v>
      </c>
      <c r="G18" s="7">
        <v>1</v>
      </c>
      <c r="H18" s="1">
        <v>60</v>
      </c>
      <c r="I18" s="1" t="s">
        <v>38</v>
      </c>
      <c r="J18" s="1">
        <v>130.63</v>
      </c>
      <c r="K18" s="1">
        <f t="shared" si="2"/>
        <v>2.0550000000000068</v>
      </c>
      <c r="L18" s="1"/>
      <c r="M18" s="1"/>
      <c r="N18" s="1">
        <v>51.551000000000023</v>
      </c>
      <c r="O18" s="1"/>
      <c r="P18" s="1">
        <f t="shared" si="3"/>
        <v>26.536999999999999</v>
      </c>
      <c r="Q18" s="5">
        <f t="shared" ref="Q18:Q46" si="9">11*P18-O18-N18-F18</f>
        <v>31.551999999999964</v>
      </c>
      <c r="R18" s="5">
        <f t="shared" si="5"/>
        <v>31.551999999999964</v>
      </c>
      <c r="S18" s="5"/>
      <c r="T18" s="1"/>
      <c r="U18" s="1">
        <f t="shared" si="6"/>
        <v>11</v>
      </c>
      <c r="V18" s="1">
        <f t="shared" si="7"/>
        <v>9.811018577834723</v>
      </c>
      <c r="W18" s="1">
        <v>28.069199999999999</v>
      </c>
      <c r="X18" s="1">
        <v>34.624400000000001</v>
      </c>
      <c r="Y18" s="1">
        <v>37.755200000000002</v>
      </c>
      <c r="Z18" s="1">
        <v>28.684999999999999</v>
      </c>
      <c r="AA18" s="1">
        <v>23.091000000000001</v>
      </c>
      <c r="AB18" s="1">
        <v>31.021999999999998</v>
      </c>
      <c r="AC18" s="1">
        <v>33.302399999999999</v>
      </c>
      <c r="AD18" s="1">
        <v>28.489799999999999</v>
      </c>
      <c r="AE18" s="1">
        <v>27.704999999999998</v>
      </c>
      <c r="AF18" s="1">
        <v>33.787400000000012</v>
      </c>
      <c r="AG18" s="1"/>
      <c r="AH18" s="1">
        <f t="shared" si="8"/>
        <v>32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55</v>
      </c>
      <c r="B19" s="1" t="s">
        <v>37</v>
      </c>
      <c r="C19" s="1">
        <v>457.64100000000002</v>
      </c>
      <c r="D19" s="1">
        <v>794.76</v>
      </c>
      <c r="E19" s="1">
        <v>413.89400000000001</v>
      </c>
      <c r="F19" s="1">
        <v>691.29399999999998</v>
      </c>
      <c r="G19" s="7">
        <v>1</v>
      </c>
      <c r="H19" s="1">
        <v>60</v>
      </c>
      <c r="I19" s="1" t="s">
        <v>38</v>
      </c>
      <c r="J19" s="1">
        <v>415</v>
      </c>
      <c r="K19" s="1">
        <f t="shared" si="2"/>
        <v>-1.1059999999999945</v>
      </c>
      <c r="L19" s="1"/>
      <c r="M19" s="1"/>
      <c r="N19" s="1">
        <v>92.466000000000008</v>
      </c>
      <c r="O19" s="1"/>
      <c r="P19" s="1">
        <f t="shared" si="3"/>
        <v>82.778800000000004</v>
      </c>
      <c r="Q19" s="5">
        <f t="shared" si="9"/>
        <v>126.80680000000007</v>
      </c>
      <c r="R19" s="5">
        <f t="shared" si="5"/>
        <v>126.80680000000007</v>
      </c>
      <c r="S19" s="5"/>
      <c r="T19" s="1"/>
      <c r="U19" s="1">
        <f t="shared" si="6"/>
        <v>11</v>
      </c>
      <c r="V19" s="1">
        <f t="shared" si="7"/>
        <v>9.4681246889300148</v>
      </c>
      <c r="W19" s="1">
        <v>89.636800000000008</v>
      </c>
      <c r="X19" s="1">
        <v>110.19880000000001</v>
      </c>
      <c r="Y19" s="1">
        <v>104.9002</v>
      </c>
      <c r="Z19" s="1">
        <v>91.626199999999997</v>
      </c>
      <c r="AA19" s="1">
        <v>95.882800000000003</v>
      </c>
      <c r="AB19" s="1">
        <v>86.835999999999999</v>
      </c>
      <c r="AC19" s="1">
        <v>84.484200000000001</v>
      </c>
      <c r="AD19" s="1">
        <v>85.857600000000005</v>
      </c>
      <c r="AE19" s="1">
        <v>79.802199999999999</v>
      </c>
      <c r="AF19" s="1">
        <v>69.794600000000003</v>
      </c>
      <c r="AG19" s="1"/>
      <c r="AH19" s="1">
        <f t="shared" si="8"/>
        <v>127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56</v>
      </c>
      <c r="B20" s="1" t="s">
        <v>37</v>
      </c>
      <c r="C20" s="1">
        <v>118.071</v>
      </c>
      <c r="D20" s="1">
        <v>189.63200000000001</v>
      </c>
      <c r="E20" s="1">
        <v>144.50800000000001</v>
      </c>
      <c r="F20" s="1">
        <v>124.714</v>
      </c>
      <c r="G20" s="7">
        <v>1</v>
      </c>
      <c r="H20" s="1">
        <v>60</v>
      </c>
      <c r="I20" s="1" t="s">
        <v>38</v>
      </c>
      <c r="J20" s="1">
        <v>151.54</v>
      </c>
      <c r="K20" s="1">
        <f t="shared" si="2"/>
        <v>-7.0319999999999823</v>
      </c>
      <c r="L20" s="1"/>
      <c r="M20" s="1"/>
      <c r="N20" s="1">
        <v>151.6</v>
      </c>
      <c r="O20" s="1"/>
      <c r="P20" s="1">
        <f t="shared" si="3"/>
        <v>28.901600000000002</v>
      </c>
      <c r="Q20" s="5">
        <f t="shared" si="9"/>
        <v>41.6036</v>
      </c>
      <c r="R20" s="5">
        <f t="shared" si="5"/>
        <v>41.6036</v>
      </c>
      <c r="S20" s="5"/>
      <c r="T20" s="1"/>
      <c r="U20" s="1">
        <f t="shared" si="6"/>
        <v>10.999999999999998</v>
      </c>
      <c r="V20" s="1">
        <f t="shared" si="7"/>
        <v>9.5605087607606478</v>
      </c>
      <c r="W20" s="1">
        <v>30.620200000000001</v>
      </c>
      <c r="X20" s="1">
        <v>26.113399999999999</v>
      </c>
      <c r="Y20" s="1">
        <v>28.6584</v>
      </c>
      <c r="Z20" s="1">
        <v>31.215</v>
      </c>
      <c r="AA20" s="1">
        <v>25.907800000000002</v>
      </c>
      <c r="AB20" s="1">
        <v>25.0642</v>
      </c>
      <c r="AC20" s="1">
        <v>23.478200000000001</v>
      </c>
      <c r="AD20" s="1">
        <v>16.283200000000001</v>
      </c>
      <c r="AE20" s="1">
        <v>21.6372</v>
      </c>
      <c r="AF20" s="1">
        <v>29.497800000000002</v>
      </c>
      <c r="AG20" s="1"/>
      <c r="AH20" s="1">
        <f t="shared" si="8"/>
        <v>42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9" t="s">
        <v>57</v>
      </c>
      <c r="B21" s="19" t="s">
        <v>37</v>
      </c>
      <c r="C21" s="19">
        <v>1498.444</v>
      </c>
      <c r="D21" s="19">
        <v>1804.72</v>
      </c>
      <c r="E21" s="19">
        <v>1424.442</v>
      </c>
      <c r="F21" s="19">
        <v>1670.12</v>
      </c>
      <c r="G21" s="20">
        <v>1</v>
      </c>
      <c r="H21" s="19">
        <v>60</v>
      </c>
      <c r="I21" s="19" t="s">
        <v>38</v>
      </c>
      <c r="J21" s="19">
        <v>1362.0150000000001</v>
      </c>
      <c r="K21" s="19">
        <f t="shared" si="2"/>
        <v>62.426999999999907</v>
      </c>
      <c r="L21" s="19"/>
      <c r="M21" s="19"/>
      <c r="N21" s="19">
        <v>478.79739999999993</v>
      </c>
      <c r="O21" s="19">
        <v>500</v>
      </c>
      <c r="P21" s="19">
        <f t="shared" si="3"/>
        <v>284.88839999999999</v>
      </c>
      <c r="Q21" s="21">
        <f>12*P21-O21-N21-F21</f>
        <v>769.74339999999984</v>
      </c>
      <c r="R21" s="5">
        <f t="shared" si="5"/>
        <v>769.74339999999984</v>
      </c>
      <c r="S21" s="21"/>
      <c r="T21" s="19"/>
      <c r="U21" s="1">
        <f t="shared" si="6"/>
        <v>12</v>
      </c>
      <c r="V21" s="19">
        <f t="shared" si="7"/>
        <v>9.298087953037049</v>
      </c>
      <c r="W21" s="19">
        <v>276.19880000000001</v>
      </c>
      <c r="X21" s="19">
        <v>280.8218</v>
      </c>
      <c r="Y21" s="19">
        <v>282.1146</v>
      </c>
      <c r="Z21" s="19">
        <v>283.45979999999997</v>
      </c>
      <c r="AA21" s="19">
        <v>281.43880000000001</v>
      </c>
      <c r="AB21" s="19">
        <v>243.20779999999999</v>
      </c>
      <c r="AC21" s="19">
        <v>246.3004</v>
      </c>
      <c r="AD21" s="19">
        <v>258.69439999999997</v>
      </c>
      <c r="AE21" s="19">
        <v>253.22819999999999</v>
      </c>
      <c r="AF21" s="19">
        <v>280.7978</v>
      </c>
      <c r="AG21" s="19" t="s">
        <v>58</v>
      </c>
      <c r="AH21" s="1">
        <f t="shared" si="8"/>
        <v>770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9" t="s">
        <v>59</v>
      </c>
      <c r="B22" s="19" t="s">
        <v>37</v>
      </c>
      <c r="C22" s="19">
        <v>221.71700000000001</v>
      </c>
      <c r="D22" s="19">
        <v>686.49</v>
      </c>
      <c r="E22" s="19">
        <v>452.44299999999998</v>
      </c>
      <c r="F22" s="19">
        <v>410.142</v>
      </c>
      <c r="G22" s="20">
        <v>1</v>
      </c>
      <c r="H22" s="19">
        <v>60</v>
      </c>
      <c r="I22" s="19" t="s">
        <v>38</v>
      </c>
      <c r="J22" s="19">
        <v>437.85500000000002</v>
      </c>
      <c r="K22" s="19">
        <f t="shared" si="2"/>
        <v>14.587999999999965</v>
      </c>
      <c r="L22" s="19"/>
      <c r="M22" s="19"/>
      <c r="N22" s="19">
        <v>268.4735</v>
      </c>
      <c r="O22" s="19"/>
      <c r="P22" s="19">
        <f t="shared" si="3"/>
        <v>90.488599999999991</v>
      </c>
      <c r="Q22" s="21">
        <f t="shared" ref="Q22:Q23" si="10">12*P22-O22-N22-F22</f>
        <v>407.24769999999972</v>
      </c>
      <c r="R22" s="5">
        <f t="shared" si="5"/>
        <v>407.24769999999972</v>
      </c>
      <c r="S22" s="21"/>
      <c r="T22" s="19"/>
      <c r="U22" s="1">
        <f t="shared" si="6"/>
        <v>11.999999999999998</v>
      </c>
      <c r="V22" s="19">
        <f t="shared" si="7"/>
        <v>7.4994584953242738</v>
      </c>
      <c r="W22" s="19">
        <v>75.890999999999991</v>
      </c>
      <c r="X22" s="19">
        <v>62.078599999999987</v>
      </c>
      <c r="Y22" s="19">
        <v>64.110600000000005</v>
      </c>
      <c r="Z22" s="19">
        <v>58.368399999999987</v>
      </c>
      <c r="AA22" s="19">
        <v>53.266599999999997</v>
      </c>
      <c r="AB22" s="19">
        <v>39.108600000000003</v>
      </c>
      <c r="AC22" s="19">
        <v>41.738</v>
      </c>
      <c r="AD22" s="19">
        <v>74.789400000000001</v>
      </c>
      <c r="AE22" s="19">
        <v>83.188800000000001</v>
      </c>
      <c r="AF22" s="19">
        <v>116.6786</v>
      </c>
      <c r="AG22" s="19" t="s">
        <v>60</v>
      </c>
      <c r="AH22" s="1">
        <f t="shared" si="8"/>
        <v>407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9" t="s">
        <v>61</v>
      </c>
      <c r="B23" s="19" t="s">
        <v>37</v>
      </c>
      <c r="C23" s="19">
        <v>254.54</v>
      </c>
      <c r="D23" s="19">
        <v>475.37099999999998</v>
      </c>
      <c r="E23" s="19">
        <v>463.94</v>
      </c>
      <c r="F23" s="19">
        <v>215.011</v>
      </c>
      <c r="G23" s="20">
        <v>1</v>
      </c>
      <c r="H23" s="19">
        <v>60</v>
      </c>
      <c r="I23" s="19" t="s">
        <v>38</v>
      </c>
      <c r="J23" s="19">
        <v>448.84500000000003</v>
      </c>
      <c r="K23" s="19">
        <f t="shared" si="2"/>
        <v>15.09499999999997</v>
      </c>
      <c r="L23" s="19"/>
      <c r="M23" s="19"/>
      <c r="N23" s="19">
        <v>211.50280000000009</v>
      </c>
      <c r="O23" s="19">
        <v>300</v>
      </c>
      <c r="P23" s="19">
        <f t="shared" si="3"/>
        <v>92.787999999999997</v>
      </c>
      <c r="Q23" s="21">
        <f t="shared" si="10"/>
        <v>386.94219999999984</v>
      </c>
      <c r="R23" s="5">
        <f t="shared" si="5"/>
        <v>386.94219999999984</v>
      </c>
      <c r="S23" s="21"/>
      <c r="T23" s="19"/>
      <c r="U23" s="1">
        <f t="shared" si="6"/>
        <v>12</v>
      </c>
      <c r="V23" s="19">
        <f t="shared" si="7"/>
        <v>7.8298249773677639</v>
      </c>
      <c r="W23" s="19">
        <v>79.977599999999995</v>
      </c>
      <c r="X23" s="19">
        <v>47.770600000000002</v>
      </c>
      <c r="Y23" s="19">
        <v>47.9696</v>
      </c>
      <c r="Z23" s="19">
        <v>51.037400000000012</v>
      </c>
      <c r="AA23" s="19">
        <v>48.724600000000002</v>
      </c>
      <c r="AB23" s="19">
        <v>38.2806</v>
      </c>
      <c r="AC23" s="19">
        <v>36.550400000000003</v>
      </c>
      <c r="AD23" s="19">
        <v>60.637</v>
      </c>
      <c r="AE23" s="19">
        <v>69.0946</v>
      </c>
      <c r="AF23" s="19">
        <v>119.038</v>
      </c>
      <c r="AG23" s="19" t="s">
        <v>60</v>
      </c>
      <c r="AH23" s="1">
        <f t="shared" si="8"/>
        <v>387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22" t="s">
        <v>62</v>
      </c>
      <c r="B24" s="22" t="s">
        <v>37</v>
      </c>
      <c r="C24" s="22">
        <v>530.44799999999998</v>
      </c>
      <c r="D24" s="22">
        <v>306.13799999999998</v>
      </c>
      <c r="E24" s="22">
        <v>472.714</v>
      </c>
      <c r="F24" s="22">
        <v>261.06</v>
      </c>
      <c r="G24" s="23">
        <v>1</v>
      </c>
      <c r="H24" s="22">
        <v>60</v>
      </c>
      <c r="I24" s="22" t="s">
        <v>38</v>
      </c>
      <c r="J24" s="22">
        <v>461.935</v>
      </c>
      <c r="K24" s="22">
        <f t="shared" si="2"/>
        <v>10.778999999999996</v>
      </c>
      <c r="L24" s="22"/>
      <c r="M24" s="22"/>
      <c r="N24" s="22">
        <v>100</v>
      </c>
      <c r="O24" s="22">
        <v>200</v>
      </c>
      <c r="P24" s="22">
        <f t="shared" si="3"/>
        <v>94.5428</v>
      </c>
      <c r="Q24" s="24">
        <f>9*P24-O24-N24-F24</f>
        <v>289.82519999999994</v>
      </c>
      <c r="R24" s="5">
        <f>S24</f>
        <v>100</v>
      </c>
      <c r="S24" s="24">
        <v>100</v>
      </c>
      <c r="T24" s="22" t="s">
        <v>156</v>
      </c>
      <c r="U24" s="1">
        <f t="shared" si="6"/>
        <v>6.9921770880490097</v>
      </c>
      <c r="V24" s="22">
        <f t="shared" si="7"/>
        <v>5.9344550827773235</v>
      </c>
      <c r="W24" s="22">
        <v>102.59820000000001</v>
      </c>
      <c r="X24" s="22">
        <v>146.876</v>
      </c>
      <c r="Y24" s="22">
        <v>148.06540000000001</v>
      </c>
      <c r="Z24" s="22">
        <v>129.44399999999999</v>
      </c>
      <c r="AA24" s="22">
        <v>123.5772</v>
      </c>
      <c r="AB24" s="22">
        <v>108.4508</v>
      </c>
      <c r="AC24" s="22">
        <v>112.6566</v>
      </c>
      <c r="AD24" s="22">
        <v>132.751</v>
      </c>
      <c r="AE24" s="22">
        <v>121.5416</v>
      </c>
      <c r="AF24" s="22">
        <v>58.943399999999997</v>
      </c>
      <c r="AG24" s="22" t="s">
        <v>52</v>
      </c>
      <c r="AH24" s="1">
        <f t="shared" si="8"/>
        <v>100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63</v>
      </c>
      <c r="B25" s="1" t="s">
        <v>37</v>
      </c>
      <c r="C25" s="1">
        <v>219.88900000000001</v>
      </c>
      <c r="D25" s="1">
        <v>424.66399999999999</v>
      </c>
      <c r="E25" s="1">
        <v>304.28899999999999</v>
      </c>
      <c r="F25" s="1">
        <v>275.00299999999999</v>
      </c>
      <c r="G25" s="7">
        <v>1</v>
      </c>
      <c r="H25" s="1">
        <v>30</v>
      </c>
      <c r="I25" s="1" t="s">
        <v>38</v>
      </c>
      <c r="J25" s="1">
        <v>308.18</v>
      </c>
      <c r="K25" s="1">
        <f t="shared" si="2"/>
        <v>-3.8910000000000196</v>
      </c>
      <c r="L25" s="1"/>
      <c r="M25" s="1"/>
      <c r="N25" s="1">
        <v>190</v>
      </c>
      <c r="O25" s="1">
        <v>90</v>
      </c>
      <c r="P25" s="1">
        <f t="shared" si="3"/>
        <v>60.857799999999997</v>
      </c>
      <c r="Q25" s="5">
        <f t="shared" si="9"/>
        <v>114.43279999999999</v>
      </c>
      <c r="R25" s="5">
        <f t="shared" si="5"/>
        <v>114.43279999999999</v>
      </c>
      <c r="S25" s="5"/>
      <c r="T25" s="1"/>
      <c r="U25" s="1">
        <f t="shared" si="6"/>
        <v>11</v>
      </c>
      <c r="V25" s="1">
        <f t="shared" si="7"/>
        <v>9.1196691303333335</v>
      </c>
      <c r="W25" s="1">
        <v>61.471600000000002</v>
      </c>
      <c r="X25" s="1">
        <v>56.793999999999997</v>
      </c>
      <c r="Y25" s="1">
        <v>55.120199999999997</v>
      </c>
      <c r="Z25" s="1">
        <v>52.156599999999997</v>
      </c>
      <c r="AA25" s="1">
        <v>52.294400000000003</v>
      </c>
      <c r="AB25" s="1">
        <v>41.6068</v>
      </c>
      <c r="AC25" s="1">
        <v>41.186</v>
      </c>
      <c r="AD25" s="1">
        <v>44.9148</v>
      </c>
      <c r="AE25" s="1">
        <v>43.176600000000001</v>
      </c>
      <c r="AF25" s="1">
        <v>46.800400000000003</v>
      </c>
      <c r="AG25" s="1"/>
      <c r="AH25" s="1">
        <f t="shared" si="8"/>
        <v>114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64</v>
      </c>
      <c r="B26" s="1" t="s">
        <v>37</v>
      </c>
      <c r="C26" s="1">
        <v>107.413</v>
      </c>
      <c r="D26" s="1">
        <v>379.44299999999998</v>
      </c>
      <c r="E26" s="1">
        <v>168.70500000000001</v>
      </c>
      <c r="F26" s="1">
        <v>239.69900000000001</v>
      </c>
      <c r="G26" s="7">
        <v>1</v>
      </c>
      <c r="H26" s="1">
        <v>30</v>
      </c>
      <c r="I26" s="1" t="s">
        <v>38</v>
      </c>
      <c r="J26" s="1">
        <v>208.4</v>
      </c>
      <c r="K26" s="1">
        <f t="shared" si="2"/>
        <v>-39.694999999999993</v>
      </c>
      <c r="L26" s="1"/>
      <c r="M26" s="1"/>
      <c r="N26" s="1">
        <v>158.99700000000001</v>
      </c>
      <c r="O26" s="1"/>
      <c r="P26" s="1">
        <f t="shared" si="3"/>
        <v>33.741</v>
      </c>
      <c r="Q26" s="5"/>
      <c r="R26" s="5">
        <f t="shared" si="5"/>
        <v>0</v>
      </c>
      <c r="S26" s="5"/>
      <c r="T26" s="1"/>
      <c r="U26" s="1">
        <f t="shared" si="6"/>
        <v>11.816365845707004</v>
      </c>
      <c r="V26" s="1">
        <f t="shared" si="7"/>
        <v>11.816365845707004</v>
      </c>
      <c r="W26" s="1">
        <v>41.412999999999997</v>
      </c>
      <c r="X26" s="1">
        <v>52.203000000000003</v>
      </c>
      <c r="Y26" s="1">
        <v>47.205199999999998</v>
      </c>
      <c r="Z26" s="1">
        <v>34.781599999999997</v>
      </c>
      <c r="AA26" s="1">
        <v>34.7318</v>
      </c>
      <c r="AB26" s="1">
        <v>34.130399999999987</v>
      </c>
      <c r="AC26" s="1">
        <v>33.811599999999999</v>
      </c>
      <c r="AD26" s="1">
        <v>40.175600000000003</v>
      </c>
      <c r="AE26" s="1">
        <v>39.363600000000012</v>
      </c>
      <c r="AF26" s="1">
        <v>38.167000000000002</v>
      </c>
      <c r="AG26" s="1" t="s">
        <v>65</v>
      </c>
      <c r="AH26" s="1">
        <f t="shared" si="8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66</v>
      </c>
      <c r="B27" s="1" t="s">
        <v>37</v>
      </c>
      <c r="C27" s="1">
        <v>292.887</v>
      </c>
      <c r="D27" s="1">
        <v>604.096</v>
      </c>
      <c r="E27" s="1">
        <v>411.27100000000002</v>
      </c>
      <c r="F27" s="1">
        <v>368.392</v>
      </c>
      <c r="G27" s="7">
        <v>1</v>
      </c>
      <c r="H27" s="1">
        <v>30</v>
      </c>
      <c r="I27" s="1" t="s">
        <v>38</v>
      </c>
      <c r="J27" s="1">
        <v>430.2</v>
      </c>
      <c r="K27" s="1">
        <f t="shared" si="2"/>
        <v>-18.928999999999974</v>
      </c>
      <c r="L27" s="1"/>
      <c r="M27" s="1"/>
      <c r="N27" s="1">
        <v>324.59149999999988</v>
      </c>
      <c r="O27" s="1"/>
      <c r="P27" s="1">
        <f t="shared" si="3"/>
        <v>82.254199999999997</v>
      </c>
      <c r="Q27" s="5">
        <f t="shared" si="9"/>
        <v>211.81270000000012</v>
      </c>
      <c r="R27" s="5">
        <f t="shared" si="5"/>
        <v>211.81270000000012</v>
      </c>
      <c r="S27" s="5"/>
      <c r="T27" s="1"/>
      <c r="U27" s="1">
        <f t="shared" si="6"/>
        <v>11</v>
      </c>
      <c r="V27" s="1">
        <f t="shared" si="7"/>
        <v>8.4249010992751714</v>
      </c>
      <c r="W27" s="1">
        <v>82.092999999999989</v>
      </c>
      <c r="X27" s="1">
        <v>78.828400000000002</v>
      </c>
      <c r="Y27" s="1">
        <v>78.453400000000002</v>
      </c>
      <c r="Z27" s="1">
        <v>78.542600000000007</v>
      </c>
      <c r="AA27" s="1">
        <v>73.947199999999995</v>
      </c>
      <c r="AB27" s="1">
        <v>63.240400000000001</v>
      </c>
      <c r="AC27" s="1">
        <v>65.141199999999998</v>
      </c>
      <c r="AD27" s="1">
        <v>73.643200000000007</v>
      </c>
      <c r="AE27" s="1">
        <v>73.3536</v>
      </c>
      <c r="AF27" s="1">
        <v>67.882199999999997</v>
      </c>
      <c r="AG27" s="1"/>
      <c r="AH27" s="1">
        <f t="shared" si="8"/>
        <v>212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37</v>
      </c>
      <c r="C28" s="1">
        <v>6.3209999999999997</v>
      </c>
      <c r="D28" s="1">
        <v>57.093000000000004</v>
      </c>
      <c r="E28" s="1">
        <v>7.8339999999999996</v>
      </c>
      <c r="F28" s="1">
        <v>40.313000000000002</v>
      </c>
      <c r="G28" s="7">
        <v>1</v>
      </c>
      <c r="H28" s="1">
        <v>45</v>
      </c>
      <c r="I28" s="1" t="s">
        <v>38</v>
      </c>
      <c r="J28" s="1">
        <v>24.9</v>
      </c>
      <c r="K28" s="1">
        <f t="shared" si="2"/>
        <v>-17.065999999999999</v>
      </c>
      <c r="L28" s="1"/>
      <c r="M28" s="1"/>
      <c r="N28" s="1">
        <v>0</v>
      </c>
      <c r="O28" s="1"/>
      <c r="P28" s="1">
        <f t="shared" si="3"/>
        <v>1.5668</v>
      </c>
      <c r="Q28" s="5"/>
      <c r="R28" s="5">
        <f t="shared" si="5"/>
        <v>0</v>
      </c>
      <c r="S28" s="5"/>
      <c r="T28" s="1"/>
      <c r="U28" s="1">
        <f t="shared" si="6"/>
        <v>25.729512381924945</v>
      </c>
      <c r="V28" s="1">
        <f t="shared" si="7"/>
        <v>25.729512381924945</v>
      </c>
      <c r="W28" s="1">
        <v>2.2690000000000001</v>
      </c>
      <c r="X28" s="1">
        <v>4.8499999999999996</v>
      </c>
      <c r="Y28" s="1">
        <v>5.5060000000000002</v>
      </c>
      <c r="Z28" s="1">
        <v>4.5490000000000004</v>
      </c>
      <c r="AA28" s="1">
        <v>3.7423999999999999</v>
      </c>
      <c r="AB28" s="1">
        <v>2.4445999999999999</v>
      </c>
      <c r="AC28" s="1">
        <v>2.7004000000000001</v>
      </c>
      <c r="AD28" s="1">
        <v>5.4307999999999996</v>
      </c>
      <c r="AE28" s="1">
        <v>4.4626000000000001</v>
      </c>
      <c r="AF28" s="1">
        <v>3.3197999999999999</v>
      </c>
      <c r="AG28" s="1"/>
      <c r="AH28" s="1">
        <f t="shared" si="8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37</v>
      </c>
      <c r="C29" s="1">
        <v>18.86</v>
      </c>
      <c r="D29" s="1">
        <v>27.37</v>
      </c>
      <c r="E29" s="1">
        <v>14.769</v>
      </c>
      <c r="F29" s="1">
        <v>27.106000000000002</v>
      </c>
      <c r="G29" s="7">
        <v>1</v>
      </c>
      <c r="H29" s="1">
        <v>40</v>
      </c>
      <c r="I29" s="1" t="s">
        <v>38</v>
      </c>
      <c r="J29" s="1">
        <v>29.25</v>
      </c>
      <c r="K29" s="1">
        <f t="shared" si="2"/>
        <v>-14.481</v>
      </c>
      <c r="L29" s="1"/>
      <c r="M29" s="1"/>
      <c r="N29" s="1">
        <v>6.0439999999999969</v>
      </c>
      <c r="O29" s="1"/>
      <c r="P29" s="1">
        <f t="shared" si="3"/>
        <v>2.9538000000000002</v>
      </c>
      <c r="Q29" s="5"/>
      <c r="R29" s="5">
        <f t="shared" si="5"/>
        <v>0</v>
      </c>
      <c r="S29" s="5"/>
      <c r="T29" s="1"/>
      <c r="U29" s="1">
        <f t="shared" si="6"/>
        <v>11.222831606743854</v>
      </c>
      <c r="V29" s="1">
        <f t="shared" si="7"/>
        <v>11.222831606743854</v>
      </c>
      <c r="W29" s="1">
        <v>3.3149999999999999</v>
      </c>
      <c r="X29" s="1">
        <v>3.6349999999999998</v>
      </c>
      <c r="Y29" s="1">
        <v>3.8618000000000001</v>
      </c>
      <c r="Z29" s="1">
        <v>3.7951999999999999</v>
      </c>
      <c r="AA29" s="1">
        <v>4.6604000000000001</v>
      </c>
      <c r="AB29" s="1">
        <v>2.9007999999999998</v>
      </c>
      <c r="AC29" s="1">
        <v>1.7383999999999999</v>
      </c>
      <c r="AD29" s="1">
        <v>3.7818000000000001</v>
      </c>
      <c r="AE29" s="1">
        <v>6.4077999999999999</v>
      </c>
      <c r="AF29" s="1">
        <v>6.5085999999999986</v>
      </c>
      <c r="AG29" s="1" t="s">
        <v>69</v>
      </c>
      <c r="AH29" s="1">
        <f t="shared" si="8"/>
        <v>0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70</v>
      </c>
      <c r="B30" s="1" t="s">
        <v>37</v>
      </c>
      <c r="C30" s="1">
        <v>170.36</v>
      </c>
      <c r="D30" s="1">
        <v>193.029</v>
      </c>
      <c r="E30" s="1">
        <v>208.50200000000001</v>
      </c>
      <c r="F30" s="1">
        <v>115.634</v>
      </c>
      <c r="G30" s="7">
        <v>1</v>
      </c>
      <c r="H30" s="1">
        <v>30</v>
      </c>
      <c r="I30" s="1" t="s">
        <v>38</v>
      </c>
      <c r="J30" s="1">
        <v>201.5</v>
      </c>
      <c r="K30" s="1">
        <f t="shared" si="2"/>
        <v>7.0020000000000095</v>
      </c>
      <c r="L30" s="1"/>
      <c r="M30" s="1"/>
      <c r="N30" s="1">
        <v>221.679</v>
      </c>
      <c r="O30" s="1"/>
      <c r="P30" s="1">
        <f t="shared" si="3"/>
        <v>41.700400000000002</v>
      </c>
      <c r="Q30" s="5">
        <f t="shared" si="9"/>
        <v>121.39140000000002</v>
      </c>
      <c r="R30" s="5">
        <f t="shared" si="5"/>
        <v>121.39140000000002</v>
      </c>
      <c r="S30" s="5"/>
      <c r="T30" s="1"/>
      <c r="U30" s="1">
        <f t="shared" si="6"/>
        <v>11</v>
      </c>
      <c r="V30" s="1">
        <f t="shared" si="7"/>
        <v>8.0889631754131841</v>
      </c>
      <c r="W30" s="1">
        <v>37.556399999999996</v>
      </c>
      <c r="X30" s="1">
        <v>31.436199999999999</v>
      </c>
      <c r="Y30" s="1">
        <v>35.370199999999997</v>
      </c>
      <c r="Z30" s="1">
        <v>39.221600000000002</v>
      </c>
      <c r="AA30" s="1">
        <v>37.488</v>
      </c>
      <c r="AB30" s="1">
        <v>29.335000000000001</v>
      </c>
      <c r="AC30" s="1">
        <v>27.977599999999999</v>
      </c>
      <c r="AD30" s="1">
        <v>31.760400000000001</v>
      </c>
      <c r="AE30" s="1">
        <v>33.487400000000001</v>
      </c>
      <c r="AF30" s="1">
        <v>38.676600000000001</v>
      </c>
      <c r="AG30" s="1"/>
      <c r="AH30" s="1">
        <f t="shared" si="8"/>
        <v>121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71</v>
      </c>
      <c r="B31" s="1" t="s">
        <v>37</v>
      </c>
      <c r="C31" s="1">
        <v>1.5660000000000001</v>
      </c>
      <c r="D31" s="1">
        <v>26.914000000000001</v>
      </c>
      <c r="E31" s="1"/>
      <c r="F31" s="1">
        <v>26.914000000000001</v>
      </c>
      <c r="G31" s="7">
        <v>1</v>
      </c>
      <c r="H31" s="1">
        <v>50</v>
      </c>
      <c r="I31" s="1" t="s">
        <v>38</v>
      </c>
      <c r="J31" s="1"/>
      <c r="K31" s="1">
        <f t="shared" si="2"/>
        <v>0</v>
      </c>
      <c r="L31" s="1"/>
      <c r="M31" s="1"/>
      <c r="N31" s="1">
        <v>0</v>
      </c>
      <c r="O31" s="1"/>
      <c r="P31" s="1">
        <f t="shared" si="3"/>
        <v>0</v>
      </c>
      <c r="Q31" s="5"/>
      <c r="R31" s="5">
        <f t="shared" si="5"/>
        <v>0</v>
      </c>
      <c r="S31" s="5"/>
      <c r="T31" s="1"/>
      <c r="U31" s="1" t="e">
        <f t="shared" si="6"/>
        <v>#DIV/0!</v>
      </c>
      <c r="V31" s="1" t="e">
        <f t="shared" si="7"/>
        <v>#DIV/0!</v>
      </c>
      <c r="W31" s="1">
        <v>0.19800000000000001</v>
      </c>
      <c r="X31" s="1">
        <v>2.3355999999999999</v>
      </c>
      <c r="Y31" s="1">
        <v>2.3144</v>
      </c>
      <c r="Z31" s="1">
        <v>1.075</v>
      </c>
      <c r="AA31" s="1">
        <v>1.075</v>
      </c>
      <c r="AB31" s="1">
        <v>1.2565999999999999</v>
      </c>
      <c r="AC31" s="1">
        <v>1.6217999999999999</v>
      </c>
      <c r="AD31" s="1">
        <v>2.3355999999999999</v>
      </c>
      <c r="AE31" s="1">
        <v>1.2562</v>
      </c>
      <c r="AF31" s="1">
        <v>-1.7856000000000001</v>
      </c>
      <c r="AG31" s="1"/>
      <c r="AH31" s="1">
        <f t="shared" si="8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72</v>
      </c>
      <c r="B32" s="1" t="s">
        <v>37</v>
      </c>
      <c r="C32" s="1">
        <v>-0.32700000000000001</v>
      </c>
      <c r="D32" s="1">
        <v>16.844000000000001</v>
      </c>
      <c r="E32" s="1">
        <v>0.93300000000000005</v>
      </c>
      <c r="F32" s="1">
        <v>14.663</v>
      </c>
      <c r="G32" s="7">
        <v>1</v>
      </c>
      <c r="H32" s="1">
        <v>50</v>
      </c>
      <c r="I32" s="1" t="s">
        <v>38</v>
      </c>
      <c r="J32" s="1">
        <v>1.6</v>
      </c>
      <c r="K32" s="1">
        <f t="shared" si="2"/>
        <v>-0.66700000000000004</v>
      </c>
      <c r="L32" s="1"/>
      <c r="M32" s="1"/>
      <c r="N32" s="1">
        <v>0</v>
      </c>
      <c r="O32" s="1"/>
      <c r="P32" s="1">
        <f t="shared" si="3"/>
        <v>0.18660000000000002</v>
      </c>
      <c r="Q32" s="5"/>
      <c r="R32" s="5">
        <f t="shared" si="5"/>
        <v>0</v>
      </c>
      <c r="S32" s="5"/>
      <c r="T32" s="1"/>
      <c r="U32" s="1">
        <f t="shared" si="6"/>
        <v>78.579849946409425</v>
      </c>
      <c r="V32" s="1">
        <f t="shared" si="7"/>
        <v>78.579849946409425</v>
      </c>
      <c r="W32" s="1">
        <v>-0.36720000000000003</v>
      </c>
      <c r="X32" s="1">
        <v>1.1037999999999999</v>
      </c>
      <c r="Y32" s="1">
        <v>1.6537999999999999</v>
      </c>
      <c r="Z32" s="1">
        <v>1.4690000000000001</v>
      </c>
      <c r="AA32" s="1">
        <v>1.1020000000000001</v>
      </c>
      <c r="AB32" s="1">
        <v>1.478</v>
      </c>
      <c r="AC32" s="1">
        <v>1.6639999999999999</v>
      </c>
      <c r="AD32" s="1">
        <v>2.4</v>
      </c>
      <c r="AE32" s="1">
        <v>1.9710000000000001</v>
      </c>
      <c r="AF32" s="1">
        <v>-0.16600000000000001</v>
      </c>
      <c r="AG32" s="1" t="s">
        <v>73</v>
      </c>
      <c r="AH32" s="1">
        <f t="shared" si="8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43</v>
      </c>
      <c r="C33" s="1">
        <v>1094</v>
      </c>
      <c r="D33" s="1">
        <v>2238</v>
      </c>
      <c r="E33" s="1">
        <v>1564</v>
      </c>
      <c r="F33" s="1">
        <v>1430</v>
      </c>
      <c r="G33" s="7">
        <v>0.4</v>
      </c>
      <c r="H33" s="1">
        <v>45</v>
      </c>
      <c r="I33" s="1" t="s">
        <v>38</v>
      </c>
      <c r="J33" s="1">
        <v>1568</v>
      </c>
      <c r="K33" s="1">
        <f t="shared" si="2"/>
        <v>-4</v>
      </c>
      <c r="L33" s="1"/>
      <c r="M33" s="1"/>
      <c r="N33" s="1">
        <v>450</v>
      </c>
      <c r="O33" s="1">
        <v>600</v>
      </c>
      <c r="P33" s="1">
        <f t="shared" si="3"/>
        <v>312.8</v>
      </c>
      <c r="Q33" s="5">
        <f t="shared" si="9"/>
        <v>960.80000000000018</v>
      </c>
      <c r="R33" s="5">
        <f t="shared" si="5"/>
        <v>960.80000000000018</v>
      </c>
      <c r="S33" s="5"/>
      <c r="T33" s="1"/>
      <c r="U33" s="1">
        <f t="shared" si="6"/>
        <v>11</v>
      </c>
      <c r="V33" s="1">
        <f t="shared" si="7"/>
        <v>7.9283887468030692</v>
      </c>
      <c r="W33" s="1">
        <v>300.8</v>
      </c>
      <c r="X33" s="1">
        <v>236.8</v>
      </c>
      <c r="Y33" s="1">
        <v>242.8</v>
      </c>
      <c r="Z33" s="1">
        <v>253.2</v>
      </c>
      <c r="AA33" s="1">
        <v>230.8</v>
      </c>
      <c r="AB33" s="1">
        <v>186.6</v>
      </c>
      <c r="AC33" s="1">
        <v>185.8</v>
      </c>
      <c r="AD33" s="1">
        <v>232.8</v>
      </c>
      <c r="AE33" s="1">
        <v>276.39999999999998</v>
      </c>
      <c r="AF33" s="1">
        <v>365.4</v>
      </c>
      <c r="AG33" s="1" t="s">
        <v>75</v>
      </c>
      <c r="AH33" s="1">
        <f t="shared" si="8"/>
        <v>384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76</v>
      </c>
      <c r="B34" s="1" t="s">
        <v>43</v>
      </c>
      <c r="C34" s="1">
        <v>460</v>
      </c>
      <c r="D34" s="1">
        <v>550</v>
      </c>
      <c r="E34" s="1">
        <v>370</v>
      </c>
      <c r="F34" s="1">
        <v>427</v>
      </c>
      <c r="G34" s="7">
        <v>0.45</v>
      </c>
      <c r="H34" s="1">
        <v>50</v>
      </c>
      <c r="I34" s="1" t="s">
        <v>38</v>
      </c>
      <c r="J34" s="1">
        <v>382</v>
      </c>
      <c r="K34" s="1">
        <f t="shared" si="2"/>
        <v>-12</v>
      </c>
      <c r="L34" s="1"/>
      <c r="M34" s="1"/>
      <c r="N34" s="1">
        <v>187</v>
      </c>
      <c r="O34" s="1"/>
      <c r="P34" s="1">
        <f t="shared" si="3"/>
        <v>74</v>
      </c>
      <c r="Q34" s="5">
        <f t="shared" si="9"/>
        <v>200</v>
      </c>
      <c r="R34" s="5">
        <f t="shared" si="5"/>
        <v>200</v>
      </c>
      <c r="S34" s="5"/>
      <c r="T34" s="1"/>
      <c r="U34" s="1">
        <f t="shared" si="6"/>
        <v>11</v>
      </c>
      <c r="V34" s="1">
        <f t="shared" si="7"/>
        <v>8.2972972972972965</v>
      </c>
      <c r="W34" s="1">
        <v>79.8</v>
      </c>
      <c r="X34" s="1">
        <v>89.4</v>
      </c>
      <c r="Y34" s="1">
        <v>74.2</v>
      </c>
      <c r="Z34" s="1">
        <v>70.2</v>
      </c>
      <c r="AA34" s="1">
        <v>82</v>
      </c>
      <c r="AB34" s="1">
        <v>92.2</v>
      </c>
      <c r="AC34" s="1">
        <v>110.6</v>
      </c>
      <c r="AD34" s="1">
        <v>95.2</v>
      </c>
      <c r="AE34" s="1">
        <v>81.2</v>
      </c>
      <c r="AF34" s="1">
        <v>88.6</v>
      </c>
      <c r="AG34" s="1" t="s">
        <v>39</v>
      </c>
      <c r="AH34" s="1">
        <f t="shared" si="8"/>
        <v>90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77</v>
      </c>
      <c r="B35" s="1" t="s">
        <v>43</v>
      </c>
      <c r="C35" s="1">
        <v>870</v>
      </c>
      <c r="D35" s="1">
        <v>2298</v>
      </c>
      <c r="E35" s="1">
        <v>1205</v>
      </c>
      <c r="F35" s="1">
        <v>1489</v>
      </c>
      <c r="G35" s="7">
        <v>0.4</v>
      </c>
      <c r="H35" s="1">
        <v>45</v>
      </c>
      <c r="I35" s="1" t="s">
        <v>38</v>
      </c>
      <c r="J35" s="1">
        <v>1218</v>
      </c>
      <c r="K35" s="1">
        <f t="shared" si="2"/>
        <v>-13</v>
      </c>
      <c r="L35" s="1"/>
      <c r="M35" s="1"/>
      <c r="N35" s="1">
        <v>353</v>
      </c>
      <c r="O35" s="1">
        <v>400</v>
      </c>
      <c r="P35" s="1">
        <f t="shared" si="3"/>
        <v>241</v>
      </c>
      <c r="Q35" s="5">
        <f t="shared" si="9"/>
        <v>409</v>
      </c>
      <c r="R35" s="5">
        <f t="shared" si="5"/>
        <v>409</v>
      </c>
      <c r="S35" s="5"/>
      <c r="T35" s="1"/>
      <c r="U35" s="1">
        <f t="shared" si="6"/>
        <v>11</v>
      </c>
      <c r="V35" s="1">
        <f t="shared" si="7"/>
        <v>9.3029045643153534</v>
      </c>
      <c r="W35" s="1">
        <v>252.8</v>
      </c>
      <c r="X35" s="1">
        <v>236.8</v>
      </c>
      <c r="Y35" s="1">
        <v>232</v>
      </c>
      <c r="Z35" s="1">
        <v>211.4</v>
      </c>
      <c r="AA35" s="1">
        <v>204.6</v>
      </c>
      <c r="AB35" s="1">
        <v>197.4</v>
      </c>
      <c r="AC35" s="1">
        <v>204.4</v>
      </c>
      <c r="AD35" s="1">
        <v>235.2</v>
      </c>
      <c r="AE35" s="1">
        <v>244.2</v>
      </c>
      <c r="AF35" s="1">
        <v>300.39999999999998</v>
      </c>
      <c r="AG35" s="1" t="s">
        <v>75</v>
      </c>
      <c r="AH35" s="1">
        <f t="shared" si="8"/>
        <v>164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78</v>
      </c>
      <c r="B36" s="1" t="s">
        <v>37</v>
      </c>
      <c r="C36" s="1">
        <v>416.64299999999997</v>
      </c>
      <c r="D36" s="1">
        <v>1858.836</v>
      </c>
      <c r="E36" s="1">
        <v>785.327</v>
      </c>
      <c r="F36" s="1">
        <v>1234.0730000000001</v>
      </c>
      <c r="G36" s="7">
        <v>1</v>
      </c>
      <c r="H36" s="1">
        <v>45</v>
      </c>
      <c r="I36" s="1" t="s">
        <v>38</v>
      </c>
      <c r="J36" s="1">
        <v>729.75</v>
      </c>
      <c r="K36" s="1">
        <f t="shared" si="2"/>
        <v>55.576999999999998</v>
      </c>
      <c r="L36" s="1"/>
      <c r="M36" s="1"/>
      <c r="N36" s="1">
        <v>131.1553000000001</v>
      </c>
      <c r="O36" s="1"/>
      <c r="P36" s="1">
        <f t="shared" si="3"/>
        <v>157.06540000000001</v>
      </c>
      <c r="Q36" s="5">
        <f t="shared" si="9"/>
        <v>362.49109999999996</v>
      </c>
      <c r="R36" s="5">
        <f t="shared" si="5"/>
        <v>362.49109999999996</v>
      </c>
      <c r="S36" s="5"/>
      <c r="T36" s="1"/>
      <c r="U36" s="1">
        <f t="shared" si="6"/>
        <v>11</v>
      </c>
      <c r="V36" s="1">
        <f t="shared" si="7"/>
        <v>8.6921008700834186</v>
      </c>
      <c r="W36" s="1">
        <v>165.56540000000001</v>
      </c>
      <c r="X36" s="1">
        <v>203.32579999999999</v>
      </c>
      <c r="Y36" s="1">
        <v>171.24959999999999</v>
      </c>
      <c r="Z36" s="1">
        <v>137.0796</v>
      </c>
      <c r="AA36" s="1">
        <v>141.2576</v>
      </c>
      <c r="AB36" s="1">
        <v>108.191</v>
      </c>
      <c r="AC36" s="1">
        <v>95.141800000000003</v>
      </c>
      <c r="AD36" s="1">
        <v>124.9448</v>
      </c>
      <c r="AE36" s="1">
        <v>125.6336</v>
      </c>
      <c r="AF36" s="1">
        <v>139.50239999999999</v>
      </c>
      <c r="AG36" s="1"/>
      <c r="AH36" s="1">
        <f t="shared" si="8"/>
        <v>362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79</v>
      </c>
      <c r="B37" s="1" t="s">
        <v>43</v>
      </c>
      <c r="C37" s="1">
        <v>353</v>
      </c>
      <c r="D37" s="1">
        <v>772</v>
      </c>
      <c r="E37" s="1">
        <v>447</v>
      </c>
      <c r="F37" s="1">
        <v>503</v>
      </c>
      <c r="G37" s="7">
        <v>0.45</v>
      </c>
      <c r="H37" s="1">
        <v>45</v>
      </c>
      <c r="I37" s="1" t="s">
        <v>38</v>
      </c>
      <c r="J37" s="1">
        <v>465</v>
      </c>
      <c r="K37" s="1">
        <f t="shared" si="2"/>
        <v>-18</v>
      </c>
      <c r="L37" s="1"/>
      <c r="M37" s="1"/>
      <c r="N37" s="1">
        <v>272</v>
      </c>
      <c r="O37" s="1"/>
      <c r="P37" s="1">
        <f t="shared" si="3"/>
        <v>89.4</v>
      </c>
      <c r="Q37" s="5">
        <f t="shared" si="9"/>
        <v>208.40000000000009</v>
      </c>
      <c r="R37" s="5">
        <f t="shared" si="5"/>
        <v>208.40000000000009</v>
      </c>
      <c r="S37" s="5"/>
      <c r="T37" s="1"/>
      <c r="U37" s="1">
        <f t="shared" si="6"/>
        <v>11</v>
      </c>
      <c r="V37" s="1">
        <f t="shared" si="7"/>
        <v>8.6689038031319914</v>
      </c>
      <c r="W37" s="1">
        <v>92.4</v>
      </c>
      <c r="X37" s="1">
        <v>83.8</v>
      </c>
      <c r="Y37" s="1">
        <v>77.400000000000006</v>
      </c>
      <c r="Z37" s="1">
        <v>68.400000000000006</v>
      </c>
      <c r="AA37" s="1">
        <v>73.2</v>
      </c>
      <c r="AB37" s="1">
        <v>87.2</v>
      </c>
      <c r="AC37" s="1">
        <v>98.6</v>
      </c>
      <c r="AD37" s="1">
        <v>98.8</v>
      </c>
      <c r="AE37" s="1">
        <v>102.6</v>
      </c>
      <c r="AF37" s="1">
        <v>118.2</v>
      </c>
      <c r="AG37" s="1"/>
      <c r="AH37" s="1">
        <f t="shared" si="8"/>
        <v>94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9" t="s">
        <v>80</v>
      </c>
      <c r="B38" s="19" t="s">
        <v>43</v>
      </c>
      <c r="C38" s="19">
        <v>437</v>
      </c>
      <c r="D38" s="19">
        <v>948</v>
      </c>
      <c r="E38" s="19">
        <v>752</v>
      </c>
      <c r="F38" s="19">
        <v>449</v>
      </c>
      <c r="G38" s="20">
        <v>0.35</v>
      </c>
      <c r="H38" s="19">
        <v>40</v>
      </c>
      <c r="I38" s="19" t="s">
        <v>38</v>
      </c>
      <c r="J38" s="19">
        <v>771</v>
      </c>
      <c r="K38" s="19">
        <f t="shared" ref="K38:K69" si="11">E38-J38</f>
        <v>-19</v>
      </c>
      <c r="L38" s="19"/>
      <c r="M38" s="19"/>
      <c r="N38" s="19">
        <v>290</v>
      </c>
      <c r="O38" s="19">
        <v>400</v>
      </c>
      <c r="P38" s="19">
        <f t="shared" si="3"/>
        <v>150.4</v>
      </c>
      <c r="Q38" s="21">
        <f>12*P38-O38-N38-F38</f>
        <v>665.80000000000018</v>
      </c>
      <c r="R38" s="5">
        <f t="shared" si="5"/>
        <v>665.80000000000018</v>
      </c>
      <c r="S38" s="21"/>
      <c r="T38" s="19"/>
      <c r="U38" s="1">
        <f t="shared" si="6"/>
        <v>12</v>
      </c>
      <c r="V38" s="19">
        <f t="shared" si="7"/>
        <v>7.5731382978723403</v>
      </c>
      <c r="W38" s="19">
        <v>128.80000000000001</v>
      </c>
      <c r="X38" s="19">
        <v>86</v>
      </c>
      <c r="Y38" s="19">
        <v>75.599999999999994</v>
      </c>
      <c r="Z38" s="19">
        <v>83.8</v>
      </c>
      <c r="AA38" s="19">
        <v>84.2</v>
      </c>
      <c r="AB38" s="19">
        <v>83.4</v>
      </c>
      <c r="AC38" s="19">
        <v>96</v>
      </c>
      <c r="AD38" s="19">
        <v>97.2</v>
      </c>
      <c r="AE38" s="19">
        <v>96.4</v>
      </c>
      <c r="AF38" s="19">
        <v>100.8</v>
      </c>
      <c r="AG38" s="19" t="s">
        <v>81</v>
      </c>
      <c r="AH38" s="1">
        <f t="shared" si="8"/>
        <v>233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82</v>
      </c>
      <c r="B39" s="1" t="s">
        <v>37</v>
      </c>
      <c r="C39" s="1">
        <v>257.49200000000002</v>
      </c>
      <c r="D39" s="1">
        <v>164.071</v>
      </c>
      <c r="E39" s="1">
        <v>213.904</v>
      </c>
      <c r="F39" s="1">
        <v>138.02199999999999</v>
      </c>
      <c r="G39" s="7">
        <v>1</v>
      </c>
      <c r="H39" s="1">
        <v>40</v>
      </c>
      <c r="I39" s="1" t="s">
        <v>38</v>
      </c>
      <c r="J39" s="1">
        <v>216.6</v>
      </c>
      <c r="K39" s="1">
        <f t="shared" si="11"/>
        <v>-2.695999999999998</v>
      </c>
      <c r="L39" s="1"/>
      <c r="M39" s="1"/>
      <c r="N39" s="1">
        <v>181.898</v>
      </c>
      <c r="O39" s="1"/>
      <c r="P39" s="1">
        <f t="shared" si="3"/>
        <v>42.780799999999999</v>
      </c>
      <c r="Q39" s="5">
        <f t="shared" si="9"/>
        <v>150.66879999999998</v>
      </c>
      <c r="R39" s="5">
        <f t="shared" si="5"/>
        <v>150.66879999999998</v>
      </c>
      <c r="S39" s="5"/>
      <c r="T39" s="1"/>
      <c r="U39" s="1">
        <f t="shared" si="6"/>
        <v>10.999999999999998</v>
      </c>
      <c r="V39" s="1">
        <f t="shared" si="7"/>
        <v>7.4781210262547679</v>
      </c>
      <c r="W39" s="1">
        <v>39.753799999999998</v>
      </c>
      <c r="X39" s="1">
        <v>35.330399999999997</v>
      </c>
      <c r="Y39" s="1">
        <v>27.658799999999999</v>
      </c>
      <c r="Z39" s="1">
        <v>42.828800000000001</v>
      </c>
      <c r="AA39" s="1">
        <v>41.396000000000001</v>
      </c>
      <c r="AB39" s="1">
        <v>34.8992</v>
      </c>
      <c r="AC39" s="1">
        <v>38.204799999999999</v>
      </c>
      <c r="AD39" s="1">
        <v>38.683800000000012</v>
      </c>
      <c r="AE39" s="1">
        <v>37.855800000000002</v>
      </c>
      <c r="AF39" s="1">
        <v>27.293800000000001</v>
      </c>
      <c r="AG39" s="1"/>
      <c r="AH39" s="1">
        <f t="shared" si="8"/>
        <v>151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83</v>
      </c>
      <c r="B40" s="1" t="s">
        <v>43</v>
      </c>
      <c r="C40" s="1">
        <v>156</v>
      </c>
      <c r="D40" s="1">
        <v>686</v>
      </c>
      <c r="E40" s="1">
        <v>119</v>
      </c>
      <c r="F40" s="1">
        <v>594</v>
      </c>
      <c r="G40" s="7">
        <v>0.4</v>
      </c>
      <c r="H40" s="1">
        <v>40</v>
      </c>
      <c r="I40" s="1" t="s">
        <v>38</v>
      </c>
      <c r="J40" s="1">
        <v>181</v>
      </c>
      <c r="K40" s="1">
        <f t="shared" si="11"/>
        <v>-62</v>
      </c>
      <c r="L40" s="1"/>
      <c r="M40" s="1"/>
      <c r="N40" s="1">
        <v>0</v>
      </c>
      <c r="O40" s="1"/>
      <c r="P40" s="1">
        <f t="shared" si="3"/>
        <v>23.8</v>
      </c>
      <c r="Q40" s="5"/>
      <c r="R40" s="5">
        <f t="shared" si="5"/>
        <v>0</v>
      </c>
      <c r="S40" s="5"/>
      <c r="T40" s="1"/>
      <c r="U40" s="1">
        <f t="shared" si="6"/>
        <v>24.957983193277311</v>
      </c>
      <c r="V40" s="1">
        <f t="shared" si="7"/>
        <v>24.957983193277311</v>
      </c>
      <c r="W40" s="1">
        <v>27.2</v>
      </c>
      <c r="X40" s="1">
        <v>70.8</v>
      </c>
      <c r="Y40" s="1">
        <v>70.8</v>
      </c>
      <c r="Z40" s="1">
        <v>51.2</v>
      </c>
      <c r="AA40" s="1">
        <v>44.8</v>
      </c>
      <c r="AB40" s="1">
        <v>61.6</v>
      </c>
      <c r="AC40" s="1">
        <v>70.8</v>
      </c>
      <c r="AD40" s="1">
        <v>66</v>
      </c>
      <c r="AE40" s="1">
        <v>82.6</v>
      </c>
      <c r="AF40" s="1">
        <v>107.8</v>
      </c>
      <c r="AG40" s="1"/>
      <c r="AH40" s="1">
        <f t="shared" si="8"/>
        <v>0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84</v>
      </c>
      <c r="B41" s="1" t="s">
        <v>43</v>
      </c>
      <c r="C41" s="1">
        <v>235</v>
      </c>
      <c r="D41" s="1">
        <v>820</v>
      </c>
      <c r="E41" s="1">
        <v>255</v>
      </c>
      <c r="F41" s="1">
        <v>631</v>
      </c>
      <c r="G41" s="7">
        <v>0.4</v>
      </c>
      <c r="H41" s="1">
        <v>45</v>
      </c>
      <c r="I41" s="1" t="s">
        <v>38</v>
      </c>
      <c r="J41" s="1">
        <v>257</v>
      </c>
      <c r="K41" s="1">
        <f t="shared" si="11"/>
        <v>-2</v>
      </c>
      <c r="L41" s="1"/>
      <c r="M41" s="1"/>
      <c r="N41" s="1">
        <v>0</v>
      </c>
      <c r="O41" s="1"/>
      <c r="P41" s="1">
        <f t="shared" si="3"/>
        <v>51</v>
      </c>
      <c r="Q41" s="5"/>
      <c r="R41" s="5">
        <f t="shared" si="5"/>
        <v>0</v>
      </c>
      <c r="S41" s="5"/>
      <c r="T41" s="1"/>
      <c r="U41" s="1">
        <f t="shared" si="6"/>
        <v>12.372549019607844</v>
      </c>
      <c r="V41" s="1">
        <f t="shared" si="7"/>
        <v>12.372549019607844</v>
      </c>
      <c r="W41" s="1">
        <v>63.4</v>
      </c>
      <c r="X41" s="1">
        <v>74.400000000000006</v>
      </c>
      <c r="Y41" s="1">
        <v>67.8</v>
      </c>
      <c r="Z41" s="1">
        <v>65</v>
      </c>
      <c r="AA41" s="1">
        <v>55.4</v>
      </c>
      <c r="AB41" s="1">
        <v>68.400000000000006</v>
      </c>
      <c r="AC41" s="1">
        <v>78.2</v>
      </c>
      <c r="AD41" s="1">
        <v>84.2</v>
      </c>
      <c r="AE41" s="1">
        <v>109.8</v>
      </c>
      <c r="AF41" s="1">
        <v>140</v>
      </c>
      <c r="AG41" s="1" t="s">
        <v>75</v>
      </c>
      <c r="AH41" s="1">
        <f t="shared" si="8"/>
        <v>0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85</v>
      </c>
      <c r="B42" s="1" t="s">
        <v>37</v>
      </c>
      <c r="C42" s="1">
        <v>220.27</v>
      </c>
      <c r="D42" s="1">
        <v>491.54700000000003</v>
      </c>
      <c r="E42" s="1">
        <v>218.643</v>
      </c>
      <c r="F42" s="1">
        <v>408.488</v>
      </c>
      <c r="G42" s="7">
        <v>1</v>
      </c>
      <c r="H42" s="1">
        <v>40</v>
      </c>
      <c r="I42" s="1" t="s">
        <v>38</v>
      </c>
      <c r="J42" s="1">
        <v>218.2</v>
      </c>
      <c r="K42" s="1">
        <f t="shared" si="11"/>
        <v>0.44300000000001205</v>
      </c>
      <c r="L42" s="1"/>
      <c r="M42" s="1"/>
      <c r="N42" s="1">
        <v>63.640000000000043</v>
      </c>
      <c r="O42" s="1"/>
      <c r="P42" s="1">
        <f t="shared" si="3"/>
        <v>43.7286</v>
      </c>
      <c r="Q42" s="5">
        <f t="shared" si="9"/>
        <v>8.8865999999999303</v>
      </c>
      <c r="R42" s="5">
        <f t="shared" si="5"/>
        <v>8.8865999999999303</v>
      </c>
      <c r="S42" s="5"/>
      <c r="T42" s="1"/>
      <c r="U42" s="1">
        <f t="shared" si="6"/>
        <v>11</v>
      </c>
      <c r="V42" s="1">
        <f t="shared" si="7"/>
        <v>10.796778309847561</v>
      </c>
      <c r="W42" s="1">
        <v>51.214200000000012</v>
      </c>
      <c r="X42" s="1">
        <v>62.391199999999998</v>
      </c>
      <c r="Y42" s="1">
        <v>56.701000000000001</v>
      </c>
      <c r="Z42" s="1">
        <v>58.286199999999987</v>
      </c>
      <c r="AA42" s="1">
        <v>52.076000000000001</v>
      </c>
      <c r="AB42" s="1">
        <v>52.982799999999997</v>
      </c>
      <c r="AC42" s="1">
        <v>59.021400000000007</v>
      </c>
      <c r="AD42" s="1">
        <v>48.4604</v>
      </c>
      <c r="AE42" s="1">
        <v>47.186</v>
      </c>
      <c r="AF42" s="1">
        <v>58.925199999999997</v>
      </c>
      <c r="AG42" s="1"/>
      <c r="AH42" s="1">
        <f t="shared" si="8"/>
        <v>9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9" t="s">
        <v>86</v>
      </c>
      <c r="B43" s="19" t="s">
        <v>43</v>
      </c>
      <c r="C43" s="19">
        <v>601</v>
      </c>
      <c r="D43" s="19">
        <v>1008</v>
      </c>
      <c r="E43" s="19">
        <v>1015</v>
      </c>
      <c r="F43" s="19">
        <v>359</v>
      </c>
      <c r="G43" s="20">
        <v>0.35</v>
      </c>
      <c r="H43" s="19">
        <v>40</v>
      </c>
      <c r="I43" s="19" t="s">
        <v>38</v>
      </c>
      <c r="J43" s="19">
        <v>1023</v>
      </c>
      <c r="K43" s="19">
        <f t="shared" si="11"/>
        <v>-8</v>
      </c>
      <c r="L43" s="19"/>
      <c r="M43" s="19"/>
      <c r="N43" s="19">
        <v>400</v>
      </c>
      <c r="O43" s="19">
        <v>600</v>
      </c>
      <c r="P43" s="19">
        <f t="shared" si="3"/>
        <v>203</v>
      </c>
      <c r="Q43" s="21">
        <f>12*P43-O43-N43-F43</f>
        <v>1077</v>
      </c>
      <c r="R43" s="5">
        <f t="shared" si="5"/>
        <v>1077</v>
      </c>
      <c r="S43" s="21"/>
      <c r="T43" s="19"/>
      <c r="U43" s="1">
        <f t="shared" si="6"/>
        <v>12</v>
      </c>
      <c r="V43" s="19">
        <f t="shared" si="7"/>
        <v>6.694581280788177</v>
      </c>
      <c r="W43" s="19">
        <v>162.4</v>
      </c>
      <c r="X43" s="19">
        <v>123.4</v>
      </c>
      <c r="Y43" s="19">
        <v>128</v>
      </c>
      <c r="Z43" s="19">
        <v>131.19999999999999</v>
      </c>
      <c r="AA43" s="19">
        <v>126.4</v>
      </c>
      <c r="AB43" s="19">
        <v>124.6</v>
      </c>
      <c r="AC43" s="19">
        <v>141.80000000000001</v>
      </c>
      <c r="AD43" s="19">
        <v>147</v>
      </c>
      <c r="AE43" s="19">
        <v>147.6</v>
      </c>
      <c r="AF43" s="19">
        <v>150</v>
      </c>
      <c r="AG43" s="19" t="s">
        <v>87</v>
      </c>
      <c r="AH43" s="1">
        <f t="shared" si="8"/>
        <v>377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88</v>
      </c>
      <c r="B44" s="1" t="s">
        <v>43</v>
      </c>
      <c r="C44" s="1">
        <v>56</v>
      </c>
      <c r="D44" s="1"/>
      <c r="E44" s="1"/>
      <c r="F44" s="1"/>
      <c r="G44" s="7">
        <v>0.4</v>
      </c>
      <c r="H44" s="1">
        <v>40</v>
      </c>
      <c r="I44" s="1" t="s">
        <v>38</v>
      </c>
      <c r="J44" s="1">
        <v>362</v>
      </c>
      <c r="K44" s="1">
        <f t="shared" si="11"/>
        <v>-362</v>
      </c>
      <c r="L44" s="1"/>
      <c r="M44" s="1"/>
      <c r="N44" s="1">
        <v>150</v>
      </c>
      <c r="O44" s="1">
        <v>300</v>
      </c>
      <c r="P44" s="1">
        <f t="shared" si="3"/>
        <v>0</v>
      </c>
      <c r="Q44" s="5"/>
      <c r="R44" s="5">
        <f t="shared" si="5"/>
        <v>0</v>
      </c>
      <c r="S44" s="5"/>
      <c r="T44" s="1"/>
      <c r="U44" s="1" t="e">
        <f t="shared" si="6"/>
        <v>#DIV/0!</v>
      </c>
      <c r="V44" s="1" t="e">
        <f t="shared" si="7"/>
        <v>#DIV/0!</v>
      </c>
      <c r="W44" s="1">
        <v>9.4</v>
      </c>
      <c r="X44" s="1">
        <v>71.2</v>
      </c>
      <c r="Y44" s="1">
        <v>85.2</v>
      </c>
      <c r="Z44" s="1">
        <v>113.2</v>
      </c>
      <c r="AA44" s="1">
        <v>109.8</v>
      </c>
      <c r="AB44" s="1">
        <v>87.2</v>
      </c>
      <c r="AC44" s="1">
        <v>86.4</v>
      </c>
      <c r="AD44" s="1">
        <v>94.2</v>
      </c>
      <c r="AE44" s="1">
        <v>94.2</v>
      </c>
      <c r="AF44" s="1">
        <v>119.2</v>
      </c>
      <c r="AG44" s="1" t="s">
        <v>89</v>
      </c>
      <c r="AH44" s="1">
        <f t="shared" si="8"/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90</v>
      </c>
      <c r="B45" s="1" t="s">
        <v>37</v>
      </c>
      <c r="C45" s="1">
        <v>359.35500000000002</v>
      </c>
      <c r="D45" s="1">
        <v>1024.634</v>
      </c>
      <c r="E45" s="1">
        <v>444.71899999999999</v>
      </c>
      <c r="F45" s="1">
        <v>779.72699999999998</v>
      </c>
      <c r="G45" s="7">
        <v>1</v>
      </c>
      <c r="H45" s="1">
        <v>50</v>
      </c>
      <c r="I45" s="1" t="s">
        <v>38</v>
      </c>
      <c r="J45" s="1">
        <v>431.15</v>
      </c>
      <c r="K45" s="1">
        <f t="shared" si="11"/>
        <v>13.569000000000017</v>
      </c>
      <c r="L45" s="1"/>
      <c r="M45" s="1"/>
      <c r="N45" s="1">
        <v>16.996999999999961</v>
      </c>
      <c r="O45" s="1"/>
      <c r="P45" s="1">
        <f t="shared" si="3"/>
        <v>88.943799999999996</v>
      </c>
      <c r="Q45" s="5">
        <f t="shared" si="9"/>
        <v>181.65780000000007</v>
      </c>
      <c r="R45" s="5">
        <f t="shared" si="5"/>
        <v>181.65780000000007</v>
      </c>
      <c r="S45" s="5"/>
      <c r="T45" s="1"/>
      <c r="U45" s="1">
        <f t="shared" si="6"/>
        <v>11</v>
      </c>
      <c r="V45" s="1">
        <f t="shared" si="7"/>
        <v>8.9576114355356982</v>
      </c>
      <c r="W45" s="1">
        <v>93.069199999999995</v>
      </c>
      <c r="X45" s="1">
        <v>121.8596</v>
      </c>
      <c r="Y45" s="1">
        <v>115.65940000000001</v>
      </c>
      <c r="Z45" s="1">
        <v>95.279399999999995</v>
      </c>
      <c r="AA45" s="1">
        <v>90.767399999999995</v>
      </c>
      <c r="AB45" s="1">
        <v>100.724</v>
      </c>
      <c r="AC45" s="1">
        <v>102.1494</v>
      </c>
      <c r="AD45" s="1">
        <v>107.59059999999999</v>
      </c>
      <c r="AE45" s="1">
        <v>105.8282</v>
      </c>
      <c r="AF45" s="1">
        <v>101.6326</v>
      </c>
      <c r="AG45" s="1"/>
      <c r="AH45" s="1">
        <f t="shared" si="8"/>
        <v>182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91</v>
      </c>
      <c r="B46" s="1" t="s">
        <v>37</v>
      </c>
      <c r="C46" s="1">
        <v>1152.337</v>
      </c>
      <c r="D46" s="1">
        <v>707.95</v>
      </c>
      <c r="E46" s="1">
        <v>993.798</v>
      </c>
      <c r="F46" s="1">
        <v>604.67399999999998</v>
      </c>
      <c r="G46" s="7">
        <v>1</v>
      </c>
      <c r="H46" s="1">
        <v>50</v>
      </c>
      <c r="I46" s="1" t="s">
        <v>38</v>
      </c>
      <c r="J46" s="1">
        <v>970.8</v>
      </c>
      <c r="K46" s="1">
        <f t="shared" si="11"/>
        <v>22.998000000000047</v>
      </c>
      <c r="L46" s="1"/>
      <c r="M46" s="1"/>
      <c r="N46" s="1">
        <v>503.41350000000011</v>
      </c>
      <c r="O46" s="1">
        <v>700</v>
      </c>
      <c r="P46" s="1">
        <f t="shared" si="3"/>
        <v>198.75960000000001</v>
      </c>
      <c r="Q46" s="5">
        <f t="shared" si="9"/>
        <v>378.26809999999978</v>
      </c>
      <c r="R46" s="5">
        <f>S46</f>
        <v>0</v>
      </c>
      <c r="S46" s="5">
        <v>0</v>
      </c>
      <c r="T46" s="1" t="s">
        <v>156</v>
      </c>
      <c r="U46" s="1">
        <f t="shared" si="6"/>
        <v>9.0968562021658332</v>
      </c>
      <c r="V46" s="1">
        <f t="shared" si="7"/>
        <v>9.0968562021658332</v>
      </c>
      <c r="W46" s="1">
        <v>210.62899999999999</v>
      </c>
      <c r="X46" s="1">
        <v>312.38659999999999</v>
      </c>
      <c r="Y46" s="1">
        <v>299.51080000000002</v>
      </c>
      <c r="Z46" s="1">
        <v>258.09820000000002</v>
      </c>
      <c r="AA46" s="1">
        <v>260.9708</v>
      </c>
      <c r="AB46" s="1">
        <v>249.76740000000001</v>
      </c>
      <c r="AC46" s="1">
        <v>254.047</v>
      </c>
      <c r="AD46" s="1">
        <v>245.80179999999999</v>
      </c>
      <c r="AE46" s="1">
        <v>241.0044</v>
      </c>
      <c r="AF46" s="1">
        <v>168.96340000000001</v>
      </c>
      <c r="AG46" s="1" t="s">
        <v>157</v>
      </c>
      <c r="AH46" s="1">
        <f t="shared" si="8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3" t="s">
        <v>92</v>
      </c>
      <c r="B47" s="13" t="s">
        <v>37</v>
      </c>
      <c r="C47" s="13"/>
      <c r="D47" s="13"/>
      <c r="E47" s="13"/>
      <c r="F47" s="13"/>
      <c r="G47" s="14">
        <v>0</v>
      </c>
      <c r="H47" s="13">
        <v>40</v>
      </c>
      <c r="I47" s="13" t="s">
        <v>38</v>
      </c>
      <c r="J47" s="13"/>
      <c r="K47" s="13">
        <f t="shared" si="11"/>
        <v>0</v>
      </c>
      <c r="L47" s="13"/>
      <c r="M47" s="13"/>
      <c r="N47" s="13">
        <v>0</v>
      </c>
      <c r="O47" s="13"/>
      <c r="P47" s="13">
        <f t="shared" si="3"/>
        <v>0</v>
      </c>
      <c r="Q47" s="15"/>
      <c r="R47" s="5">
        <f t="shared" si="5"/>
        <v>0</v>
      </c>
      <c r="S47" s="15"/>
      <c r="T47" s="13"/>
      <c r="U47" s="1" t="e">
        <f t="shared" si="6"/>
        <v>#DIV/0!</v>
      </c>
      <c r="V47" s="13" t="e">
        <f t="shared" si="7"/>
        <v>#DIV/0!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 t="s">
        <v>49</v>
      </c>
      <c r="AH47" s="1">
        <f t="shared" si="8"/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93</v>
      </c>
      <c r="B48" s="1" t="s">
        <v>43</v>
      </c>
      <c r="C48" s="1">
        <v>749</v>
      </c>
      <c r="D48" s="1">
        <v>340</v>
      </c>
      <c r="E48" s="1">
        <v>409</v>
      </c>
      <c r="F48" s="1">
        <v>494</v>
      </c>
      <c r="G48" s="7">
        <v>0.45</v>
      </c>
      <c r="H48" s="1">
        <v>50</v>
      </c>
      <c r="I48" s="1" t="s">
        <v>38</v>
      </c>
      <c r="J48" s="1">
        <v>417</v>
      </c>
      <c r="K48" s="1">
        <f t="shared" si="11"/>
        <v>-8</v>
      </c>
      <c r="L48" s="1"/>
      <c r="M48" s="1"/>
      <c r="N48" s="1">
        <v>200</v>
      </c>
      <c r="O48" s="1"/>
      <c r="P48" s="1">
        <f t="shared" si="3"/>
        <v>81.8</v>
      </c>
      <c r="Q48" s="5">
        <f t="shared" ref="Q48:Q54" si="12">11*P48-O48-N48-F48</f>
        <v>205.79999999999995</v>
      </c>
      <c r="R48" s="5">
        <f t="shared" si="5"/>
        <v>205.79999999999995</v>
      </c>
      <c r="S48" s="5"/>
      <c r="T48" s="1"/>
      <c r="U48" s="1">
        <f t="shared" si="6"/>
        <v>11</v>
      </c>
      <c r="V48" s="1">
        <f t="shared" si="7"/>
        <v>8.484107579462103</v>
      </c>
      <c r="W48" s="1">
        <v>87.6</v>
      </c>
      <c r="X48" s="1">
        <v>110.8</v>
      </c>
      <c r="Y48" s="1">
        <v>99.8</v>
      </c>
      <c r="Z48" s="1">
        <v>131.6</v>
      </c>
      <c r="AA48" s="1">
        <v>124.8</v>
      </c>
      <c r="AB48" s="1">
        <v>87.8</v>
      </c>
      <c r="AC48" s="1">
        <v>108</v>
      </c>
      <c r="AD48" s="1">
        <v>104.4</v>
      </c>
      <c r="AE48" s="1">
        <v>96.2</v>
      </c>
      <c r="AF48" s="1">
        <v>79.599999999999994</v>
      </c>
      <c r="AG48" s="1" t="s">
        <v>94</v>
      </c>
      <c r="AH48" s="1">
        <f t="shared" si="8"/>
        <v>93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6" t="s">
        <v>95</v>
      </c>
      <c r="B49" s="1" t="s">
        <v>37</v>
      </c>
      <c r="C49" s="1"/>
      <c r="D49" s="1"/>
      <c r="E49" s="1">
        <v>-7.4219999999999997</v>
      </c>
      <c r="F49" s="1"/>
      <c r="G49" s="7">
        <v>1</v>
      </c>
      <c r="H49" s="1">
        <v>40</v>
      </c>
      <c r="I49" s="1" t="s">
        <v>38</v>
      </c>
      <c r="J49" s="1">
        <v>110.1</v>
      </c>
      <c r="K49" s="1">
        <f t="shared" si="11"/>
        <v>-117.52199999999999</v>
      </c>
      <c r="L49" s="1"/>
      <c r="M49" s="1"/>
      <c r="N49" s="16"/>
      <c r="O49" s="1"/>
      <c r="P49" s="1">
        <f t="shared" si="3"/>
        <v>-1.4843999999999999</v>
      </c>
      <c r="Q49" s="17">
        <v>5</v>
      </c>
      <c r="R49" s="5">
        <f t="shared" si="5"/>
        <v>5</v>
      </c>
      <c r="S49" s="5"/>
      <c r="T49" s="1"/>
      <c r="U49" s="1">
        <f t="shared" si="6"/>
        <v>-3.3683643222850983</v>
      </c>
      <c r="V49" s="1">
        <f t="shared" si="7"/>
        <v>0</v>
      </c>
      <c r="W49" s="1">
        <v>-1.0624</v>
      </c>
      <c r="X49" s="1">
        <v>5.2502000000000004</v>
      </c>
      <c r="Y49" s="1">
        <v>13.3208</v>
      </c>
      <c r="Z49" s="1">
        <v>40.050800000000002</v>
      </c>
      <c r="AA49" s="1">
        <v>40.622599999999998</v>
      </c>
      <c r="AB49" s="1">
        <v>45.607999999999997</v>
      </c>
      <c r="AC49" s="1">
        <v>39.416400000000003</v>
      </c>
      <c r="AD49" s="1">
        <v>39.8628</v>
      </c>
      <c r="AE49" s="1">
        <v>40.385199999999998</v>
      </c>
      <c r="AF49" s="1">
        <v>40.035200000000003</v>
      </c>
      <c r="AG49" s="16" t="s">
        <v>96</v>
      </c>
      <c r="AH49" s="1">
        <f t="shared" si="8"/>
        <v>5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97</v>
      </c>
      <c r="B50" s="1" t="s">
        <v>43</v>
      </c>
      <c r="C50" s="1">
        <v>48</v>
      </c>
      <c r="D50" s="1">
        <v>378</v>
      </c>
      <c r="E50" s="18">
        <f>178+E89</f>
        <v>185</v>
      </c>
      <c r="F50" s="1">
        <v>199</v>
      </c>
      <c r="G50" s="7">
        <v>0.4</v>
      </c>
      <c r="H50" s="1">
        <v>40</v>
      </c>
      <c r="I50" s="1" t="s">
        <v>38</v>
      </c>
      <c r="J50" s="1">
        <v>195</v>
      </c>
      <c r="K50" s="1">
        <f t="shared" si="11"/>
        <v>-10</v>
      </c>
      <c r="L50" s="1"/>
      <c r="M50" s="1"/>
      <c r="N50" s="1">
        <v>0</v>
      </c>
      <c r="O50" s="1"/>
      <c r="P50" s="1">
        <f t="shared" si="3"/>
        <v>37</v>
      </c>
      <c r="Q50" s="5">
        <f t="shared" si="12"/>
        <v>208</v>
      </c>
      <c r="R50" s="5">
        <f t="shared" si="5"/>
        <v>208</v>
      </c>
      <c r="S50" s="5"/>
      <c r="T50" s="1"/>
      <c r="U50" s="1">
        <f t="shared" si="6"/>
        <v>11</v>
      </c>
      <c r="V50" s="1">
        <f t="shared" si="7"/>
        <v>5.3783783783783781</v>
      </c>
      <c r="W50" s="1">
        <v>26.4</v>
      </c>
      <c r="X50" s="1">
        <v>30.2</v>
      </c>
      <c r="Y50" s="1">
        <v>34.6</v>
      </c>
      <c r="Z50" s="1">
        <v>26.6</v>
      </c>
      <c r="AA50" s="1">
        <v>19</v>
      </c>
      <c r="AB50" s="1">
        <v>24.6</v>
      </c>
      <c r="AC50" s="1">
        <v>32.4</v>
      </c>
      <c r="AD50" s="1">
        <v>34.4</v>
      </c>
      <c r="AE50" s="1">
        <v>37.6</v>
      </c>
      <c r="AF50" s="1">
        <v>39.200000000000003</v>
      </c>
      <c r="AG50" s="1" t="s">
        <v>98</v>
      </c>
      <c r="AH50" s="1">
        <f t="shared" si="8"/>
        <v>83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99</v>
      </c>
      <c r="B51" s="1" t="s">
        <v>43</v>
      </c>
      <c r="C51" s="1">
        <v>100</v>
      </c>
      <c r="D51" s="1">
        <v>204</v>
      </c>
      <c r="E51" s="1">
        <v>117</v>
      </c>
      <c r="F51" s="1">
        <v>164</v>
      </c>
      <c r="G51" s="7">
        <v>0.4</v>
      </c>
      <c r="H51" s="1">
        <v>40</v>
      </c>
      <c r="I51" s="1" t="s">
        <v>38</v>
      </c>
      <c r="J51" s="1">
        <v>123</v>
      </c>
      <c r="K51" s="1">
        <f t="shared" si="11"/>
        <v>-6</v>
      </c>
      <c r="L51" s="1"/>
      <c r="M51" s="1"/>
      <c r="N51" s="1">
        <v>35</v>
      </c>
      <c r="O51" s="1"/>
      <c r="P51" s="1">
        <f t="shared" si="3"/>
        <v>23.4</v>
      </c>
      <c r="Q51" s="5">
        <f t="shared" si="12"/>
        <v>58.399999999999977</v>
      </c>
      <c r="R51" s="5">
        <f t="shared" si="5"/>
        <v>58.399999999999977</v>
      </c>
      <c r="S51" s="5"/>
      <c r="T51" s="1"/>
      <c r="U51" s="1">
        <f t="shared" si="6"/>
        <v>11</v>
      </c>
      <c r="V51" s="1">
        <f t="shared" si="7"/>
        <v>8.5042735042735043</v>
      </c>
      <c r="W51" s="1">
        <v>22.4</v>
      </c>
      <c r="X51" s="1">
        <v>23.2</v>
      </c>
      <c r="Y51" s="1">
        <v>24.6</v>
      </c>
      <c r="Z51" s="1">
        <v>20.8</v>
      </c>
      <c r="AA51" s="1">
        <v>18.2</v>
      </c>
      <c r="AB51" s="1">
        <v>15.2</v>
      </c>
      <c r="AC51" s="1">
        <v>16.8</v>
      </c>
      <c r="AD51" s="1">
        <v>22.2</v>
      </c>
      <c r="AE51" s="1">
        <v>21.6</v>
      </c>
      <c r="AF51" s="1">
        <v>16.399999999999999</v>
      </c>
      <c r="AG51" s="1"/>
      <c r="AH51" s="1">
        <f t="shared" si="8"/>
        <v>23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100</v>
      </c>
      <c r="B52" s="1" t="s">
        <v>37</v>
      </c>
      <c r="C52" s="1">
        <v>345.33699999999999</v>
      </c>
      <c r="D52" s="1">
        <v>685.44299999999998</v>
      </c>
      <c r="E52" s="1">
        <v>441.31299999999999</v>
      </c>
      <c r="F52" s="1">
        <v>465.88</v>
      </c>
      <c r="G52" s="7">
        <v>1</v>
      </c>
      <c r="H52" s="1">
        <v>50</v>
      </c>
      <c r="I52" s="1" t="s">
        <v>38</v>
      </c>
      <c r="J52" s="1">
        <v>426.65</v>
      </c>
      <c r="K52" s="1">
        <f t="shared" si="11"/>
        <v>14.663000000000011</v>
      </c>
      <c r="L52" s="1"/>
      <c r="M52" s="1"/>
      <c r="N52" s="1">
        <v>200.232</v>
      </c>
      <c r="O52" s="1"/>
      <c r="P52" s="1">
        <f t="shared" si="3"/>
        <v>88.262599999999992</v>
      </c>
      <c r="Q52" s="5">
        <f t="shared" si="12"/>
        <v>304.77659999999992</v>
      </c>
      <c r="R52" s="5">
        <f t="shared" si="5"/>
        <v>304.77659999999992</v>
      </c>
      <c r="S52" s="5"/>
      <c r="T52" s="1"/>
      <c r="U52" s="1">
        <f t="shared" si="6"/>
        <v>11</v>
      </c>
      <c r="V52" s="1">
        <f t="shared" si="7"/>
        <v>7.5469338088839439</v>
      </c>
      <c r="W52" s="1">
        <v>78.892399999999995</v>
      </c>
      <c r="X52" s="1">
        <v>93.518200000000007</v>
      </c>
      <c r="Y52" s="1">
        <v>98.896000000000001</v>
      </c>
      <c r="Z52" s="1">
        <v>90.962599999999995</v>
      </c>
      <c r="AA52" s="1">
        <v>80.864200000000011</v>
      </c>
      <c r="AB52" s="1">
        <v>69.453000000000003</v>
      </c>
      <c r="AC52" s="1">
        <v>75.691600000000008</v>
      </c>
      <c r="AD52" s="1">
        <v>78.375599999999991</v>
      </c>
      <c r="AE52" s="1">
        <v>75.148600000000002</v>
      </c>
      <c r="AF52" s="1">
        <v>90.614000000000004</v>
      </c>
      <c r="AG52" s="1"/>
      <c r="AH52" s="1">
        <f t="shared" si="8"/>
        <v>305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101</v>
      </c>
      <c r="B53" s="1" t="s">
        <v>37</v>
      </c>
      <c r="C53" s="1">
        <v>702.69299999999998</v>
      </c>
      <c r="D53" s="1">
        <v>1406.547</v>
      </c>
      <c r="E53" s="1">
        <v>798.09500000000003</v>
      </c>
      <c r="F53" s="1">
        <v>1165.2619999999999</v>
      </c>
      <c r="G53" s="7">
        <v>1</v>
      </c>
      <c r="H53" s="1">
        <v>50</v>
      </c>
      <c r="I53" s="1" t="s">
        <v>38</v>
      </c>
      <c r="J53" s="1">
        <v>774.6</v>
      </c>
      <c r="K53" s="1">
        <f t="shared" si="11"/>
        <v>23.495000000000005</v>
      </c>
      <c r="L53" s="1"/>
      <c r="M53" s="1"/>
      <c r="N53" s="1">
        <v>56.879300000000313</v>
      </c>
      <c r="O53" s="1"/>
      <c r="P53" s="1">
        <f t="shared" si="3"/>
        <v>159.619</v>
      </c>
      <c r="Q53" s="5">
        <f t="shared" si="12"/>
        <v>533.66769999999974</v>
      </c>
      <c r="R53" s="5">
        <f t="shared" si="5"/>
        <v>533.66769999999974</v>
      </c>
      <c r="S53" s="5"/>
      <c r="T53" s="1"/>
      <c r="U53" s="1">
        <f t="shared" si="6"/>
        <v>11</v>
      </c>
      <c r="V53" s="1">
        <f t="shared" si="7"/>
        <v>7.6566154405177347</v>
      </c>
      <c r="W53" s="1">
        <v>148.54140000000001</v>
      </c>
      <c r="X53" s="1">
        <v>195.94839999999999</v>
      </c>
      <c r="Y53" s="1">
        <v>199.10659999999999</v>
      </c>
      <c r="Z53" s="1">
        <v>170.821</v>
      </c>
      <c r="AA53" s="1">
        <v>163.80199999999999</v>
      </c>
      <c r="AB53" s="1">
        <v>145.31460000000001</v>
      </c>
      <c r="AC53" s="1">
        <v>154.2002</v>
      </c>
      <c r="AD53" s="1">
        <v>158.2176</v>
      </c>
      <c r="AE53" s="1">
        <v>177.751</v>
      </c>
      <c r="AF53" s="1">
        <v>222.18520000000001</v>
      </c>
      <c r="AG53" s="1"/>
      <c r="AH53" s="1">
        <f t="shared" si="8"/>
        <v>534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102</v>
      </c>
      <c r="B54" s="1" t="s">
        <v>37</v>
      </c>
      <c r="C54" s="1">
        <v>247.428</v>
      </c>
      <c r="D54" s="1">
        <v>64.566000000000003</v>
      </c>
      <c r="E54" s="1">
        <v>146.839</v>
      </c>
      <c r="F54" s="1">
        <v>133.03200000000001</v>
      </c>
      <c r="G54" s="7">
        <v>1</v>
      </c>
      <c r="H54" s="1">
        <v>50</v>
      </c>
      <c r="I54" s="1" t="s">
        <v>38</v>
      </c>
      <c r="J54" s="1">
        <v>141.9</v>
      </c>
      <c r="K54" s="1">
        <f t="shared" si="11"/>
        <v>4.938999999999993</v>
      </c>
      <c r="L54" s="1"/>
      <c r="M54" s="1"/>
      <c r="N54" s="1">
        <v>160.995</v>
      </c>
      <c r="O54" s="1"/>
      <c r="P54" s="1">
        <f t="shared" si="3"/>
        <v>29.367799999999999</v>
      </c>
      <c r="Q54" s="5">
        <f t="shared" si="12"/>
        <v>29.01879999999997</v>
      </c>
      <c r="R54" s="5">
        <f t="shared" si="5"/>
        <v>29.01879999999997</v>
      </c>
      <c r="S54" s="5"/>
      <c r="T54" s="1"/>
      <c r="U54" s="1">
        <f t="shared" si="6"/>
        <v>11</v>
      </c>
      <c r="V54" s="1">
        <f t="shared" si="7"/>
        <v>10.011883763850205</v>
      </c>
      <c r="W54" s="1">
        <v>30.7394</v>
      </c>
      <c r="X54" s="1">
        <v>27.356000000000002</v>
      </c>
      <c r="Y54" s="1">
        <v>26.826000000000001</v>
      </c>
      <c r="Z54" s="1">
        <v>33.272000000000013</v>
      </c>
      <c r="AA54" s="1">
        <v>36.747799999999998</v>
      </c>
      <c r="AB54" s="1">
        <v>27.192399999999999</v>
      </c>
      <c r="AC54" s="1">
        <v>22.622399999999999</v>
      </c>
      <c r="AD54" s="1">
        <v>22.773199999999999</v>
      </c>
      <c r="AE54" s="1">
        <v>24.156400000000001</v>
      </c>
      <c r="AF54" s="1">
        <v>30.990200000000002</v>
      </c>
      <c r="AG54" s="1"/>
      <c r="AH54" s="1">
        <f t="shared" si="8"/>
        <v>29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0" t="s">
        <v>103</v>
      </c>
      <c r="B55" s="10" t="s">
        <v>43</v>
      </c>
      <c r="C55" s="10"/>
      <c r="D55" s="10">
        <v>30</v>
      </c>
      <c r="E55" s="10"/>
      <c r="F55" s="10"/>
      <c r="G55" s="11">
        <v>0</v>
      </c>
      <c r="H55" s="10">
        <v>50</v>
      </c>
      <c r="I55" s="10" t="s">
        <v>104</v>
      </c>
      <c r="J55" s="10"/>
      <c r="K55" s="10">
        <f t="shared" si="11"/>
        <v>0</v>
      </c>
      <c r="L55" s="10"/>
      <c r="M55" s="10"/>
      <c r="N55" s="10">
        <v>0</v>
      </c>
      <c r="O55" s="10"/>
      <c r="P55" s="10">
        <f t="shared" si="3"/>
        <v>0</v>
      </c>
      <c r="Q55" s="12"/>
      <c r="R55" s="5">
        <f t="shared" si="5"/>
        <v>0</v>
      </c>
      <c r="S55" s="12"/>
      <c r="T55" s="10"/>
      <c r="U55" s="1" t="e">
        <f t="shared" si="6"/>
        <v>#DIV/0!</v>
      </c>
      <c r="V55" s="10" t="e">
        <f t="shared" si="7"/>
        <v>#DIV/0!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 t="s">
        <v>105</v>
      </c>
      <c r="AH55" s="1">
        <f t="shared" si="8"/>
        <v>0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106</v>
      </c>
      <c r="B56" s="1" t="s">
        <v>43</v>
      </c>
      <c r="C56" s="1">
        <v>139</v>
      </c>
      <c r="D56" s="1">
        <v>570</v>
      </c>
      <c r="E56" s="1">
        <v>250</v>
      </c>
      <c r="F56" s="1">
        <v>349</v>
      </c>
      <c r="G56" s="7">
        <v>0.4</v>
      </c>
      <c r="H56" s="1">
        <v>50</v>
      </c>
      <c r="I56" s="1" t="s">
        <v>38</v>
      </c>
      <c r="J56" s="1">
        <v>257</v>
      </c>
      <c r="K56" s="1">
        <f t="shared" si="11"/>
        <v>-7</v>
      </c>
      <c r="L56" s="1"/>
      <c r="M56" s="1"/>
      <c r="N56" s="1">
        <v>69</v>
      </c>
      <c r="O56" s="1"/>
      <c r="P56" s="1">
        <f t="shared" si="3"/>
        <v>50</v>
      </c>
      <c r="Q56" s="5">
        <f t="shared" ref="Q56:Q73" si="13">11*P56-O56-N56-F56</f>
        <v>132</v>
      </c>
      <c r="R56" s="5">
        <f t="shared" si="5"/>
        <v>132</v>
      </c>
      <c r="S56" s="5"/>
      <c r="T56" s="1"/>
      <c r="U56" s="1">
        <f t="shared" si="6"/>
        <v>11</v>
      </c>
      <c r="V56" s="1">
        <f t="shared" si="7"/>
        <v>8.36</v>
      </c>
      <c r="W56" s="1">
        <v>51.8</v>
      </c>
      <c r="X56" s="1">
        <v>49.8</v>
      </c>
      <c r="Y56" s="1">
        <v>42.2</v>
      </c>
      <c r="Z56" s="1">
        <v>40.799999999999997</v>
      </c>
      <c r="AA56" s="1">
        <v>35.200000000000003</v>
      </c>
      <c r="AB56" s="1">
        <v>38.200000000000003</v>
      </c>
      <c r="AC56" s="1">
        <v>54.8</v>
      </c>
      <c r="AD56" s="1">
        <v>44.2</v>
      </c>
      <c r="AE56" s="1">
        <v>49.4</v>
      </c>
      <c r="AF56" s="1">
        <v>61.6</v>
      </c>
      <c r="AG56" s="1" t="s">
        <v>107</v>
      </c>
      <c r="AH56" s="1">
        <f t="shared" si="8"/>
        <v>53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43</v>
      </c>
      <c r="C57" s="1">
        <v>876</v>
      </c>
      <c r="D57" s="1">
        <v>1500</v>
      </c>
      <c r="E57" s="1">
        <v>971</v>
      </c>
      <c r="F57" s="1">
        <v>1189</v>
      </c>
      <c r="G57" s="7">
        <v>0.4</v>
      </c>
      <c r="H57" s="1">
        <v>40</v>
      </c>
      <c r="I57" s="1" t="s">
        <v>38</v>
      </c>
      <c r="J57" s="1">
        <v>980</v>
      </c>
      <c r="K57" s="1">
        <f t="shared" si="11"/>
        <v>-9</v>
      </c>
      <c r="L57" s="1"/>
      <c r="M57" s="1"/>
      <c r="N57" s="1">
        <v>200</v>
      </c>
      <c r="O57" s="1">
        <v>400</v>
      </c>
      <c r="P57" s="1">
        <f t="shared" si="3"/>
        <v>194.2</v>
      </c>
      <c r="Q57" s="5">
        <f t="shared" si="13"/>
        <v>347.19999999999982</v>
      </c>
      <c r="R57" s="5">
        <f t="shared" si="5"/>
        <v>347.19999999999982</v>
      </c>
      <c r="S57" s="5"/>
      <c r="T57" s="1"/>
      <c r="U57" s="1">
        <f t="shared" si="6"/>
        <v>11</v>
      </c>
      <c r="V57" s="1">
        <f t="shared" si="7"/>
        <v>9.2121524201853759</v>
      </c>
      <c r="W57" s="1">
        <v>202</v>
      </c>
      <c r="X57" s="1">
        <v>192</v>
      </c>
      <c r="Y57" s="1">
        <v>188.6</v>
      </c>
      <c r="Z57" s="1">
        <v>188.8</v>
      </c>
      <c r="AA57" s="1">
        <v>182.4</v>
      </c>
      <c r="AB57" s="1">
        <v>146.19999999999999</v>
      </c>
      <c r="AC57" s="1">
        <v>140.80000000000001</v>
      </c>
      <c r="AD57" s="1">
        <v>152.80000000000001</v>
      </c>
      <c r="AE57" s="1">
        <v>155.80000000000001</v>
      </c>
      <c r="AF57" s="1">
        <v>180.4</v>
      </c>
      <c r="AG57" s="1"/>
      <c r="AH57" s="1">
        <f t="shared" si="8"/>
        <v>139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109</v>
      </c>
      <c r="B58" s="1" t="s">
        <v>43</v>
      </c>
      <c r="C58" s="1">
        <v>711</v>
      </c>
      <c r="D58" s="1">
        <v>1392</v>
      </c>
      <c r="E58" s="1">
        <v>805</v>
      </c>
      <c r="F58" s="1">
        <v>1102</v>
      </c>
      <c r="G58" s="7">
        <v>0.4</v>
      </c>
      <c r="H58" s="1">
        <v>40</v>
      </c>
      <c r="I58" s="1" t="s">
        <v>38</v>
      </c>
      <c r="J58" s="1">
        <v>811</v>
      </c>
      <c r="K58" s="1">
        <f t="shared" si="11"/>
        <v>-6</v>
      </c>
      <c r="L58" s="1"/>
      <c r="M58" s="1"/>
      <c r="N58" s="1">
        <v>200</v>
      </c>
      <c r="O58" s="1">
        <v>200</v>
      </c>
      <c r="P58" s="1">
        <f t="shared" si="3"/>
        <v>161</v>
      </c>
      <c r="Q58" s="5">
        <f t="shared" si="13"/>
        <v>269</v>
      </c>
      <c r="R58" s="5">
        <f t="shared" si="5"/>
        <v>269</v>
      </c>
      <c r="S58" s="5"/>
      <c r="T58" s="1"/>
      <c r="U58" s="1">
        <f t="shared" si="6"/>
        <v>11</v>
      </c>
      <c r="V58" s="1">
        <f t="shared" si="7"/>
        <v>9.329192546583851</v>
      </c>
      <c r="W58" s="1">
        <v>169.4</v>
      </c>
      <c r="X58" s="1">
        <v>168.8</v>
      </c>
      <c r="Y58" s="1">
        <v>163.19999999999999</v>
      </c>
      <c r="Z58" s="1">
        <v>160.4</v>
      </c>
      <c r="AA58" s="1">
        <v>153</v>
      </c>
      <c r="AB58" s="1">
        <v>116.4</v>
      </c>
      <c r="AC58" s="1">
        <v>113.6</v>
      </c>
      <c r="AD58" s="1">
        <v>125</v>
      </c>
      <c r="AE58" s="1">
        <v>126.2</v>
      </c>
      <c r="AF58" s="1">
        <v>162.6</v>
      </c>
      <c r="AG58" s="1"/>
      <c r="AH58" s="1">
        <f t="shared" si="8"/>
        <v>108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110</v>
      </c>
      <c r="B59" s="1" t="s">
        <v>37</v>
      </c>
      <c r="C59" s="1">
        <v>552.899</v>
      </c>
      <c r="D59" s="1">
        <v>1004.349</v>
      </c>
      <c r="E59" s="1">
        <v>553.84100000000001</v>
      </c>
      <c r="F59" s="1">
        <v>757.69500000000005</v>
      </c>
      <c r="G59" s="7">
        <v>1</v>
      </c>
      <c r="H59" s="1">
        <v>40</v>
      </c>
      <c r="I59" s="1" t="s">
        <v>38</v>
      </c>
      <c r="J59" s="1">
        <v>541.35</v>
      </c>
      <c r="K59" s="1">
        <f t="shared" si="11"/>
        <v>12.490999999999985</v>
      </c>
      <c r="L59" s="1"/>
      <c r="M59" s="1"/>
      <c r="N59" s="1">
        <v>372.2294</v>
      </c>
      <c r="O59" s="1"/>
      <c r="P59" s="1">
        <f t="shared" si="3"/>
        <v>110.76820000000001</v>
      </c>
      <c r="Q59" s="5">
        <f t="shared" si="13"/>
        <v>88.525800000000004</v>
      </c>
      <c r="R59" s="5">
        <f t="shared" si="5"/>
        <v>88.525800000000004</v>
      </c>
      <c r="S59" s="5"/>
      <c r="T59" s="1"/>
      <c r="U59" s="1">
        <f t="shared" si="6"/>
        <v>11.000000000000002</v>
      </c>
      <c r="V59" s="1">
        <f t="shared" si="7"/>
        <v>10.200801313012219</v>
      </c>
      <c r="W59" s="1">
        <v>124.61920000000001</v>
      </c>
      <c r="X59" s="1">
        <v>132.07919999999999</v>
      </c>
      <c r="Y59" s="1">
        <v>107.4828</v>
      </c>
      <c r="Z59" s="1">
        <v>118.8064</v>
      </c>
      <c r="AA59" s="1">
        <v>121.6146</v>
      </c>
      <c r="AB59" s="1">
        <v>78.779399999999995</v>
      </c>
      <c r="AC59" s="1">
        <v>79.445799999999991</v>
      </c>
      <c r="AD59" s="1">
        <v>112.238</v>
      </c>
      <c r="AE59" s="1">
        <v>112.24</v>
      </c>
      <c r="AF59" s="1">
        <v>107.9432</v>
      </c>
      <c r="AG59" s="1"/>
      <c r="AH59" s="1">
        <f t="shared" si="8"/>
        <v>89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111</v>
      </c>
      <c r="B60" s="1" t="s">
        <v>37</v>
      </c>
      <c r="C60" s="1">
        <v>344.30700000000002</v>
      </c>
      <c r="D60" s="1">
        <v>888.95100000000002</v>
      </c>
      <c r="E60" s="1">
        <v>365.38600000000002</v>
      </c>
      <c r="F60" s="1">
        <v>660.11900000000003</v>
      </c>
      <c r="G60" s="7">
        <v>1</v>
      </c>
      <c r="H60" s="1">
        <v>40</v>
      </c>
      <c r="I60" s="1" t="s">
        <v>38</v>
      </c>
      <c r="J60" s="1">
        <v>363.88</v>
      </c>
      <c r="K60" s="1">
        <f t="shared" si="11"/>
        <v>1.5060000000000286</v>
      </c>
      <c r="L60" s="1"/>
      <c r="M60" s="1"/>
      <c r="N60" s="1">
        <v>189.59700000000001</v>
      </c>
      <c r="O60" s="1"/>
      <c r="P60" s="1">
        <f t="shared" si="3"/>
        <v>73.077200000000005</v>
      </c>
      <c r="Q60" s="5"/>
      <c r="R60" s="5">
        <f t="shared" si="5"/>
        <v>0</v>
      </c>
      <c r="S60" s="5"/>
      <c r="T60" s="1"/>
      <c r="U60" s="1">
        <f t="shared" si="6"/>
        <v>11.627648568910686</v>
      </c>
      <c r="V60" s="1">
        <f t="shared" si="7"/>
        <v>11.627648568910686</v>
      </c>
      <c r="W60" s="1">
        <v>93.453000000000003</v>
      </c>
      <c r="X60" s="1">
        <v>108.12220000000001</v>
      </c>
      <c r="Y60" s="1">
        <v>90.313400000000001</v>
      </c>
      <c r="Z60" s="1">
        <v>87.304000000000002</v>
      </c>
      <c r="AA60" s="1">
        <v>88.727200000000011</v>
      </c>
      <c r="AB60" s="1">
        <v>52.353200000000001</v>
      </c>
      <c r="AC60" s="1">
        <v>51.728599999999993</v>
      </c>
      <c r="AD60" s="1">
        <v>85.974000000000004</v>
      </c>
      <c r="AE60" s="1">
        <v>86.384600000000006</v>
      </c>
      <c r="AF60" s="1">
        <v>80.246000000000009</v>
      </c>
      <c r="AG60" s="1"/>
      <c r="AH60" s="1">
        <f t="shared" si="8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112</v>
      </c>
      <c r="B61" s="1" t="s">
        <v>37</v>
      </c>
      <c r="C61" s="1">
        <v>408.51100000000002</v>
      </c>
      <c r="D61" s="1">
        <v>866.79100000000005</v>
      </c>
      <c r="E61" s="1">
        <v>499.84399999999999</v>
      </c>
      <c r="F61" s="1">
        <v>653.40800000000002</v>
      </c>
      <c r="G61" s="7">
        <v>1</v>
      </c>
      <c r="H61" s="1">
        <v>40</v>
      </c>
      <c r="I61" s="1" t="s">
        <v>38</v>
      </c>
      <c r="J61" s="1">
        <v>494.8</v>
      </c>
      <c r="K61" s="1">
        <f t="shared" si="11"/>
        <v>5.0439999999999827</v>
      </c>
      <c r="L61" s="1"/>
      <c r="M61" s="1"/>
      <c r="N61" s="1">
        <v>379.96820000000002</v>
      </c>
      <c r="O61" s="1"/>
      <c r="P61" s="1">
        <f t="shared" si="3"/>
        <v>99.968800000000002</v>
      </c>
      <c r="Q61" s="5">
        <f t="shared" si="13"/>
        <v>66.280599999999936</v>
      </c>
      <c r="R61" s="5">
        <f t="shared" si="5"/>
        <v>66.280599999999936</v>
      </c>
      <c r="S61" s="5"/>
      <c r="T61" s="1"/>
      <c r="U61" s="1">
        <f t="shared" si="6"/>
        <v>11.000000000000002</v>
      </c>
      <c r="V61" s="1">
        <f t="shared" si="7"/>
        <v>10.336987139987677</v>
      </c>
      <c r="W61" s="1">
        <v>113.9876</v>
      </c>
      <c r="X61" s="1">
        <v>116.447</v>
      </c>
      <c r="Y61" s="1">
        <v>104.0994</v>
      </c>
      <c r="Z61" s="1">
        <v>107.0544</v>
      </c>
      <c r="AA61" s="1">
        <v>108.00539999999999</v>
      </c>
      <c r="AB61" s="1">
        <v>63.811</v>
      </c>
      <c r="AC61" s="1">
        <v>64.664000000000001</v>
      </c>
      <c r="AD61" s="1">
        <v>96.909000000000006</v>
      </c>
      <c r="AE61" s="1">
        <v>93.413199999999989</v>
      </c>
      <c r="AF61" s="1">
        <v>86.7988</v>
      </c>
      <c r="AG61" s="1"/>
      <c r="AH61" s="1">
        <f t="shared" si="8"/>
        <v>66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37</v>
      </c>
      <c r="C62" s="1">
        <v>20.815000000000001</v>
      </c>
      <c r="D62" s="1">
        <v>346.80900000000003</v>
      </c>
      <c r="E62" s="1">
        <v>99.088999999999999</v>
      </c>
      <c r="F62" s="1">
        <v>222.67099999999999</v>
      </c>
      <c r="G62" s="7">
        <v>1</v>
      </c>
      <c r="H62" s="1">
        <v>30</v>
      </c>
      <c r="I62" s="1" t="s">
        <v>38</v>
      </c>
      <c r="J62" s="1">
        <v>113</v>
      </c>
      <c r="K62" s="1">
        <f t="shared" si="11"/>
        <v>-13.911000000000001</v>
      </c>
      <c r="L62" s="1"/>
      <c r="M62" s="1"/>
      <c r="N62" s="1">
        <v>0</v>
      </c>
      <c r="O62" s="1"/>
      <c r="P62" s="1">
        <f t="shared" si="3"/>
        <v>19.817799999999998</v>
      </c>
      <c r="Q62" s="5"/>
      <c r="R62" s="5">
        <f t="shared" si="5"/>
        <v>0</v>
      </c>
      <c r="S62" s="5"/>
      <c r="T62" s="1"/>
      <c r="U62" s="1">
        <f t="shared" si="6"/>
        <v>11.235909132194291</v>
      </c>
      <c r="V62" s="1">
        <f t="shared" si="7"/>
        <v>11.235909132194291</v>
      </c>
      <c r="W62" s="1">
        <v>17.847999999999999</v>
      </c>
      <c r="X62" s="1">
        <v>31.606400000000001</v>
      </c>
      <c r="Y62" s="1">
        <v>33.779200000000003</v>
      </c>
      <c r="Z62" s="1">
        <v>24.966000000000001</v>
      </c>
      <c r="AA62" s="1">
        <v>21.8932</v>
      </c>
      <c r="AB62" s="1">
        <v>18.638999999999999</v>
      </c>
      <c r="AC62" s="1">
        <v>21.760400000000001</v>
      </c>
      <c r="AD62" s="1">
        <v>25.026399999999999</v>
      </c>
      <c r="AE62" s="1">
        <v>22.1798</v>
      </c>
      <c r="AF62" s="1">
        <v>25.658000000000001</v>
      </c>
      <c r="AG62" s="1" t="s">
        <v>75</v>
      </c>
      <c r="AH62" s="1">
        <f t="shared" si="8"/>
        <v>0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43</v>
      </c>
      <c r="C63" s="1">
        <v>199</v>
      </c>
      <c r="D63" s="1">
        <v>200</v>
      </c>
      <c r="E63" s="1">
        <v>59</v>
      </c>
      <c r="F63" s="1">
        <v>290</v>
      </c>
      <c r="G63" s="7">
        <v>0.6</v>
      </c>
      <c r="H63" s="1">
        <v>60</v>
      </c>
      <c r="I63" s="1" t="s">
        <v>38</v>
      </c>
      <c r="J63" s="1">
        <v>70</v>
      </c>
      <c r="K63" s="1">
        <f t="shared" si="11"/>
        <v>-11</v>
      </c>
      <c r="L63" s="1"/>
      <c r="M63" s="1"/>
      <c r="N63" s="1">
        <v>0</v>
      </c>
      <c r="O63" s="1"/>
      <c r="P63" s="1">
        <f t="shared" si="3"/>
        <v>11.8</v>
      </c>
      <c r="Q63" s="5"/>
      <c r="R63" s="5">
        <f t="shared" si="5"/>
        <v>0</v>
      </c>
      <c r="S63" s="5"/>
      <c r="T63" s="1"/>
      <c r="U63" s="1">
        <f t="shared" si="6"/>
        <v>24.576271186440678</v>
      </c>
      <c r="V63" s="1">
        <f t="shared" si="7"/>
        <v>24.576271186440678</v>
      </c>
      <c r="W63" s="1">
        <v>15.4</v>
      </c>
      <c r="X63" s="1">
        <v>15.4</v>
      </c>
      <c r="Y63" s="1">
        <v>10.4</v>
      </c>
      <c r="Z63" s="1">
        <v>8.6</v>
      </c>
      <c r="AA63" s="1">
        <v>13.6</v>
      </c>
      <c r="AB63" s="1">
        <v>13</v>
      </c>
      <c r="AC63" s="1">
        <v>14</v>
      </c>
      <c r="AD63" s="1">
        <v>17.399999999999999</v>
      </c>
      <c r="AE63" s="1">
        <v>20.8</v>
      </c>
      <c r="AF63" s="1">
        <v>23.2</v>
      </c>
      <c r="AG63" s="27" t="s">
        <v>153</v>
      </c>
      <c r="AH63" s="1">
        <f t="shared" si="8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43</v>
      </c>
      <c r="C64" s="1">
        <v>157</v>
      </c>
      <c r="D64" s="1">
        <v>252</v>
      </c>
      <c r="E64" s="1">
        <v>146</v>
      </c>
      <c r="F64" s="1">
        <v>174</v>
      </c>
      <c r="G64" s="7">
        <v>0.35</v>
      </c>
      <c r="H64" s="1">
        <v>50</v>
      </c>
      <c r="I64" s="1" t="s">
        <v>38</v>
      </c>
      <c r="J64" s="1">
        <v>152</v>
      </c>
      <c r="K64" s="1">
        <f t="shared" si="11"/>
        <v>-6</v>
      </c>
      <c r="L64" s="1"/>
      <c r="M64" s="1"/>
      <c r="N64" s="1">
        <v>92</v>
      </c>
      <c r="O64" s="1"/>
      <c r="P64" s="1">
        <f t="shared" si="3"/>
        <v>29.2</v>
      </c>
      <c r="Q64" s="5">
        <f t="shared" si="13"/>
        <v>55.199999999999989</v>
      </c>
      <c r="R64" s="5">
        <f t="shared" si="5"/>
        <v>55.199999999999989</v>
      </c>
      <c r="S64" s="5"/>
      <c r="T64" s="1"/>
      <c r="U64" s="1">
        <f t="shared" si="6"/>
        <v>11</v>
      </c>
      <c r="V64" s="1">
        <f t="shared" si="7"/>
        <v>9.1095890410958908</v>
      </c>
      <c r="W64" s="1">
        <v>33.4</v>
      </c>
      <c r="X64" s="1">
        <v>34.799999999999997</v>
      </c>
      <c r="Y64" s="1">
        <v>25</v>
      </c>
      <c r="Z64" s="1">
        <v>24.8</v>
      </c>
      <c r="AA64" s="1">
        <v>27.8</v>
      </c>
      <c r="AB64" s="1">
        <v>20</v>
      </c>
      <c r="AC64" s="1">
        <v>24.2</v>
      </c>
      <c r="AD64" s="1">
        <v>27.6</v>
      </c>
      <c r="AE64" s="1">
        <v>34.4</v>
      </c>
      <c r="AF64" s="1">
        <v>41.8</v>
      </c>
      <c r="AG64" s="1" t="s">
        <v>98</v>
      </c>
      <c r="AH64" s="1">
        <f t="shared" si="8"/>
        <v>19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116</v>
      </c>
      <c r="B65" s="1" t="s">
        <v>43</v>
      </c>
      <c r="C65" s="1">
        <v>537</v>
      </c>
      <c r="D65" s="1">
        <v>230</v>
      </c>
      <c r="E65" s="1">
        <v>360</v>
      </c>
      <c r="F65" s="1">
        <v>290</v>
      </c>
      <c r="G65" s="7">
        <v>0.37</v>
      </c>
      <c r="H65" s="1">
        <v>50</v>
      </c>
      <c r="I65" s="1" t="s">
        <v>38</v>
      </c>
      <c r="J65" s="1">
        <v>364</v>
      </c>
      <c r="K65" s="1">
        <f t="shared" si="11"/>
        <v>-4</v>
      </c>
      <c r="L65" s="1"/>
      <c r="M65" s="1"/>
      <c r="N65" s="1">
        <v>248</v>
      </c>
      <c r="O65" s="1"/>
      <c r="P65" s="1">
        <f t="shared" si="3"/>
        <v>72</v>
      </c>
      <c r="Q65" s="5">
        <f t="shared" si="13"/>
        <v>254</v>
      </c>
      <c r="R65" s="5">
        <f t="shared" si="5"/>
        <v>254</v>
      </c>
      <c r="S65" s="5"/>
      <c r="T65" s="1"/>
      <c r="U65" s="1">
        <f t="shared" si="6"/>
        <v>11</v>
      </c>
      <c r="V65" s="1">
        <f t="shared" si="7"/>
        <v>7.4722222222222223</v>
      </c>
      <c r="W65" s="1">
        <v>67.599999999999994</v>
      </c>
      <c r="X65" s="1">
        <v>73.2</v>
      </c>
      <c r="Y65" s="1">
        <v>68.599999999999994</v>
      </c>
      <c r="Z65" s="1">
        <v>91.6</v>
      </c>
      <c r="AA65" s="1">
        <v>87.4</v>
      </c>
      <c r="AB65" s="1">
        <v>84.6</v>
      </c>
      <c r="AC65" s="1">
        <v>106.8</v>
      </c>
      <c r="AD65" s="1">
        <v>99.2</v>
      </c>
      <c r="AE65" s="1">
        <v>84</v>
      </c>
      <c r="AF65" s="1">
        <v>65.400000000000006</v>
      </c>
      <c r="AG65" s="1" t="s">
        <v>94</v>
      </c>
      <c r="AH65" s="1">
        <f t="shared" si="8"/>
        <v>94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43</v>
      </c>
      <c r="C66" s="1">
        <v>5</v>
      </c>
      <c r="D66" s="1">
        <v>84</v>
      </c>
      <c r="E66" s="1">
        <v>12</v>
      </c>
      <c r="F66" s="1">
        <v>58</v>
      </c>
      <c r="G66" s="7">
        <v>0.4</v>
      </c>
      <c r="H66" s="1">
        <v>30</v>
      </c>
      <c r="I66" s="1" t="s">
        <v>38</v>
      </c>
      <c r="J66" s="1">
        <v>23</v>
      </c>
      <c r="K66" s="1">
        <f t="shared" si="11"/>
        <v>-11</v>
      </c>
      <c r="L66" s="1"/>
      <c r="M66" s="1"/>
      <c r="N66" s="1">
        <v>0</v>
      </c>
      <c r="O66" s="1"/>
      <c r="P66" s="1">
        <f t="shared" si="3"/>
        <v>2.4</v>
      </c>
      <c r="Q66" s="5"/>
      <c r="R66" s="5">
        <f t="shared" si="5"/>
        <v>0</v>
      </c>
      <c r="S66" s="5"/>
      <c r="T66" s="1"/>
      <c r="U66" s="1">
        <f t="shared" si="6"/>
        <v>24.166666666666668</v>
      </c>
      <c r="V66" s="1">
        <f t="shared" si="7"/>
        <v>24.166666666666668</v>
      </c>
      <c r="W66" s="1">
        <v>-2.2000000000000002</v>
      </c>
      <c r="X66" s="1">
        <v>6.8</v>
      </c>
      <c r="Y66" s="1">
        <v>11.2</v>
      </c>
      <c r="Z66" s="1">
        <v>6.8</v>
      </c>
      <c r="AA66" s="1">
        <v>6.4</v>
      </c>
      <c r="AB66" s="1">
        <v>5</v>
      </c>
      <c r="AC66" s="1">
        <v>6.8</v>
      </c>
      <c r="AD66" s="1">
        <v>9.4</v>
      </c>
      <c r="AE66" s="1">
        <v>8.6</v>
      </c>
      <c r="AF66" s="1">
        <v>12.8</v>
      </c>
      <c r="AG66" s="27" t="s">
        <v>154</v>
      </c>
      <c r="AH66" s="1">
        <f t="shared" si="8"/>
        <v>0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43</v>
      </c>
      <c r="C67" s="1">
        <v>73</v>
      </c>
      <c r="D67" s="1">
        <v>202</v>
      </c>
      <c r="E67" s="1">
        <v>47</v>
      </c>
      <c r="F67" s="1">
        <v>159</v>
      </c>
      <c r="G67" s="7">
        <v>0.6</v>
      </c>
      <c r="H67" s="1">
        <v>55</v>
      </c>
      <c r="I67" s="1" t="s">
        <v>38</v>
      </c>
      <c r="J67" s="1">
        <v>57</v>
      </c>
      <c r="K67" s="1">
        <f t="shared" si="11"/>
        <v>-10</v>
      </c>
      <c r="L67" s="1"/>
      <c r="M67" s="1"/>
      <c r="N67" s="1">
        <v>0</v>
      </c>
      <c r="O67" s="1"/>
      <c r="P67" s="1">
        <f t="shared" si="3"/>
        <v>9.4</v>
      </c>
      <c r="Q67" s="5"/>
      <c r="R67" s="5">
        <f t="shared" si="5"/>
        <v>0</v>
      </c>
      <c r="S67" s="5"/>
      <c r="T67" s="1"/>
      <c r="U67" s="1">
        <f t="shared" si="6"/>
        <v>16.914893617021274</v>
      </c>
      <c r="V67" s="1">
        <f t="shared" si="7"/>
        <v>16.914893617021274</v>
      </c>
      <c r="W67" s="1">
        <v>14</v>
      </c>
      <c r="X67" s="1">
        <v>15.6</v>
      </c>
      <c r="Y67" s="1">
        <v>7.6</v>
      </c>
      <c r="Z67" s="1">
        <v>7.2</v>
      </c>
      <c r="AA67" s="1">
        <v>8</v>
      </c>
      <c r="AB67" s="1">
        <v>9.4</v>
      </c>
      <c r="AC67" s="1">
        <v>20.399999999999999</v>
      </c>
      <c r="AD67" s="1">
        <v>22.4</v>
      </c>
      <c r="AE67" s="1">
        <v>27</v>
      </c>
      <c r="AF67" s="1">
        <v>41.2</v>
      </c>
      <c r="AG67" s="1" t="s">
        <v>119</v>
      </c>
      <c r="AH67" s="1">
        <f t="shared" si="8"/>
        <v>0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120</v>
      </c>
      <c r="B68" s="1" t="s">
        <v>43</v>
      </c>
      <c r="C68" s="1">
        <v>84</v>
      </c>
      <c r="D68" s="1">
        <v>144</v>
      </c>
      <c r="E68" s="1">
        <v>85</v>
      </c>
      <c r="F68" s="1">
        <v>36</v>
      </c>
      <c r="G68" s="7">
        <v>0.45</v>
      </c>
      <c r="H68" s="1">
        <v>40</v>
      </c>
      <c r="I68" s="1" t="s">
        <v>38</v>
      </c>
      <c r="J68" s="1">
        <v>106</v>
      </c>
      <c r="K68" s="1">
        <f t="shared" si="11"/>
        <v>-21</v>
      </c>
      <c r="L68" s="1"/>
      <c r="M68" s="1"/>
      <c r="N68" s="1">
        <v>100</v>
      </c>
      <c r="O68" s="1"/>
      <c r="P68" s="1">
        <f t="shared" si="3"/>
        <v>17</v>
      </c>
      <c r="Q68" s="5">
        <f t="shared" si="13"/>
        <v>51</v>
      </c>
      <c r="R68" s="5">
        <f>S68</f>
        <v>20</v>
      </c>
      <c r="S68" s="5">
        <v>20</v>
      </c>
      <c r="T68" s="1" t="s">
        <v>156</v>
      </c>
      <c r="U68" s="1">
        <f t="shared" si="6"/>
        <v>9.1764705882352935</v>
      </c>
      <c r="V68" s="1">
        <f t="shared" si="7"/>
        <v>8</v>
      </c>
      <c r="W68" s="1">
        <v>16.600000000000001</v>
      </c>
      <c r="X68" s="1">
        <v>19</v>
      </c>
      <c r="Y68" s="1">
        <v>20.6</v>
      </c>
      <c r="Z68" s="1">
        <v>19.399999999999999</v>
      </c>
      <c r="AA68" s="1">
        <v>15.8</v>
      </c>
      <c r="AB68" s="1">
        <v>20.6</v>
      </c>
      <c r="AC68" s="1">
        <v>24</v>
      </c>
      <c r="AD68" s="1">
        <v>22.8</v>
      </c>
      <c r="AE68" s="1">
        <v>16.2</v>
      </c>
      <c r="AF68" s="1">
        <v>16.399999999999999</v>
      </c>
      <c r="AG68" s="1" t="s">
        <v>121</v>
      </c>
      <c r="AH68" s="1">
        <f t="shared" si="8"/>
        <v>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122</v>
      </c>
      <c r="B69" s="1" t="s">
        <v>43</v>
      </c>
      <c r="C69" s="1">
        <v>319</v>
      </c>
      <c r="D69" s="1">
        <v>114</v>
      </c>
      <c r="E69" s="1">
        <v>134</v>
      </c>
      <c r="F69" s="1">
        <v>194</v>
      </c>
      <c r="G69" s="7">
        <v>0.4</v>
      </c>
      <c r="H69" s="1">
        <v>50</v>
      </c>
      <c r="I69" s="1" t="s">
        <v>38</v>
      </c>
      <c r="J69" s="1">
        <v>134</v>
      </c>
      <c r="K69" s="1">
        <f t="shared" si="11"/>
        <v>0</v>
      </c>
      <c r="L69" s="1"/>
      <c r="M69" s="1"/>
      <c r="N69" s="1">
        <v>41</v>
      </c>
      <c r="O69" s="1"/>
      <c r="P69" s="1">
        <f t="shared" si="3"/>
        <v>26.8</v>
      </c>
      <c r="Q69" s="5">
        <f t="shared" si="13"/>
        <v>59.800000000000011</v>
      </c>
      <c r="R69" s="5">
        <f t="shared" si="5"/>
        <v>59.800000000000011</v>
      </c>
      <c r="S69" s="5"/>
      <c r="T69" s="1"/>
      <c r="U69" s="1">
        <f t="shared" si="6"/>
        <v>11</v>
      </c>
      <c r="V69" s="1">
        <f t="shared" si="7"/>
        <v>8.7686567164179099</v>
      </c>
      <c r="W69" s="1">
        <v>31.6</v>
      </c>
      <c r="X69" s="1">
        <v>32.4</v>
      </c>
      <c r="Y69" s="1">
        <v>28.2</v>
      </c>
      <c r="Z69" s="1">
        <v>26</v>
      </c>
      <c r="AA69" s="1">
        <v>23.2</v>
      </c>
      <c r="AB69" s="1">
        <v>27</v>
      </c>
      <c r="AC69" s="1">
        <v>41.6</v>
      </c>
      <c r="AD69" s="1">
        <v>43.8</v>
      </c>
      <c r="AE69" s="1">
        <v>43.8</v>
      </c>
      <c r="AF69" s="1">
        <v>77.8</v>
      </c>
      <c r="AG69" s="1"/>
      <c r="AH69" s="1">
        <f t="shared" si="8"/>
        <v>24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6" t="s">
        <v>123</v>
      </c>
      <c r="B70" s="1" t="s">
        <v>43</v>
      </c>
      <c r="C70" s="1"/>
      <c r="D70" s="1"/>
      <c r="E70" s="1"/>
      <c r="F70" s="1"/>
      <c r="G70" s="7">
        <v>0.06</v>
      </c>
      <c r="H70" s="1">
        <v>60</v>
      </c>
      <c r="I70" s="1" t="s">
        <v>38</v>
      </c>
      <c r="J70" s="1"/>
      <c r="K70" s="1">
        <f t="shared" ref="K70:K96" si="14">E70-J70</f>
        <v>0</v>
      </c>
      <c r="L70" s="1"/>
      <c r="M70" s="1"/>
      <c r="N70" s="16"/>
      <c r="O70" s="1"/>
      <c r="P70" s="1">
        <f t="shared" si="3"/>
        <v>0</v>
      </c>
      <c r="Q70" s="17">
        <v>10</v>
      </c>
      <c r="R70" s="5">
        <f t="shared" si="5"/>
        <v>10</v>
      </c>
      <c r="S70" s="5"/>
      <c r="T70" s="1"/>
      <c r="U70" s="1" t="e">
        <f t="shared" si="6"/>
        <v>#DIV/0!</v>
      </c>
      <c r="V70" s="1" t="e">
        <f t="shared" si="7"/>
        <v>#DIV/0!</v>
      </c>
      <c r="W70" s="1">
        <v>-0.2</v>
      </c>
      <c r="X70" s="1">
        <v>-0.2</v>
      </c>
      <c r="Y70" s="1">
        <v>0</v>
      </c>
      <c r="Z70" s="1">
        <v>0</v>
      </c>
      <c r="AA70" s="1">
        <v>0</v>
      </c>
      <c r="AB70" s="1">
        <v>0</v>
      </c>
      <c r="AC70" s="1">
        <v>0</v>
      </c>
      <c r="AD70" s="1">
        <v>0</v>
      </c>
      <c r="AE70" s="1">
        <v>0</v>
      </c>
      <c r="AF70" s="1">
        <v>-0.4</v>
      </c>
      <c r="AG70" s="16" t="s">
        <v>96</v>
      </c>
      <c r="AH70" s="1">
        <f t="shared" si="8"/>
        <v>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6" t="s">
        <v>124</v>
      </c>
      <c r="B71" s="1" t="s">
        <v>43</v>
      </c>
      <c r="C71" s="1"/>
      <c r="D71" s="1"/>
      <c r="E71" s="1"/>
      <c r="F71" s="1"/>
      <c r="G71" s="7">
        <v>0.15</v>
      </c>
      <c r="H71" s="1">
        <v>60</v>
      </c>
      <c r="I71" s="1" t="s">
        <v>38</v>
      </c>
      <c r="J71" s="1"/>
      <c r="K71" s="1">
        <f t="shared" si="14"/>
        <v>0</v>
      </c>
      <c r="L71" s="1"/>
      <c r="M71" s="1"/>
      <c r="N71" s="16"/>
      <c r="O71" s="1"/>
      <c r="P71" s="1">
        <f t="shared" ref="P71:P96" si="15">E71/5</f>
        <v>0</v>
      </c>
      <c r="Q71" s="17">
        <v>10</v>
      </c>
      <c r="R71" s="5">
        <f t="shared" ref="R71:R96" si="16">Q71</f>
        <v>10</v>
      </c>
      <c r="S71" s="5"/>
      <c r="T71" s="1"/>
      <c r="U71" s="1" t="e">
        <f t="shared" ref="U71:U96" si="17">(F71+N71+O71+R71)/P71</f>
        <v>#DIV/0!</v>
      </c>
      <c r="V71" s="1" t="e">
        <f t="shared" ref="V71:V96" si="18">(F71+N71+O71)/P71</f>
        <v>#DIV/0!</v>
      </c>
      <c r="W71" s="1">
        <v>0</v>
      </c>
      <c r="X71" s="1">
        <v>0</v>
      </c>
      <c r="Y71" s="1">
        <v>0</v>
      </c>
      <c r="Z71" s="1">
        <v>0</v>
      </c>
      <c r="AA71" s="1">
        <v>0</v>
      </c>
      <c r="AB71" s="1">
        <v>0</v>
      </c>
      <c r="AC71" s="1">
        <v>0</v>
      </c>
      <c r="AD71" s="1">
        <v>0</v>
      </c>
      <c r="AE71" s="1">
        <v>0</v>
      </c>
      <c r="AF71" s="1">
        <v>-0.4</v>
      </c>
      <c r="AG71" s="16" t="s">
        <v>96</v>
      </c>
      <c r="AH71" s="1">
        <f t="shared" ref="AH71:AH96" si="19">ROUND(G71*R71,0)</f>
        <v>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125</v>
      </c>
      <c r="B72" s="1" t="s">
        <v>43</v>
      </c>
      <c r="C72" s="1">
        <v>26</v>
      </c>
      <c r="D72" s="1"/>
      <c r="E72" s="1">
        <v>11</v>
      </c>
      <c r="F72" s="1">
        <v>13</v>
      </c>
      <c r="G72" s="7">
        <v>0.4</v>
      </c>
      <c r="H72" s="1">
        <v>55</v>
      </c>
      <c r="I72" s="1" t="s">
        <v>38</v>
      </c>
      <c r="J72" s="1">
        <v>11</v>
      </c>
      <c r="K72" s="1">
        <f t="shared" si="14"/>
        <v>0</v>
      </c>
      <c r="L72" s="1"/>
      <c r="M72" s="1"/>
      <c r="N72" s="1">
        <v>0</v>
      </c>
      <c r="O72" s="1"/>
      <c r="P72" s="1">
        <f t="shared" si="15"/>
        <v>2.2000000000000002</v>
      </c>
      <c r="Q72" s="5">
        <f t="shared" si="13"/>
        <v>11.200000000000003</v>
      </c>
      <c r="R72" s="5">
        <f t="shared" si="16"/>
        <v>11.200000000000003</v>
      </c>
      <c r="S72" s="5"/>
      <c r="T72" s="1"/>
      <c r="U72" s="1">
        <f t="shared" si="17"/>
        <v>11</v>
      </c>
      <c r="V72" s="1">
        <f t="shared" si="18"/>
        <v>5.9090909090909083</v>
      </c>
      <c r="W72" s="1">
        <v>1.6</v>
      </c>
      <c r="X72" s="1">
        <v>1</v>
      </c>
      <c r="Y72" s="1">
        <v>2</v>
      </c>
      <c r="Z72" s="1">
        <v>1.6</v>
      </c>
      <c r="AA72" s="1">
        <v>0.8</v>
      </c>
      <c r="AB72" s="1">
        <v>0.4</v>
      </c>
      <c r="AC72" s="1">
        <v>1</v>
      </c>
      <c r="AD72" s="1">
        <v>1.6</v>
      </c>
      <c r="AE72" s="1">
        <v>1</v>
      </c>
      <c r="AF72" s="1">
        <v>4.5999999999999996</v>
      </c>
      <c r="AG72" s="27" t="s">
        <v>154</v>
      </c>
      <c r="AH72" s="1">
        <f t="shared" si="19"/>
        <v>4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126</v>
      </c>
      <c r="B73" s="1" t="s">
        <v>37</v>
      </c>
      <c r="C73" s="1">
        <v>372.39600000000002</v>
      </c>
      <c r="D73" s="1">
        <v>150.881</v>
      </c>
      <c r="E73" s="1">
        <v>219.23699999999999</v>
      </c>
      <c r="F73" s="1">
        <v>131.27199999999999</v>
      </c>
      <c r="G73" s="7">
        <v>1</v>
      </c>
      <c r="H73" s="1">
        <v>55</v>
      </c>
      <c r="I73" s="1" t="s">
        <v>38</v>
      </c>
      <c r="J73" s="1">
        <v>205.3</v>
      </c>
      <c r="K73" s="1">
        <f t="shared" si="14"/>
        <v>13.936999999999983</v>
      </c>
      <c r="L73" s="1"/>
      <c r="M73" s="1"/>
      <c r="N73" s="1">
        <v>323.77800000000002</v>
      </c>
      <c r="O73" s="1"/>
      <c r="P73" s="1">
        <f t="shared" si="15"/>
        <v>43.8474</v>
      </c>
      <c r="Q73" s="5">
        <f t="shared" si="13"/>
        <v>27.271399999999971</v>
      </c>
      <c r="R73" s="5">
        <f>S73</f>
        <v>0</v>
      </c>
      <c r="S73" s="5">
        <v>0</v>
      </c>
      <c r="T73" s="1" t="s">
        <v>156</v>
      </c>
      <c r="U73" s="1">
        <f t="shared" si="17"/>
        <v>10.378038378558363</v>
      </c>
      <c r="V73" s="1">
        <f t="shared" si="18"/>
        <v>10.378038378558363</v>
      </c>
      <c r="W73" s="1">
        <v>56.447400000000002</v>
      </c>
      <c r="X73" s="1">
        <v>57.400599999999997</v>
      </c>
      <c r="Y73" s="1">
        <v>44.5184</v>
      </c>
      <c r="Z73" s="1">
        <v>29.15</v>
      </c>
      <c r="AA73" s="1">
        <v>27.264199999999999</v>
      </c>
      <c r="AB73" s="1">
        <v>55.612400000000001</v>
      </c>
      <c r="AC73" s="1">
        <v>73.2</v>
      </c>
      <c r="AD73" s="1">
        <v>57.658799999999999</v>
      </c>
      <c r="AE73" s="1">
        <v>45.371600000000001</v>
      </c>
      <c r="AF73" s="1">
        <v>37.379800000000003</v>
      </c>
      <c r="AG73" s="1" t="s">
        <v>158</v>
      </c>
      <c r="AH73" s="1">
        <f t="shared" si="19"/>
        <v>0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0" t="s">
        <v>127</v>
      </c>
      <c r="B74" s="10" t="s">
        <v>37</v>
      </c>
      <c r="C74" s="10">
        <v>364.89499999999998</v>
      </c>
      <c r="D74" s="10">
        <v>660.65800000000002</v>
      </c>
      <c r="E74" s="10">
        <v>418.38900000000001</v>
      </c>
      <c r="F74" s="10">
        <v>345.42399999999998</v>
      </c>
      <c r="G74" s="11">
        <v>0</v>
      </c>
      <c r="H74" s="10">
        <v>50</v>
      </c>
      <c r="I74" s="10" t="s">
        <v>104</v>
      </c>
      <c r="J74" s="10">
        <v>391.1</v>
      </c>
      <c r="K74" s="10">
        <f t="shared" si="14"/>
        <v>27.288999999999987</v>
      </c>
      <c r="L74" s="10"/>
      <c r="M74" s="10"/>
      <c r="N74" s="10">
        <v>0</v>
      </c>
      <c r="O74" s="10"/>
      <c r="P74" s="10">
        <f t="shared" si="15"/>
        <v>83.677800000000005</v>
      </c>
      <c r="Q74" s="12"/>
      <c r="R74" s="5">
        <f t="shared" si="16"/>
        <v>0</v>
      </c>
      <c r="S74" s="12"/>
      <c r="T74" s="10"/>
      <c r="U74" s="1">
        <f t="shared" si="17"/>
        <v>4.1280243983469926</v>
      </c>
      <c r="V74" s="10">
        <f t="shared" si="18"/>
        <v>4.1280243983469926</v>
      </c>
      <c r="W74" s="10">
        <v>86.760400000000004</v>
      </c>
      <c r="X74" s="10">
        <v>92.899199999999993</v>
      </c>
      <c r="Y74" s="10">
        <v>87.940200000000004</v>
      </c>
      <c r="Z74" s="10">
        <v>75.155999999999992</v>
      </c>
      <c r="AA74" s="10">
        <v>77.6952</v>
      </c>
      <c r="AB74" s="10">
        <v>53.210400000000007</v>
      </c>
      <c r="AC74" s="10">
        <v>49.611800000000002</v>
      </c>
      <c r="AD74" s="10">
        <v>79.387199999999993</v>
      </c>
      <c r="AE74" s="10">
        <v>76.5762</v>
      </c>
      <c r="AF74" s="10">
        <v>94.253799999999998</v>
      </c>
      <c r="AG74" s="10" t="s">
        <v>128</v>
      </c>
      <c r="AH74" s="1">
        <f t="shared" si="19"/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3" t="s">
        <v>129</v>
      </c>
      <c r="B75" s="13" t="s">
        <v>43</v>
      </c>
      <c r="C75" s="13"/>
      <c r="D75" s="13"/>
      <c r="E75" s="13"/>
      <c r="F75" s="13"/>
      <c r="G75" s="14">
        <v>0</v>
      </c>
      <c r="H75" s="13">
        <v>40</v>
      </c>
      <c r="I75" s="13" t="s">
        <v>38</v>
      </c>
      <c r="J75" s="13"/>
      <c r="K75" s="13">
        <f t="shared" si="14"/>
        <v>0</v>
      </c>
      <c r="L75" s="13"/>
      <c r="M75" s="13"/>
      <c r="N75" s="13">
        <v>0</v>
      </c>
      <c r="O75" s="13"/>
      <c r="P75" s="13">
        <f t="shared" si="15"/>
        <v>0</v>
      </c>
      <c r="Q75" s="15"/>
      <c r="R75" s="5">
        <f t="shared" si="16"/>
        <v>0</v>
      </c>
      <c r="S75" s="15"/>
      <c r="T75" s="13"/>
      <c r="U75" s="1" t="e">
        <f t="shared" si="17"/>
        <v>#DIV/0!</v>
      </c>
      <c r="V75" s="13" t="e">
        <f t="shared" si="18"/>
        <v>#DIV/0!</v>
      </c>
      <c r="W75" s="13">
        <v>0</v>
      </c>
      <c r="X75" s="13">
        <v>-0.4</v>
      </c>
      <c r="Y75" s="13">
        <v>-0.4</v>
      </c>
      <c r="Z75" s="13">
        <v>0</v>
      </c>
      <c r="AA75" s="13">
        <v>0</v>
      </c>
      <c r="AB75" s="13">
        <v>0</v>
      </c>
      <c r="AC75" s="13">
        <v>0</v>
      </c>
      <c r="AD75" s="13">
        <v>-0.6</v>
      </c>
      <c r="AE75" s="13">
        <v>-1</v>
      </c>
      <c r="AF75" s="13">
        <v>-1.2</v>
      </c>
      <c r="AG75" s="13" t="s">
        <v>49</v>
      </c>
      <c r="AH75" s="1">
        <f t="shared" si="19"/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3" t="s">
        <v>130</v>
      </c>
      <c r="B76" s="13" t="s">
        <v>43</v>
      </c>
      <c r="C76" s="13"/>
      <c r="D76" s="13"/>
      <c r="E76" s="13"/>
      <c r="F76" s="13"/>
      <c r="G76" s="14">
        <v>0</v>
      </c>
      <c r="H76" s="13">
        <v>35</v>
      </c>
      <c r="I76" s="13" t="s">
        <v>38</v>
      </c>
      <c r="J76" s="13"/>
      <c r="K76" s="13">
        <f t="shared" si="14"/>
        <v>0</v>
      </c>
      <c r="L76" s="13"/>
      <c r="M76" s="13"/>
      <c r="N76" s="13">
        <v>0</v>
      </c>
      <c r="O76" s="13"/>
      <c r="P76" s="13">
        <f t="shared" si="15"/>
        <v>0</v>
      </c>
      <c r="Q76" s="15"/>
      <c r="R76" s="5">
        <f t="shared" si="16"/>
        <v>0</v>
      </c>
      <c r="S76" s="15"/>
      <c r="T76" s="13"/>
      <c r="U76" s="1" t="e">
        <f t="shared" si="17"/>
        <v>#DIV/0!</v>
      </c>
      <c r="V76" s="13" t="e">
        <f t="shared" si="18"/>
        <v>#DIV/0!</v>
      </c>
      <c r="W76" s="13">
        <v>-0.2</v>
      </c>
      <c r="X76" s="13">
        <v>-0.2</v>
      </c>
      <c r="Y76" s="13">
        <v>0</v>
      </c>
      <c r="Z76" s="13">
        <v>0</v>
      </c>
      <c r="AA76" s="13">
        <v>0</v>
      </c>
      <c r="AB76" s="13">
        <v>0</v>
      </c>
      <c r="AC76" s="13">
        <v>0</v>
      </c>
      <c r="AD76" s="13">
        <v>-0.2</v>
      </c>
      <c r="AE76" s="13">
        <v>-0.4</v>
      </c>
      <c r="AF76" s="13">
        <v>-0.6</v>
      </c>
      <c r="AG76" s="13" t="s">
        <v>49</v>
      </c>
      <c r="AH76" s="1">
        <f t="shared" si="19"/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9" t="s">
        <v>131</v>
      </c>
      <c r="B77" s="19" t="s">
        <v>37</v>
      </c>
      <c r="C77" s="19">
        <v>1072.4390000000001</v>
      </c>
      <c r="D77" s="19">
        <v>1103.037</v>
      </c>
      <c r="E77" s="19">
        <v>889.14499999999998</v>
      </c>
      <c r="F77" s="19">
        <v>1143.8050000000001</v>
      </c>
      <c r="G77" s="20">
        <v>1</v>
      </c>
      <c r="H77" s="19">
        <v>60</v>
      </c>
      <c r="I77" s="19" t="s">
        <v>38</v>
      </c>
      <c r="J77" s="19">
        <v>877.09500000000003</v>
      </c>
      <c r="K77" s="19">
        <f t="shared" si="14"/>
        <v>12.049999999999955</v>
      </c>
      <c r="L77" s="19"/>
      <c r="M77" s="19"/>
      <c r="N77" s="19">
        <v>162.43129999999999</v>
      </c>
      <c r="O77" s="19">
        <v>300</v>
      </c>
      <c r="P77" s="19">
        <f t="shared" si="15"/>
        <v>177.82900000000001</v>
      </c>
      <c r="Q77" s="21">
        <f t="shared" ref="Q77:Q79" si="20">12*P77-O77-N77-F77</f>
        <v>527.71170000000029</v>
      </c>
      <c r="R77" s="5">
        <v>550</v>
      </c>
      <c r="S77" s="21"/>
      <c r="T77" s="19"/>
      <c r="U77" s="1">
        <f t="shared" si="17"/>
        <v>12.125335575187398</v>
      </c>
      <c r="V77" s="19">
        <f t="shared" si="18"/>
        <v>9.0324767051493282</v>
      </c>
      <c r="W77" s="19">
        <v>170.0326</v>
      </c>
      <c r="X77" s="19">
        <v>184.52279999999999</v>
      </c>
      <c r="Y77" s="19">
        <v>186.55940000000001</v>
      </c>
      <c r="Z77" s="19">
        <v>199.25040000000001</v>
      </c>
      <c r="AA77" s="19">
        <v>194.49539999999999</v>
      </c>
      <c r="AB77" s="19">
        <v>166.607</v>
      </c>
      <c r="AC77" s="19">
        <v>173.685</v>
      </c>
      <c r="AD77" s="19">
        <v>205.41059999999999</v>
      </c>
      <c r="AE77" s="19">
        <v>207.41820000000001</v>
      </c>
      <c r="AF77" s="19">
        <v>178.17660000000001</v>
      </c>
      <c r="AG77" s="19" t="s">
        <v>58</v>
      </c>
      <c r="AH77" s="1">
        <f t="shared" si="19"/>
        <v>550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9" t="s">
        <v>132</v>
      </c>
      <c r="B78" s="19" t="s">
        <v>37</v>
      </c>
      <c r="C78" s="19">
        <v>1599.7449999999999</v>
      </c>
      <c r="D78" s="19">
        <v>1528.4010000000001</v>
      </c>
      <c r="E78" s="19">
        <v>1536.933</v>
      </c>
      <c r="F78" s="19">
        <v>1158.934</v>
      </c>
      <c r="G78" s="20">
        <v>1</v>
      </c>
      <c r="H78" s="19">
        <v>60</v>
      </c>
      <c r="I78" s="19" t="s">
        <v>38</v>
      </c>
      <c r="J78" s="19">
        <v>1559.6</v>
      </c>
      <c r="K78" s="19">
        <f t="shared" si="14"/>
        <v>-22.666999999999916</v>
      </c>
      <c r="L78" s="19"/>
      <c r="M78" s="19"/>
      <c r="N78" s="19">
        <v>653.48980000000006</v>
      </c>
      <c r="O78" s="19">
        <v>1200</v>
      </c>
      <c r="P78" s="19">
        <f t="shared" si="15"/>
        <v>307.38659999999999</v>
      </c>
      <c r="Q78" s="21">
        <f t="shared" si="20"/>
        <v>676.21539999999959</v>
      </c>
      <c r="R78" s="5">
        <v>750</v>
      </c>
      <c r="S78" s="21"/>
      <c r="T78" s="19"/>
      <c r="U78" s="1">
        <f t="shared" si="17"/>
        <v>12.240038440192254</v>
      </c>
      <c r="V78" s="19">
        <f t="shared" si="18"/>
        <v>9.8001142535165826</v>
      </c>
      <c r="W78" s="19">
        <v>314.75560000000002</v>
      </c>
      <c r="X78" s="19">
        <v>252.93639999999999</v>
      </c>
      <c r="Y78" s="19">
        <v>231.53360000000001</v>
      </c>
      <c r="Z78" s="19">
        <v>264.21800000000002</v>
      </c>
      <c r="AA78" s="19">
        <v>266.18220000000002</v>
      </c>
      <c r="AB78" s="19">
        <v>215.21860000000001</v>
      </c>
      <c r="AC78" s="19">
        <v>199.64680000000001</v>
      </c>
      <c r="AD78" s="19">
        <v>215.5966</v>
      </c>
      <c r="AE78" s="19">
        <v>241.60820000000001</v>
      </c>
      <c r="AF78" s="19">
        <v>346.67219999999998</v>
      </c>
      <c r="AG78" s="19" t="s">
        <v>87</v>
      </c>
      <c r="AH78" s="1">
        <f t="shared" si="19"/>
        <v>750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9" t="s">
        <v>133</v>
      </c>
      <c r="B79" s="19" t="s">
        <v>37</v>
      </c>
      <c r="C79" s="19">
        <v>2334.5329999999999</v>
      </c>
      <c r="D79" s="19">
        <v>1987.241</v>
      </c>
      <c r="E79" s="19">
        <v>2514.8919999999998</v>
      </c>
      <c r="F79" s="19">
        <v>1378.2660000000001</v>
      </c>
      <c r="G79" s="20">
        <v>1</v>
      </c>
      <c r="H79" s="19">
        <v>60</v>
      </c>
      <c r="I79" s="19" t="s">
        <v>38</v>
      </c>
      <c r="J79" s="19">
        <v>2497.5</v>
      </c>
      <c r="K79" s="19">
        <f t="shared" si="14"/>
        <v>17.391999999999825</v>
      </c>
      <c r="L79" s="19"/>
      <c r="M79" s="19"/>
      <c r="N79" s="19">
        <v>700.52330000000029</v>
      </c>
      <c r="O79" s="19">
        <v>2000</v>
      </c>
      <c r="P79" s="19">
        <f t="shared" si="15"/>
        <v>502.97839999999997</v>
      </c>
      <c r="Q79" s="21">
        <f t="shared" si="20"/>
        <v>1956.9514999999992</v>
      </c>
      <c r="R79" s="5">
        <v>2150</v>
      </c>
      <c r="S79" s="21"/>
      <c r="T79" s="19"/>
      <c r="U79" s="1">
        <f t="shared" si="17"/>
        <v>12.383810716324996</v>
      </c>
      <c r="V79" s="19">
        <f t="shared" si="18"/>
        <v>8.109273280920215</v>
      </c>
      <c r="W79" s="19">
        <v>452.58859999999999</v>
      </c>
      <c r="X79" s="19">
        <v>292.54039999999998</v>
      </c>
      <c r="Y79" s="19">
        <v>245.78479999999999</v>
      </c>
      <c r="Z79" s="19">
        <v>324.53219999999999</v>
      </c>
      <c r="AA79" s="19">
        <v>342.56060000000002</v>
      </c>
      <c r="AB79" s="19">
        <v>251.38419999999999</v>
      </c>
      <c r="AC79" s="19">
        <v>227.4682</v>
      </c>
      <c r="AD79" s="19">
        <v>379.67259999999999</v>
      </c>
      <c r="AE79" s="19">
        <v>518.64799999999991</v>
      </c>
      <c r="AF79" s="19">
        <v>641.245</v>
      </c>
      <c r="AG79" s="19" t="s">
        <v>87</v>
      </c>
      <c r="AH79" s="1">
        <f t="shared" si="19"/>
        <v>2150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22" t="s">
        <v>134</v>
      </c>
      <c r="B80" s="22" t="s">
        <v>37</v>
      </c>
      <c r="C80" s="22">
        <v>2550.5239999999999</v>
      </c>
      <c r="D80" s="22">
        <v>1002.718</v>
      </c>
      <c r="E80" s="22">
        <v>2033.43</v>
      </c>
      <c r="F80" s="22">
        <v>955.03800000000001</v>
      </c>
      <c r="G80" s="23">
        <v>1</v>
      </c>
      <c r="H80" s="22">
        <v>60</v>
      </c>
      <c r="I80" s="22" t="s">
        <v>38</v>
      </c>
      <c r="J80" s="22">
        <v>2033.9</v>
      </c>
      <c r="K80" s="22">
        <f t="shared" si="14"/>
        <v>-0.47000000000002728</v>
      </c>
      <c r="L80" s="22"/>
      <c r="M80" s="22"/>
      <c r="N80" s="22">
        <v>600</v>
      </c>
      <c r="O80" s="22">
        <v>1100</v>
      </c>
      <c r="P80" s="22">
        <f t="shared" si="15"/>
        <v>406.68600000000004</v>
      </c>
      <c r="Q80" s="24">
        <f>9*P80-O80-N80-F80</f>
        <v>1005.1360000000004</v>
      </c>
      <c r="R80" s="5">
        <f>S80</f>
        <v>500</v>
      </c>
      <c r="S80" s="24">
        <v>500</v>
      </c>
      <c r="T80" s="22" t="s">
        <v>155</v>
      </c>
      <c r="U80" s="1">
        <f t="shared" si="17"/>
        <v>7.7579213447229556</v>
      </c>
      <c r="V80" s="22">
        <f t="shared" si="18"/>
        <v>6.5284715972519338</v>
      </c>
      <c r="W80" s="22">
        <v>455.72500000000002</v>
      </c>
      <c r="X80" s="22">
        <v>549.23320000000001</v>
      </c>
      <c r="Y80" s="22">
        <v>520.91800000000001</v>
      </c>
      <c r="Z80" s="22">
        <v>574.87220000000002</v>
      </c>
      <c r="AA80" s="22">
        <v>570.36080000000004</v>
      </c>
      <c r="AB80" s="22">
        <v>381.52260000000001</v>
      </c>
      <c r="AC80" s="22">
        <v>386.30119999999999</v>
      </c>
      <c r="AD80" s="22">
        <v>524.75879999999995</v>
      </c>
      <c r="AE80" s="22">
        <v>482.41180000000003</v>
      </c>
      <c r="AF80" s="22">
        <v>276.77999999999997</v>
      </c>
      <c r="AG80" s="22" t="s">
        <v>52</v>
      </c>
      <c r="AH80" s="1">
        <f t="shared" si="19"/>
        <v>500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3" t="s">
        <v>135</v>
      </c>
      <c r="B81" s="13" t="s">
        <v>37</v>
      </c>
      <c r="C81" s="13"/>
      <c r="D81" s="13"/>
      <c r="E81" s="13"/>
      <c r="F81" s="13"/>
      <c r="G81" s="14">
        <v>0</v>
      </c>
      <c r="H81" s="13">
        <v>55</v>
      </c>
      <c r="I81" s="13" t="s">
        <v>38</v>
      </c>
      <c r="J81" s="13"/>
      <c r="K81" s="13">
        <f t="shared" si="14"/>
        <v>0</v>
      </c>
      <c r="L81" s="13"/>
      <c r="M81" s="13"/>
      <c r="N81" s="13">
        <v>0</v>
      </c>
      <c r="O81" s="13"/>
      <c r="P81" s="13">
        <f t="shared" si="15"/>
        <v>0</v>
      </c>
      <c r="Q81" s="15"/>
      <c r="R81" s="5">
        <f t="shared" si="16"/>
        <v>0</v>
      </c>
      <c r="S81" s="15"/>
      <c r="T81" s="13"/>
      <c r="U81" s="1" t="e">
        <f t="shared" si="17"/>
        <v>#DIV/0!</v>
      </c>
      <c r="V81" s="13" t="e">
        <f t="shared" si="18"/>
        <v>#DIV/0!</v>
      </c>
      <c r="W81" s="13">
        <v>0</v>
      </c>
      <c r="X81" s="13">
        <v>0</v>
      </c>
      <c r="Y81" s="13">
        <v>0</v>
      </c>
      <c r="Z81" s="13">
        <v>0</v>
      </c>
      <c r="AA81" s="13">
        <v>0</v>
      </c>
      <c r="AB81" s="13">
        <v>0</v>
      </c>
      <c r="AC81" s="13">
        <v>0</v>
      </c>
      <c r="AD81" s="13">
        <v>0</v>
      </c>
      <c r="AE81" s="13">
        <v>0</v>
      </c>
      <c r="AF81" s="13">
        <v>-0.22</v>
      </c>
      <c r="AG81" s="13" t="s">
        <v>49</v>
      </c>
      <c r="AH81" s="1">
        <f t="shared" si="19"/>
        <v>0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3" t="s">
        <v>136</v>
      </c>
      <c r="B82" s="13" t="s">
        <v>37</v>
      </c>
      <c r="C82" s="13"/>
      <c r="D82" s="13"/>
      <c r="E82" s="13"/>
      <c r="F82" s="13"/>
      <c r="G82" s="14">
        <v>0</v>
      </c>
      <c r="H82" s="13">
        <v>55</v>
      </c>
      <c r="I82" s="13" t="s">
        <v>38</v>
      </c>
      <c r="J82" s="13"/>
      <c r="K82" s="13">
        <f t="shared" si="14"/>
        <v>0</v>
      </c>
      <c r="L82" s="13"/>
      <c r="M82" s="13"/>
      <c r="N82" s="13">
        <v>0</v>
      </c>
      <c r="O82" s="13"/>
      <c r="P82" s="13">
        <f t="shared" si="15"/>
        <v>0</v>
      </c>
      <c r="Q82" s="15"/>
      <c r="R82" s="5">
        <f t="shared" si="16"/>
        <v>0</v>
      </c>
      <c r="S82" s="15"/>
      <c r="T82" s="13"/>
      <c r="U82" s="1" t="e">
        <f t="shared" si="17"/>
        <v>#DIV/0!</v>
      </c>
      <c r="V82" s="13" t="e">
        <f t="shared" si="18"/>
        <v>#DIV/0!</v>
      </c>
      <c r="W82" s="13">
        <v>-0.8</v>
      </c>
      <c r="X82" s="13">
        <v>-0.8</v>
      </c>
      <c r="Y82" s="13">
        <v>0</v>
      </c>
      <c r="Z82" s="13">
        <v>0</v>
      </c>
      <c r="AA82" s="13">
        <v>0</v>
      </c>
      <c r="AB82" s="13">
        <v>0</v>
      </c>
      <c r="AC82" s="13">
        <v>0</v>
      </c>
      <c r="AD82" s="13">
        <v>0</v>
      </c>
      <c r="AE82" s="13">
        <v>0</v>
      </c>
      <c r="AF82" s="13">
        <v>0</v>
      </c>
      <c r="AG82" s="13" t="s">
        <v>49</v>
      </c>
      <c r="AH82" s="1">
        <f t="shared" si="19"/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3" t="s">
        <v>137</v>
      </c>
      <c r="B83" s="13" t="s">
        <v>37</v>
      </c>
      <c r="C83" s="13"/>
      <c r="D83" s="13"/>
      <c r="E83" s="13"/>
      <c r="F83" s="13"/>
      <c r="G83" s="14">
        <v>0</v>
      </c>
      <c r="H83" s="13">
        <v>55</v>
      </c>
      <c r="I83" s="13" t="s">
        <v>38</v>
      </c>
      <c r="J83" s="13"/>
      <c r="K83" s="13">
        <f t="shared" si="14"/>
        <v>0</v>
      </c>
      <c r="L83" s="13"/>
      <c r="M83" s="13"/>
      <c r="N83" s="13">
        <v>0</v>
      </c>
      <c r="O83" s="13"/>
      <c r="P83" s="13">
        <f t="shared" si="15"/>
        <v>0</v>
      </c>
      <c r="Q83" s="15"/>
      <c r="R83" s="5">
        <f t="shared" si="16"/>
        <v>0</v>
      </c>
      <c r="S83" s="15"/>
      <c r="T83" s="13"/>
      <c r="U83" s="1" t="e">
        <f t="shared" si="17"/>
        <v>#DIV/0!</v>
      </c>
      <c r="V83" s="13" t="e">
        <f t="shared" si="18"/>
        <v>#DIV/0!</v>
      </c>
      <c r="W83" s="13">
        <v>0</v>
      </c>
      <c r="X83" s="13">
        <v>0</v>
      </c>
      <c r="Y83" s="13">
        <v>0</v>
      </c>
      <c r="Z83" s="13">
        <v>0</v>
      </c>
      <c r="AA83" s="13">
        <v>0</v>
      </c>
      <c r="AB83" s="13">
        <v>0</v>
      </c>
      <c r="AC83" s="13">
        <v>0</v>
      </c>
      <c r="AD83" s="13">
        <v>0</v>
      </c>
      <c r="AE83" s="13">
        <v>0</v>
      </c>
      <c r="AF83" s="13">
        <v>-0.16700000000000001</v>
      </c>
      <c r="AG83" s="13" t="s">
        <v>49</v>
      </c>
      <c r="AH83" s="1">
        <f t="shared" si="19"/>
        <v>0</v>
      </c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138</v>
      </c>
      <c r="B84" s="1" t="s">
        <v>37</v>
      </c>
      <c r="C84" s="1">
        <v>48.198999999999998</v>
      </c>
      <c r="D84" s="1">
        <v>168.34200000000001</v>
      </c>
      <c r="E84" s="1">
        <v>33.765000000000001</v>
      </c>
      <c r="F84" s="1">
        <v>162.70400000000001</v>
      </c>
      <c r="G84" s="7">
        <v>1</v>
      </c>
      <c r="H84" s="1">
        <v>60</v>
      </c>
      <c r="I84" s="1" t="s">
        <v>38</v>
      </c>
      <c r="J84" s="1">
        <v>32.049999999999997</v>
      </c>
      <c r="K84" s="1">
        <f t="shared" si="14"/>
        <v>1.7150000000000034</v>
      </c>
      <c r="L84" s="1"/>
      <c r="M84" s="1"/>
      <c r="N84" s="1">
        <v>0</v>
      </c>
      <c r="O84" s="1"/>
      <c r="P84" s="1">
        <f t="shared" si="15"/>
        <v>6.7530000000000001</v>
      </c>
      <c r="Q84" s="5"/>
      <c r="R84" s="5">
        <f t="shared" si="16"/>
        <v>0</v>
      </c>
      <c r="S84" s="5"/>
      <c r="T84" s="1"/>
      <c r="U84" s="1">
        <f t="shared" si="17"/>
        <v>24.09358803494743</v>
      </c>
      <c r="V84" s="1">
        <f t="shared" si="18"/>
        <v>24.09358803494743</v>
      </c>
      <c r="W84" s="1">
        <v>8.0256000000000007</v>
      </c>
      <c r="X84" s="1">
        <v>18.161999999999999</v>
      </c>
      <c r="Y84" s="1">
        <v>15.1066</v>
      </c>
      <c r="Z84" s="1">
        <v>6.4</v>
      </c>
      <c r="AA84" s="1">
        <v>6.7218</v>
      </c>
      <c r="AB84" s="1">
        <v>3.3794</v>
      </c>
      <c r="AC84" s="1">
        <v>2.7408000000000001</v>
      </c>
      <c r="AD84" s="1">
        <v>4.9753999999999996</v>
      </c>
      <c r="AE84" s="1">
        <v>15.9916</v>
      </c>
      <c r="AF84" s="1">
        <v>14.579599999999999</v>
      </c>
      <c r="AG84" s="27" t="s">
        <v>154</v>
      </c>
      <c r="AH84" s="1">
        <f t="shared" si="19"/>
        <v>0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3" t="s">
        <v>139</v>
      </c>
      <c r="B85" s="13" t="s">
        <v>43</v>
      </c>
      <c r="C85" s="13"/>
      <c r="D85" s="13"/>
      <c r="E85" s="13"/>
      <c r="F85" s="13"/>
      <c r="G85" s="14">
        <v>0</v>
      </c>
      <c r="H85" s="13">
        <v>40</v>
      </c>
      <c r="I85" s="13" t="s">
        <v>38</v>
      </c>
      <c r="J85" s="13"/>
      <c r="K85" s="13">
        <f t="shared" si="14"/>
        <v>0</v>
      </c>
      <c r="L85" s="13"/>
      <c r="M85" s="13"/>
      <c r="N85" s="13">
        <v>0</v>
      </c>
      <c r="O85" s="13"/>
      <c r="P85" s="13">
        <f t="shared" si="15"/>
        <v>0</v>
      </c>
      <c r="Q85" s="15"/>
      <c r="R85" s="5">
        <f t="shared" si="16"/>
        <v>0</v>
      </c>
      <c r="S85" s="15"/>
      <c r="T85" s="13"/>
      <c r="U85" s="1" t="e">
        <f t="shared" si="17"/>
        <v>#DIV/0!</v>
      </c>
      <c r="V85" s="13" t="e">
        <f t="shared" si="18"/>
        <v>#DIV/0!</v>
      </c>
      <c r="W85" s="13">
        <v>-0.4</v>
      </c>
      <c r="X85" s="13">
        <v>-0.8</v>
      </c>
      <c r="Y85" s="13">
        <v>-0.4</v>
      </c>
      <c r="Z85" s="13">
        <v>0</v>
      </c>
      <c r="AA85" s="13">
        <v>0</v>
      </c>
      <c r="AB85" s="13">
        <v>0</v>
      </c>
      <c r="AC85" s="13">
        <v>0</v>
      </c>
      <c r="AD85" s="13">
        <v>0</v>
      </c>
      <c r="AE85" s="13">
        <v>-1</v>
      </c>
      <c r="AF85" s="13">
        <v>-4</v>
      </c>
      <c r="AG85" s="13" t="s">
        <v>49</v>
      </c>
      <c r="AH85" s="1">
        <f t="shared" si="19"/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3" t="s">
        <v>140</v>
      </c>
      <c r="B86" s="13" t="s">
        <v>43</v>
      </c>
      <c r="C86" s="13"/>
      <c r="D86" s="13"/>
      <c r="E86" s="13"/>
      <c r="F86" s="13"/>
      <c r="G86" s="14">
        <v>0</v>
      </c>
      <c r="H86" s="13">
        <v>40</v>
      </c>
      <c r="I86" s="13" t="s">
        <v>38</v>
      </c>
      <c r="J86" s="13"/>
      <c r="K86" s="13">
        <f t="shared" si="14"/>
        <v>0</v>
      </c>
      <c r="L86" s="13"/>
      <c r="M86" s="13"/>
      <c r="N86" s="13">
        <v>0</v>
      </c>
      <c r="O86" s="13"/>
      <c r="P86" s="13">
        <f t="shared" si="15"/>
        <v>0</v>
      </c>
      <c r="Q86" s="15"/>
      <c r="R86" s="5">
        <f t="shared" si="16"/>
        <v>0</v>
      </c>
      <c r="S86" s="15"/>
      <c r="T86" s="13"/>
      <c r="U86" s="1" t="e">
        <f t="shared" si="17"/>
        <v>#DIV/0!</v>
      </c>
      <c r="V86" s="13" t="e">
        <f t="shared" si="18"/>
        <v>#DIV/0!</v>
      </c>
      <c r="W86" s="13">
        <v>-0.2</v>
      </c>
      <c r="X86" s="13">
        <v>-0.6</v>
      </c>
      <c r="Y86" s="13">
        <v>-0.4</v>
      </c>
      <c r="Z86" s="13">
        <v>0</v>
      </c>
      <c r="AA86" s="13">
        <v>0</v>
      </c>
      <c r="AB86" s="13">
        <v>0</v>
      </c>
      <c r="AC86" s="13">
        <v>0</v>
      </c>
      <c r="AD86" s="13">
        <v>-0.4</v>
      </c>
      <c r="AE86" s="13">
        <v>-1</v>
      </c>
      <c r="AF86" s="13">
        <v>-4.4000000000000004</v>
      </c>
      <c r="AG86" s="13" t="s">
        <v>49</v>
      </c>
      <c r="AH86" s="1">
        <f t="shared" si="19"/>
        <v>0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141</v>
      </c>
      <c r="B87" s="1" t="s">
        <v>43</v>
      </c>
      <c r="C87" s="1">
        <v>313</v>
      </c>
      <c r="D87" s="1">
        <v>270</v>
      </c>
      <c r="E87" s="1">
        <v>232</v>
      </c>
      <c r="F87" s="1">
        <v>282</v>
      </c>
      <c r="G87" s="7">
        <v>0.3</v>
      </c>
      <c r="H87" s="1">
        <v>40</v>
      </c>
      <c r="I87" s="1" t="s">
        <v>38</v>
      </c>
      <c r="J87" s="1">
        <v>240</v>
      </c>
      <c r="K87" s="1">
        <f t="shared" si="14"/>
        <v>-8</v>
      </c>
      <c r="L87" s="1"/>
      <c r="M87" s="1"/>
      <c r="N87" s="1">
        <v>146</v>
      </c>
      <c r="O87" s="1"/>
      <c r="P87" s="1">
        <f t="shared" si="15"/>
        <v>46.4</v>
      </c>
      <c r="Q87" s="5">
        <f t="shared" ref="Q87" si="21">11*P87-O87-N87-F87</f>
        <v>82.399999999999977</v>
      </c>
      <c r="R87" s="5">
        <f t="shared" si="16"/>
        <v>82.399999999999977</v>
      </c>
      <c r="S87" s="5"/>
      <c r="T87" s="1"/>
      <c r="U87" s="1">
        <f t="shared" si="17"/>
        <v>11</v>
      </c>
      <c r="V87" s="1">
        <f t="shared" si="18"/>
        <v>9.2241379310344822</v>
      </c>
      <c r="W87" s="1">
        <v>47.8</v>
      </c>
      <c r="X87" s="1">
        <v>38.6</v>
      </c>
      <c r="Y87" s="1">
        <v>39</v>
      </c>
      <c r="Z87" s="1">
        <v>58.8</v>
      </c>
      <c r="AA87" s="1">
        <v>57.2</v>
      </c>
      <c r="AB87" s="1">
        <v>54</v>
      </c>
      <c r="AC87" s="1">
        <v>59.6</v>
      </c>
      <c r="AD87" s="1">
        <v>62.4</v>
      </c>
      <c r="AE87" s="1">
        <v>58.4</v>
      </c>
      <c r="AF87" s="1">
        <v>68.599999999999994</v>
      </c>
      <c r="AG87" s="1"/>
      <c r="AH87" s="1">
        <f t="shared" si="19"/>
        <v>25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9" t="s">
        <v>142</v>
      </c>
      <c r="B88" s="19" t="s">
        <v>37</v>
      </c>
      <c r="C88" s="19">
        <v>1725.5050000000001</v>
      </c>
      <c r="D88" s="19">
        <v>3646.7179999999998</v>
      </c>
      <c r="E88" s="19">
        <v>2263.0790000000002</v>
      </c>
      <c r="F88" s="19">
        <v>2794.1260000000002</v>
      </c>
      <c r="G88" s="20">
        <v>1</v>
      </c>
      <c r="H88" s="19">
        <v>40</v>
      </c>
      <c r="I88" s="19" t="s">
        <v>38</v>
      </c>
      <c r="J88" s="19">
        <v>2083.15</v>
      </c>
      <c r="K88" s="19">
        <f t="shared" si="14"/>
        <v>179.92900000000009</v>
      </c>
      <c r="L88" s="19"/>
      <c r="M88" s="19"/>
      <c r="N88" s="19">
        <v>696.09010000000103</v>
      </c>
      <c r="O88" s="19">
        <v>1000</v>
      </c>
      <c r="P88" s="19">
        <f t="shared" si="15"/>
        <v>452.61580000000004</v>
      </c>
      <c r="Q88" s="21">
        <f>12*P88-O88-N88-F88</f>
        <v>941.17349999999897</v>
      </c>
      <c r="R88" s="5">
        <v>1000</v>
      </c>
      <c r="S88" s="21"/>
      <c r="T88" s="19"/>
      <c r="U88" s="1">
        <f t="shared" si="17"/>
        <v>12.129970054072352</v>
      </c>
      <c r="V88" s="19">
        <f t="shared" si="18"/>
        <v>9.9205907084993523</v>
      </c>
      <c r="W88" s="19">
        <v>455.24619999999999</v>
      </c>
      <c r="X88" s="19">
        <v>459.69359999999989</v>
      </c>
      <c r="Y88" s="19">
        <v>457.22019999999998</v>
      </c>
      <c r="Z88" s="19">
        <v>404.15260000000001</v>
      </c>
      <c r="AA88" s="19">
        <v>398.63060000000002</v>
      </c>
      <c r="AB88" s="19">
        <v>367.23379999999997</v>
      </c>
      <c r="AC88" s="19">
        <v>370.40280000000001</v>
      </c>
      <c r="AD88" s="19">
        <v>440.17059999999998</v>
      </c>
      <c r="AE88" s="19">
        <v>438.98939999999999</v>
      </c>
      <c r="AF88" s="19">
        <v>402.43439999999998</v>
      </c>
      <c r="AG88" s="19" t="s">
        <v>58</v>
      </c>
      <c r="AH88" s="1">
        <f t="shared" si="19"/>
        <v>1000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0" t="s">
        <v>143</v>
      </c>
      <c r="B89" s="10" t="s">
        <v>43</v>
      </c>
      <c r="C89" s="10"/>
      <c r="D89" s="10">
        <v>8</v>
      </c>
      <c r="E89" s="18">
        <v>7</v>
      </c>
      <c r="F89" s="10"/>
      <c r="G89" s="11">
        <v>0</v>
      </c>
      <c r="H89" s="10">
        <v>40</v>
      </c>
      <c r="I89" s="10" t="s">
        <v>104</v>
      </c>
      <c r="J89" s="10">
        <v>8</v>
      </c>
      <c r="K89" s="10">
        <f t="shared" si="14"/>
        <v>-1</v>
      </c>
      <c r="L89" s="10"/>
      <c r="M89" s="10"/>
      <c r="N89" s="10">
        <v>0</v>
      </c>
      <c r="O89" s="10"/>
      <c r="P89" s="10">
        <f t="shared" si="15"/>
        <v>1.4</v>
      </c>
      <c r="Q89" s="12"/>
      <c r="R89" s="5">
        <f t="shared" si="16"/>
        <v>0</v>
      </c>
      <c r="S89" s="12"/>
      <c r="T89" s="10"/>
      <c r="U89" s="1">
        <f t="shared" si="17"/>
        <v>0</v>
      </c>
      <c r="V89" s="10">
        <f t="shared" si="18"/>
        <v>0</v>
      </c>
      <c r="W89" s="10">
        <v>0.8</v>
      </c>
      <c r="X89" s="10">
        <v>0.6</v>
      </c>
      <c r="Y89" s="10">
        <v>1.2</v>
      </c>
      <c r="Z89" s="10">
        <v>0.8</v>
      </c>
      <c r="AA89" s="10">
        <v>0.8</v>
      </c>
      <c r="AB89" s="10">
        <v>2</v>
      </c>
      <c r="AC89" s="10">
        <v>2</v>
      </c>
      <c r="AD89" s="10">
        <v>1.8</v>
      </c>
      <c r="AE89" s="10">
        <v>1.2</v>
      </c>
      <c r="AF89" s="10">
        <v>8.6</v>
      </c>
      <c r="AG89" s="10" t="s">
        <v>144</v>
      </c>
      <c r="AH89" s="1">
        <f t="shared" si="19"/>
        <v>0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145</v>
      </c>
      <c r="B90" s="1" t="s">
        <v>43</v>
      </c>
      <c r="C90" s="1">
        <v>355</v>
      </c>
      <c r="D90" s="1">
        <v>192</v>
      </c>
      <c r="E90" s="1">
        <v>259</v>
      </c>
      <c r="F90" s="1">
        <v>200</v>
      </c>
      <c r="G90" s="7">
        <v>0.3</v>
      </c>
      <c r="H90" s="1">
        <v>40</v>
      </c>
      <c r="I90" s="1" t="s">
        <v>38</v>
      </c>
      <c r="J90" s="1">
        <v>264</v>
      </c>
      <c r="K90" s="1">
        <f t="shared" si="14"/>
        <v>-5</v>
      </c>
      <c r="L90" s="1"/>
      <c r="M90" s="1"/>
      <c r="N90" s="1">
        <v>250</v>
      </c>
      <c r="O90" s="1"/>
      <c r="P90" s="1">
        <f t="shared" si="15"/>
        <v>51.8</v>
      </c>
      <c r="Q90" s="5">
        <f t="shared" ref="Q90:Q92" si="22">11*P90-O90-N90-F90</f>
        <v>119.79999999999995</v>
      </c>
      <c r="R90" s="5">
        <f t="shared" si="16"/>
        <v>119.79999999999995</v>
      </c>
      <c r="S90" s="5"/>
      <c r="T90" s="1"/>
      <c r="U90" s="1">
        <f t="shared" si="17"/>
        <v>11</v>
      </c>
      <c r="V90" s="1">
        <f t="shared" si="18"/>
        <v>8.6872586872586872</v>
      </c>
      <c r="W90" s="1">
        <v>52.2</v>
      </c>
      <c r="X90" s="1">
        <v>71.2</v>
      </c>
      <c r="Y90" s="1">
        <v>71.599999999999994</v>
      </c>
      <c r="Z90" s="1">
        <v>73.400000000000006</v>
      </c>
      <c r="AA90" s="1">
        <v>69.8</v>
      </c>
      <c r="AB90" s="1">
        <v>63.8</v>
      </c>
      <c r="AC90" s="1">
        <v>71.599999999999994</v>
      </c>
      <c r="AD90" s="1">
        <v>55.2</v>
      </c>
      <c r="AE90" s="1">
        <v>53.2</v>
      </c>
      <c r="AF90" s="1">
        <v>81.8</v>
      </c>
      <c r="AG90" s="1"/>
      <c r="AH90" s="1">
        <f t="shared" si="19"/>
        <v>36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146</v>
      </c>
      <c r="B91" s="1" t="s">
        <v>43</v>
      </c>
      <c r="C91" s="1">
        <v>313</v>
      </c>
      <c r="D91" s="1">
        <v>198</v>
      </c>
      <c r="E91" s="1">
        <v>210</v>
      </c>
      <c r="F91" s="1">
        <v>232</v>
      </c>
      <c r="G91" s="7">
        <v>0.3</v>
      </c>
      <c r="H91" s="1">
        <v>40</v>
      </c>
      <c r="I91" s="1" t="s">
        <v>38</v>
      </c>
      <c r="J91" s="1">
        <v>227</v>
      </c>
      <c r="K91" s="1">
        <f t="shared" si="14"/>
        <v>-17</v>
      </c>
      <c r="L91" s="1"/>
      <c r="M91" s="1"/>
      <c r="N91" s="1">
        <v>124</v>
      </c>
      <c r="O91" s="1"/>
      <c r="P91" s="1">
        <f t="shared" si="15"/>
        <v>42</v>
      </c>
      <c r="Q91" s="5">
        <f t="shared" si="22"/>
        <v>106</v>
      </c>
      <c r="R91" s="5">
        <f t="shared" si="16"/>
        <v>106</v>
      </c>
      <c r="S91" s="5"/>
      <c r="T91" s="1"/>
      <c r="U91" s="1">
        <f t="shared" si="17"/>
        <v>11</v>
      </c>
      <c r="V91" s="1">
        <f t="shared" si="18"/>
        <v>8.4761904761904763</v>
      </c>
      <c r="W91" s="1">
        <v>41</v>
      </c>
      <c r="X91" s="1">
        <v>46</v>
      </c>
      <c r="Y91" s="1">
        <v>48</v>
      </c>
      <c r="Z91" s="1">
        <v>37.4</v>
      </c>
      <c r="AA91" s="1">
        <v>31.2</v>
      </c>
      <c r="AB91" s="1">
        <v>39.6</v>
      </c>
      <c r="AC91" s="1">
        <v>44.6</v>
      </c>
      <c r="AD91" s="1">
        <v>57.2</v>
      </c>
      <c r="AE91" s="1">
        <v>55.6</v>
      </c>
      <c r="AF91" s="1">
        <v>43.6</v>
      </c>
      <c r="AG91" s="1"/>
      <c r="AH91" s="1">
        <f t="shared" si="19"/>
        <v>32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147</v>
      </c>
      <c r="B92" s="1" t="s">
        <v>37</v>
      </c>
      <c r="C92" s="1">
        <v>62.640999999999998</v>
      </c>
      <c r="D92" s="1">
        <v>201.465</v>
      </c>
      <c r="E92" s="1">
        <v>73.162999999999997</v>
      </c>
      <c r="F92" s="1">
        <v>115.027</v>
      </c>
      <c r="G92" s="7">
        <v>1</v>
      </c>
      <c r="H92" s="1">
        <v>45</v>
      </c>
      <c r="I92" s="1" t="s">
        <v>38</v>
      </c>
      <c r="J92" s="1">
        <v>105.15</v>
      </c>
      <c r="K92" s="1">
        <f t="shared" si="14"/>
        <v>-31.987000000000009</v>
      </c>
      <c r="L92" s="1"/>
      <c r="M92" s="1"/>
      <c r="N92" s="1">
        <v>16.43000000000001</v>
      </c>
      <c r="O92" s="1"/>
      <c r="P92" s="1">
        <f t="shared" si="15"/>
        <v>14.6326</v>
      </c>
      <c r="Q92" s="5">
        <f t="shared" si="22"/>
        <v>29.501599999999982</v>
      </c>
      <c r="R92" s="5">
        <f t="shared" si="16"/>
        <v>29.501599999999982</v>
      </c>
      <c r="S92" s="5"/>
      <c r="T92" s="1"/>
      <c r="U92" s="1">
        <f t="shared" si="17"/>
        <v>11</v>
      </c>
      <c r="V92" s="1">
        <f t="shared" si="18"/>
        <v>8.9838442928802831</v>
      </c>
      <c r="W92" s="1">
        <v>15.2096</v>
      </c>
      <c r="X92" s="1">
        <v>22.603400000000001</v>
      </c>
      <c r="Y92" s="1">
        <v>23.1188</v>
      </c>
      <c r="Z92" s="1">
        <v>17.2348</v>
      </c>
      <c r="AA92" s="1">
        <v>17.216799999999999</v>
      </c>
      <c r="AB92" s="1">
        <v>11.742599999999999</v>
      </c>
      <c r="AC92" s="1">
        <v>9.2825999999999986</v>
      </c>
      <c r="AD92" s="1">
        <v>15.7224</v>
      </c>
      <c r="AE92" s="1">
        <v>17.002400000000002</v>
      </c>
      <c r="AF92" s="1">
        <v>22.855599999999999</v>
      </c>
      <c r="AG92" s="1"/>
      <c r="AH92" s="1">
        <f t="shared" si="19"/>
        <v>30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3" t="s">
        <v>148</v>
      </c>
      <c r="B93" s="13" t="s">
        <v>43</v>
      </c>
      <c r="C93" s="13"/>
      <c r="D93" s="13"/>
      <c r="E93" s="13"/>
      <c r="F93" s="13"/>
      <c r="G93" s="14">
        <v>0</v>
      </c>
      <c r="H93" s="13">
        <v>40</v>
      </c>
      <c r="I93" s="13" t="s">
        <v>38</v>
      </c>
      <c r="J93" s="13"/>
      <c r="K93" s="13">
        <f t="shared" si="14"/>
        <v>0</v>
      </c>
      <c r="L93" s="13"/>
      <c r="M93" s="13"/>
      <c r="N93" s="13">
        <v>0</v>
      </c>
      <c r="O93" s="13"/>
      <c r="P93" s="13">
        <f t="shared" si="15"/>
        <v>0</v>
      </c>
      <c r="Q93" s="15"/>
      <c r="R93" s="5">
        <f t="shared" si="16"/>
        <v>0</v>
      </c>
      <c r="S93" s="15"/>
      <c r="T93" s="13"/>
      <c r="U93" s="1" t="e">
        <f t="shared" si="17"/>
        <v>#DIV/0!</v>
      </c>
      <c r="V93" s="13" t="e">
        <f t="shared" si="18"/>
        <v>#DIV/0!</v>
      </c>
      <c r="W93" s="13">
        <v>0</v>
      </c>
      <c r="X93" s="13">
        <v>-0.6</v>
      </c>
      <c r="Y93" s="13">
        <v>-0.6</v>
      </c>
      <c r="Z93" s="13">
        <v>0</v>
      </c>
      <c r="AA93" s="13">
        <v>0</v>
      </c>
      <c r="AB93" s="13">
        <v>0</v>
      </c>
      <c r="AC93" s="13">
        <v>0</v>
      </c>
      <c r="AD93" s="13">
        <v>0</v>
      </c>
      <c r="AE93" s="13">
        <v>-0.4</v>
      </c>
      <c r="AF93" s="13">
        <v>-1.6</v>
      </c>
      <c r="AG93" s="13" t="s">
        <v>49</v>
      </c>
      <c r="AH93" s="1">
        <f t="shared" si="19"/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149</v>
      </c>
      <c r="B94" s="1" t="s">
        <v>43</v>
      </c>
      <c r="C94" s="1">
        <v>204</v>
      </c>
      <c r="D94" s="1">
        <v>306</v>
      </c>
      <c r="E94" s="1">
        <v>295</v>
      </c>
      <c r="F94" s="1">
        <v>215</v>
      </c>
      <c r="G94" s="7">
        <v>0.3</v>
      </c>
      <c r="H94" s="1">
        <v>40</v>
      </c>
      <c r="I94" s="1" t="s">
        <v>38</v>
      </c>
      <c r="J94" s="1">
        <v>296</v>
      </c>
      <c r="K94" s="1">
        <f t="shared" si="14"/>
        <v>-1</v>
      </c>
      <c r="L94" s="1"/>
      <c r="M94" s="1"/>
      <c r="N94" s="1">
        <v>207</v>
      </c>
      <c r="O94" s="1"/>
      <c r="P94" s="1">
        <f t="shared" si="15"/>
        <v>59</v>
      </c>
      <c r="Q94" s="5">
        <f t="shared" ref="Q94" si="23">11*P94-O94-N94-F94</f>
        <v>227</v>
      </c>
      <c r="R94" s="5">
        <f t="shared" si="16"/>
        <v>227</v>
      </c>
      <c r="S94" s="5"/>
      <c r="T94" s="1"/>
      <c r="U94" s="1">
        <f t="shared" si="17"/>
        <v>11</v>
      </c>
      <c r="V94" s="1">
        <f t="shared" si="18"/>
        <v>7.1525423728813555</v>
      </c>
      <c r="W94" s="1">
        <v>47.8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 t="s">
        <v>150</v>
      </c>
      <c r="AH94" s="1">
        <f t="shared" si="19"/>
        <v>68</v>
      </c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25" t="s">
        <v>151</v>
      </c>
      <c r="B95" s="1" t="s">
        <v>37</v>
      </c>
      <c r="C95" s="1"/>
      <c r="D95" s="1"/>
      <c r="E95" s="1"/>
      <c r="F95" s="1"/>
      <c r="G95" s="7">
        <v>1</v>
      </c>
      <c r="H95" s="1">
        <v>50</v>
      </c>
      <c r="I95" s="1" t="s">
        <v>38</v>
      </c>
      <c r="J95" s="1"/>
      <c r="K95" s="1">
        <f t="shared" si="14"/>
        <v>0</v>
      </c>
      <c r="L95" s="1"/>
      <c r="M95" s="1"/>
      <c r="N95" s="1">
        <v>0</v>
      </c>
      <c r="O95" s="1">
        <v>300</v>
      </c>
      <c r="P95" s="1">
        <f t="shared" si="15"/>
        <v>0</v>
      </c>
      <c r="Q95" s="5"/>
      <c r="R95" s="5">
        <f t="shared" si="16"/>
        <v>0</v>
      </c>
      <c r="S95" s="5"/>
      <c r="T95" s="1"/>
      <c r="U95" s="1" t="e">
        <f t="shared" si="17"/>
        <v>#DIV/0!</v>
      </c>
      <c r="V95" s="1" t="e">
        <f t="shared" si="18"/>
        <v>#DIV/0!</v>
      </c>
      <c r="W95" s="1">
        <v>0</v>
      </c>
      <c r="X95" s="1">
        <v>0</v>
      </c>
      <c r="Y95" s="1">
        <v>0</v>
      </c>
      <c r="Z95" s="1">
        <v>0</v>
      </c>
      <c r="AA95" s="1">
        <v>0</v>
      </c>
      <c r="AB95" s="1">
        <v>0</v>
      </c>
      <c r="AC95" s="1">
        <v>0</v>
      </c>
      <c r="AD95" s="1">
        <v>0</v>
      </c>
      <c r="AE95" s="1">
        <v>0</v>
      </c>
      <c r="AF95" s="1">
        <v>0</v>
      </c>
      <c r="AG95" s="1" t="s">
        <v>150</v>
      </c>
      <c r="AH95" s="1">
        <f t="shared" si="19"/>
        <v>0</v>
      </c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25" t="s">
        <v>152</v>
      </c>
      <c r="B96" s="1" t="s">
        <v>43</v>
      </c>
      <c r="C96" s="1"/>
      <c r="D96" s="1"/>
      <c r="E96" s="1"/>
      <c r="F96" s="1"/>
      <c r="G96" s="7">
        <v>0.05</v>
      </c>
      <c r="H96" s="1">
        <v>120</v>
      </c>
      <c r="I96" s="1" t="s">
        <v>38</v>
      </c>
      <c r="J96" s="1"/>
      <c r="K96" s="1">
        <f t="shared" si="14"/>
        <v>0</v>
      </c>
      <c r="L96" s="1"/>
      <c r="M96" s="1"/>
      <c r="N96" s="1">
        <v>120</v>
      </c>
      <c r="O96" s="1"/>
      <c r="P96" s="1">
        <f t="shared" si="15"/>
        <v>0</v>
      </c>
      <c r="Q96" s="5"/>
      <c r="R96" s="5">
        <f t="shared" si="16"/>
        <v>0</v>
      </c>
      <c r="S96" s="5"/>
      <c r="T96" s="1"/>
      <c r="U96" s="1" t="e">
        <f t="shared" si="17"/>
        <v>#DIV/0!</v>
      </c>
      <c r="V96" s="1" t="e">
        <f t="shared" si="18"/>
        <v>#DIV/0!</v>
      </c>
      <c r="W96" s="1">
        <v>0</v>
      </c>
      <c r="X96" s="1">
        <v>0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>
        <v>0</v>
      </c>
      <c r="AE96" s="1">
        <v>0</v>
      </c>
      <c r="AF96" s="1">
        <v>0</v>
      </c>
      <c r="AG96" s="1" t="s">
        <v>150</v>
      </c>
      <c r="AH96" s="1">
        <f t="shared" si="19"/>
        <v>0</v>
      </c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H96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2025-04-03T12:54:06Z</dcterms:created>
  <dcterms:modified xsi:type="dcterms:W3CDTF">2025-04-04T07:14:03Z</dcterms:modified>
</cp:coreProperties>
</file>