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9B88CA85-14EB-468F-A224-A423F6D9A9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Y505" i="1" s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P444" i="1"/>
  <c r="BO443" i="1"/>
  <c r="BM443" i="1"/>
  <c r="Y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Y434" i="1" s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BO421" i="1"/>
  <c r="BM421" i="1"/>
  <c r="Y421" i="1"/>
  <c r="P421" i="1"/>
  <c r="BP420" i="1"/>
  <c r="BO420" i="1"/>
  <c r="BN420" i="1"/>
  <c r="BM420" i="1"/>
  <c r="Z420" i="1"/>
  <c r="Y420" i="1"/>
  <c r="BP419" i="1"/>
  <c r="BO419" i="1"/>
  <c r="BN419" i="1"/>
  <c r="BM419" i="1"/>
  <c r="Z419" i="1"/>
  <c r="Y419" i="1"/>
  <c r="BP418" i="1"/>
  <c r="BO418" i="1"/>
  <c r="BN418" i="1"/>
  <c r="BM418" i="1"/>
  <c r="Z418" i="1"/>
  <c r="Y418" i="1"/>
  <c r="BP417" i="1"/>
  <c r="BO417" i="1"/>
  <c r="BN417" i="1"/>
  <c r="BM417" i="1"/>
  <c r="Z417" i="1"/>
  <c r="Y417" i="1"/>
  <c r="X413" i="1"/>
  <c r="X412" i="1"/>
  <c r="BO411" i="1"/>
  <c r="BM411" i="1"/>
  <c r="Y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Y381" i="1"/>
  <c r="X381" i="1"/>
  <c r="BP380" i="1"/>
  <c r="BO380" i="1"/>
  <c r="BN380" i="1"/>
  <c r="BM380" i="1"/>
  <c r="Z380" i="1"/>
  <c r="Y380" i="1"/>
  <c r="BP379" i="1"/>
  <c r="BO379" i="1"/>
  <c r="BN379" i="1"/>
  <c r="BM379" i="1"/>
  <c r="Z379" i="1"/>
  <c r="Z381" i="1" s="1"/>
  <c r="Y379" i="1"/>
  <c r="Y382" i="1" s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Y346" i="1" s="1"/>
  <c r="P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BO335" i="1"/>
  <c r="BM335" i="1"/>
  <c r="Y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Y312" i="1" s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Y300" i="1" s="1"/>
  <c r="P298" i="1"/>
  <c r="X296" i="1"/>
  <c r="Y295" i="1"/>
  <c r="X295" i="1"/>
  <c r="BP294" i="1"/>
  <c r="BO294" i="1"/>
  <c r="BN294" i="1"/>
  <c r="BM294" i="1"/>
  <c r="Z294" i="1"/>
  <c r="Z295" i="1" s="1"/>
  <c r="Y294" i="1"/>
  <c r="S588" i="1" s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O588" i="1" s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7" i="1"/>
  <c r="Y166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BO119" i="1"/>
  <c r="BM119" i="1"/>
  <c r="Y119" i="1"/>
  <c r="P119" i="1"/>
  <c r="X117" i="1"/>
  <c r="X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Y110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P94" i="1"/>
  <c r="BP93" i="1"/>
  <c r="BO93" i="1"/>
  <c r="BN93" i="1"/>
  <c r="BM93" i="1"/>
  <c r="Z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Y69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Y55" i="1" s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O39" i="1"/>
  <c r="BM39" i="1"/>
  <c r="Z39" i="1"/>
  <c r="Y39" i="1"/>
  <c r="BP39" i="1" s="1"/>
  <c r="P39" i="1"/>
  <c r="BO38" i="1"/>
  <c r="BM38" i="1"/>
  <c r="Y38" i="1"/>
  <c r="BP38" i="1" s="1"/>
  <c r="P38" i="1"/>
  <c r="BO37" i="1"/>
  <c r="BN37" i="1"/>
  <c r="BM37" i="1"/>
  <c r="Z37" i="1"/>
  <c r="Y37" i="1"/>
  <c r="BP37" i="1" s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C588" i="1" s="1"/>
  <c r="P35" i="1"/>
  <c r="X31" i="1"/>
  <c r="X30" i="1"/>
  <c r="BO29" i="1"/>
  <c r="BM29" i="1"/>
  <c r="Y29" i="1"/>
  <c r="Y31" i="1" s="1"/>
  <c r="P29" i="1"/>
  <c r="X27" i="1"/>
  <c r="X578" i="1" s="1"/>
  <c r="X26" i="1"/>
  <c r="X582" i="1" s="1"/>
  <c r="BO25" i="1"/>
  <c r="BM25" i="1"/>
  <c r="Y25" i="1"/>
  <c r="BP25" i="1" s="1"/>
  <c r="P25" i="1"/>
  <c r="BO24" i="1"/>
  <c r="BM24" i="1"/>
  <c r="Z24" i="1"/>
  <c r="Y24" i="1"/>
  <c r="BP24" i="1" s="1"/>
  <c r="P24" i="1"/>
  <c r="BO23" i="1"/>
  <c r="BM23" i="1"/>
  <c r="Y23" i="1"/>
  <c r="P23" i="1"/>
  <c r="BO22" i="1"/>
  <c r="BM22" i="1"/>
  <c r="X579" i="1" s="1"/>
  <c r="Y22" i="1"/>
  <c r="BP22" i="1" s="1"/>
  <c r="P22" i="1"/>
  <c r="H10" i="1"/>
  <c r="A9" i="1"/>
  <c r="A10" i="1" s="1"/>
  <c r="D7" i="1"/>
  <c r="Q6" i="1"/>
  <c r="P2" i="1"/>
  <c r="F9" i="1" l="1"/>
  <c r="J9" i="1"/>
  <c r="F10" i="1"/>
  <c r="Z22" i="1"/>
  <c r="BN22" i="1"/>
  <c r="BP23" i="1"/>
  <c r="Y580" i="1" s="1"/>
  <c r="BN23" i="1"/>
  <c r="Z23" i="1"/>
  <c r="H9" i="1"/>
  <c r="B588" i="1"/>
  <c r="Y27" i="1"/>
  <c r="Y26" i="1"/>
  <c r="Z161" i="1"/>
  <c r="Z300" i="1"/>
  <c r="X580" i="1"/>
  <c r="X581" i="1" s="1"/>
  <c r="Z25" i="1"/>
  <c r="BN25" i="1"/>
  <c r="Z29" i="1"/>
  <c r="Z30" i="1" s="1"/>
  <c r="BN29" i="1"/>
  <c r="BP29" i="1"/>
  <c r="Y30" i="1"/>
  <c r="BN39" i="1"/>
  <c r="Y40" i="1"/>
  <c r="BP67" i="1"/>
  <c r="BN67" i="1"/>
  <c r="Z67" i="1"/>
  <c r="Y78" i="1"/>
  <c r="BP71" i="1"/>
  <c r="BN71" i="1"/>
  <c r="Z71" i="1"/>
  <c r="Z77" i="1" s="1"/>
  <c r="BP75" i="1"/>
  <c r="BN75" i="1"/>
  <c r="Z75" i="1"/>
  <c r="Z90" i="1"/>
  <c r="BP88" i="1"/>
  <c r="BN88" i="1"/>
  <c r="Z88" i="1"/>
  <c r="BP95" i="1"/>
  <c r="BN95" i="1"/>
  <c r="Z95" i="1"/>
  <c r="BP97" i="1"/>
  <c r="BN97" i="1"/>
  <c r="Z97" i="1"/>
  <c r="BP100" i="1"/>
  <c r="BN100" i="1"/>
  <c r="Z100" i="1"/>
  <c r="BP109" i="1"/>
  <c r="BN109" i="1"/>
  <c r="Z109" i="1"/>
  <c r="Y111" i="1"/>
  <c r="Y116" i="1"/>
  <c r="BP113" i="1"/>
  <c r="BN113" i="1"/>
  <c r="Z113" i="1"/>
  <c r="BP120" i="1"/>
  <c r="BN120" i="1"/>
  <c r="Z120" i="1"/>
  <c r="BP123" i="1"/>
  <c r="BN123" i="1"/>
  <c r="Z123" i="1"/>
  <c r="Y128" i="1"/>
  <c r="BP132" i="1"/>
  <c r="BN132" i="1"/>
  <c r="Z132" i="1"/>
  <c r="Z133" i="1" s="1"/>
  <c r="Y134" i="1"/>
  <c r="G588" i="1"/>
  <c r="Y140" i="1"/>
  <c r="BP137" i="1"/>
  <c r="BN137" i="1"/>
  <c r="Z137" i="1"/>
  <c r="Z139" i="1" s="1"/>
  <c r="BP158" i="1"/>
  <c r="BN158" i="1"/>
  <c r="Z158" i="1"/>
  <c r="BP176" i="1"/>
  <c r="BN176" i="1"/>
  <c r="Z176" i="1"/>
  <c r="Z184" i="1" s="1"/>
  <c r="BP181" i="1"/>
  <c r="BN181" i="1"/>
  <c r="Z181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BP214" i="1"/>
  <c r="BN214" i="1"/>
  <c r="Z214" i="1"/>
  <c r="Y218" i="1"/>
  <c r="BP222" i="1"/>
  <c r="BN222" i="1"/>
  <c r="Z222" i="1"/>
  <c r="Z223" i="1" s="1"/>
  <c r="Y224" i="1"/>
  <c r="K588" i="1"/>
  <c r="Y236" i="1"/>
  <c r="BP227" i="1"/>
  <c r="BN227" i="1"/>
  <c r="Z227" i="1"/>
  <c r="BP231" i="1"/>
  <c r="BN231" i="1"/>
  <c r="Z231" i="1"/>
  <c r="Y235" i="1"/>
  <c r="Y241" i="1"/>
  <c r="BP238" i="1"/>
  <c r="BN238" i="1"/>
  <c r="Z238" i="1"/>
  <c r="Z240" i="1" s="1"/>
  <c r="BP247" i="1"/>
  <c r="BN247" i="1"/>
  <c r="Z247" i="1"/>
  <c r="BP261" i="1"/>
  <c r="BN261" i="1"/>
  <c r="Z261" i="1"/>
  <c r="Y263" i="1"/>
  <c r="P588" i="1"/>
  <c r="Y271" i="1"/>
  <c r="BP266" i="1"/>
  <c r="BN266" i="1"/>
  <c r="Z266" i="1"/>
  <c r="Z271" i="1" s="1"/>
  <c r="BP270" i="1"/>
  <c r="BN270" i="1"/>
  <c r="Z270" i="1"/>
  <c r="Y272" i="1"/>
  <c r="Q588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Y284" i="1"/>
  <c r="BP283" i="1"/>
  <c r="BN283" i="1"/>
  <c r="Z283" i="1"/>
  <c r="Z284" i="1" s="1"/>
  <c r="Y285" i="1"/>
  <c r="R588" i="1"/>
  <c r="Y291" i="1"/>
  <c r="BP288" i="1"/>
  <c r="BN288" i="1"/>
  <c r="Z288" i="1"/>
  <c r="Z290" i="1" s="1"/>
  <c r="BP306" i="1"/>
  <c r="BN306" i="1"/>
  <c r="Z306" i="1"/>
  <c r="BP310" i="1"/>
  <c r="BN310" i="1"/>
  <c r="Z310" i="1"/>
  <c r="Y319" i="1"/>
  <c r="BP314" i="1"/>
  <c r="BN314" i="1"/>
  <c r="Z314" i="1"/>
  <c r="Y318" i="1"/>
  <c r="BP322" i="1"/>
  <c r="BN322" i="1"/>
  <c r="Z322" i="1"/>
  <c r="Z326" i="1" s="1"/>
  <c r="Y326" i="1"/>
  <c r="Z332" i="1"/>
  <c r="BP330" i="1"/>
  <c r="BN330" i="1"/>
  <c r="Z330" i="1"/>
  <c r="BP336" i="1"/>
  <c r="BN336" i="1"/>
  <c r="Z336" i="1"/>
  <c r="BP344" i="1"/>
  <c r="BN344" i="1"/>
  <c r="Z344" i="1"/>
  <c r="U588" i="1"/>
  <c r="Y350" i="1"/>
  <c r="BP349" i="1"/>
  <c r="BN349" i="1"/>
  <c r="Z349" i="1"/>
  <c r="Z350" i="1" s="1"/>
  <c r="Y351" i="1"/>
  <c r="Y356" i="1"/>
  <c r="BP353" i="1"/>
  <c r="BN353" i="1"/>
  <c r="Z353" i="1"/>
  <c r="BP391" i="1"/>
  <c r="BN391" i="1"/>
  <c r="Z391" i="1"/>
  <c r="Y395" i="1"/>
  <c r="BP399" i="1"/>
  <c r="BN399" i="1"/>
  <c r="Z399" i="1"/>
  <c r="Z400" i="1" s="1"/>
  <c r="Y401" i="1"/>
  <c r="Y409" i="1"/>
  <c r="BP403" i="1"/>
  <c r="BN403" i="1"/>
  <c r="Z403" i="1"/>
  <c r="Y408" i="1"/>
  <c r="BP406" i="1"/>
  <c r="BN406" i="1"/>
  <c r="Z406" i="1"/>
  <c r="Y447" i="1"/>
  <c r="BP443" i="1"/>
  <c r="BN443" i="1"/>
  <c r="Z443" i="1"/>
  <c r="Y448" i="1"/>
  <c r="BP452" i="1"/>
  <c r="BN452" i="1"/>
  <c r="Z452" i="1"/>
  <c r="Y454" i="1"/>
  <c r="Y458" i="1"/>
  <c r="BP457" i="1"/>
  <c r="BN457" i="1"/>
  <c r="Z457" i="1"/>
  <c r="Z458" i="1" s="1"/>
  <c r="AA588" i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Y490" i="1"/>
  <c r="BP487" i="1"/>
  <c r="BN487" i="1"/>
  <c r="Z487" i="1"/>
  <c r="BP498" i="1"/>
  <c r="BN498" i="1"/>
  <c r="Z498" i="1"/>
  <c r="BP502" i="1"/>
  <c r="BN502" i="1"/>
  <c r="Z502" i="1"/>
  <c r="BN24" i="1"/>
  <c r="Z36" i="1"/>
  <c r="Z40" i="1" s="1"/>
  <c r="BN36" i="1"/>
  <c r="Z38" i="1"/>
  <c r="BN38" i="1"/>
  <c r="Y41" i="1"/>
  <c r="D588" i="1"/>
  <c r="Z49" i="1"/>
  <c r="Z55" i="1" s="1"/>
  <c r="BN49" i="1"/>
  <c r="Z51" i="1"/>
  <c r="BN51" i="1"/>
  <c r="Z53" i="1"/>
  <c r="BN53" i="1"/>
  <c r="Y56" i="1"/>
  <c r="Y62" i="1"/>
  <c r="Z59" i="1"/>
  <c r="Z62" i="1" s="1"/>
  <c r="BN59" i="1"/>
  <c r="Z61" i="1"/>
  <c r="BN61" i="1"/>
  <c r="Y63" i="1"/>
  <c r="Y68" i="1"/>
  <c r="BP65" i="1"/>
  <c r="BN65" i="1"/>
  <c r="Z65" i="1"/>
  <c r="Z68" i="1" s="1"/>
  <c r="BP73" i="1"/>
  <c r="BN73" i="1"/>
  <c r="Z73" i="1"/>
  <c r="Y77" i="1"/>
  <c r="BP81" i="1"/>
  <c r="BN81" i="1"/>
  <c r="Z81" i="1"/>
  <c r="Z83" i="1" s="1"/>
  <c r="Y90" i="1"/>
  <c r="BP94" i="1"/>
  <c r="BN94" i="1"/>
  <c r="Z94" i="1"/>
  <c r="BP96" i="1"/>
  <c r="BN96" i="1"/>
  <c r="Z96" i="1"/>
  <c r="Z102" i="1" s="1"/>
  <c r="BP98" i="1"/>
  <c r="BN98" i="1"/>
  <c r="Z98" i="1"/>
  <c r="Y102" i="1"/>
  <c r="BP107" i="1"/>
  <c r="BN107" i="1"/>
  <c r="Z107" i="1"/>
  <c r="Z110" i="1" s="1"/>
  <c r="BP115" i="1"/>
  <c r="BN115" i="1"/>
  <c r="Z115" i="1"/>
  <c r="Y117" i="1"/>
  <c r="Y129" i="1"/>
  <c r="BP119" i="1"/>
  <c r="BN119" i="1"/>
  <c r="Z119" i="1"/>
  <c r="BP122" i="1"/>
  <c r="BN122" i="1"/>
  <c r="Z122" i="1"/>
  <c r="BP126" i="1"/>
  <c r="BN126" i="1"/>
  <c r="Z126" i="1"/>
  <c r="Y133" i="1"/>
  <c r="Y139" i="1"/>
  <c r="BP143" i="1"/>
  <c r="BN143" i="1"/>
  <c r="Z143" i="1"/>
  <c r="Z144" i="1" s="1"/>
  <c r="Y145" i="1"/>
  <c r="Y150" i="1"/>
  <c r="BP147" i="1"/>
  <c r="BN147" i="1"/>
  <c r="Z147" i="1"/>
  <c r="Z149" i="1" s="1"/>
  <c r="Y161" i="1"/>
  <c r="BP160" i="1"/>
  <c r="BN160" i="1"/>
  <c r="Z160" i="1"/>
  <c r="Y162" i="1"/>
  <c r="Y167" i="1"/>
  <c r="BP164" i="1"/>
  <c r="BN164" i="1"/>
  <c r="Z164" i="1"/>
  <c r="Z166" i="1" s="1"/>
  <c r="Y184" i="1"/>
  <c r="BP178" i="1"/>
  <c r="BN178" i="1"/>
  <c r="Z178" i="1"/>
  <c r="BP183" i="1"/>
  <c r="BN183" i="1"/>
  <c r="Z183" i="1"/>
  <c r="Y185" i="1"/>
  <c r="J588" i="1"/>
  <c r="Y191" i="1"/>
  <c r="BP188" i="1"/>
  <c r="BN188" i="1"/>
  <c r="Z188" i="1"/>
  <c r="Z190" i="1" s="1"/>
  <c r="Y195" i="1"/>
  <c r="BP200" i="1"/>
  <c r="BN200" i="1"/>
  <c r="Z200" i="1"/>
  <c r="BP204" i="1"/>
  <c r="BN204" i="1"/>
  <c r="Z204" i="1"/>
  <c r="Y219" i="1"/>
  <c r="BP212" i="1"/>
  <c r="BN212" i="1"/>
  <c r="Z212" i="1"/>
  <c r="Z218" i="1" s="1"/>
  <c r="BP216" i="1"/>
  <c r="BN216" i="1"/>
  <c r="Z216" i="1"/>
  <c r="Y223" i="1"/>
  <c r="BP229" i="1"/>
  <c r="BN229" i="1"/>
  <c r="Z229" i="1"/>
  <c r="BP233" i="1"/>
  <c r="BN233" i="1"/>
  <c r="Z233" i="1"/>
  <c r="Y240" i="1"/>
  <c r="BP245" i="1"/>
  <c r="BN245" i="1"/>
  <c r="Z245" i="1"/>
  <c r="Z250" i="1" s="1"/>
  <c r="BP249" i="1"/>
  <c r="BN249" i="1"/>
  <c r="Z249" i="1"/>
  <c r="Y251" i="1"/>
  <c r="M588" i="1"/>
  <c r="Y255" i="1"/>
  <c r="BP254" i="1"/>
  <c r="BN254" i="1"/>
  <c r="Z254" i="1"/>
  <c r="Z255" i="1" s="1"/>
  <c r="Y256" i="1"/>
  <c r="Y262" i="1"/>
  <c r="BP259" i="1"/>
  <c r="BN259" i="1"/>
  <c r="Z259" i="1"/>
  <c r="Z262" i="1" s="1"/>
  <c r="BP268" i="1"/>
  <c r="BN268" i="1"/>
  <c r="Z268" i="1"/>
  <c r="Y290" i="1"/>
  <c r="BP299" i="1"/>
  <c r="BN299" i="1"/>
  <c r="Z299" i="1"/>
  <c r="Y301" i="1"/>
  <c r="T588" i="1"/>
  <c r="Y311" i="1"/>
  <c r="BP304" i="1"/>
  <c r="BN304" i="1"/>
  <c r="Z304" i="1"/>
  <c r="BP308" i="1"/>
  <c r="BN308" i="1"/>
  <c r="Z308" i="1"/>
  <c r="BP316" i="1"/>
  <c r="BN316" i="1"/>
  <c r="Z316" i="1"/>
  <c r="Y327" i="1"/>
  <c r="BP324" i="1"/>
  <c r="BN324" i="1"/>
  <c r="Z324" i="1"/>
  <c r="Y332" i="1"/>
  <c r="Y339" i="1"/>
  <c r="BP335" i="1"/>
  <c r="BN335" i="1"/>
  <c r="Z335" i="1"/>
  <c r="Z339" i="1" s="1"/>
  <c r="BP338" i="1"/>
  <c r="BN338" i="1"/>
  <c r="Z338" i="1"/>
  <c r="Y340" i="1"/>
  <c r="Y345" i="1"/>
  <c r="BP342" i="1"/>
  <c r="BN342" i="1"/>
  <c r="Z342" i="1"/>
  <c r="Z345" i="1" s="1"/>
  <c r="BP355" i="1"/>
  <c r="BN355" i="1"/>
  <c r="Z355" i="1"/>
  <c r="Y357" i="1"/>
  <c r="V588" i="1"/>
  <c r="Y372" i="1"/>
  <c r="BP361" i="1"/>
  <c r="Y371" i="1"/>
  <c r="BN361" i="1"/>
  <c r="Z361" i="1"/>
  <c r="BP365" i="1"/>
  <c r="BN365" i="1"/>
  <c r="Z365" i="1"/>
  <c r="BP369" i="1"/>
  <c r="BN369" i="1"/>
  <c r="Z369" i="1"/>
  <c r="BP422" i="1"/>
  <c r="BN422" i="1"/>
  <c r="Z422" i="1"/>
  <c r="BP427" i="1"/>
  <c r="BN427" i="1"/>
  <c r="Z427" i="1"/>
  <c r="Z434" i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F588" i="1"/>
  <c r="W588" i="1"/>
  <c r="E588" i="1"/>
  <c r="Y91" i="1"/>
  <c r="H588" i="1"/>
  <c r="Y155" i="1"/>
  <c r="I588" i="1"/>
  <c r="Y173" i="1"/>
  <c r="L588" i="1"/>
  <c r="Y250" i="1"/>
  <c r="Y296" i="1"/>
  <c r="BP363" i="1"/>
  <c r="BN363" i="1"/>
  <c r="Z363" i="1"/>
  <c r="BP367" i="1"/>
  <c r="BN367" i="1"/>
  <c r="Z367" i="1"/>
  <c r="BP375" i="1"/>
  <c r="BN375" i="1"/>
  <c r="Z375" i="1"/>
  <c r="Z376" i="1" s="1"/>
  <c r="Y377" i="1"/>
  <c r="Y385" i="1"/>
  <c r="BP384" i="1"/>
  <c r="BN384" i="1"/>
  <c r="Z384" i="1"/>
  <c r="Z385" i="1" s="1"/>
  <c r="Y386" i="1"/>
  <c r="Y396" i="1"/>
  <c r="BP389" i="1"/>
  <c r="BN389" i="1"/>
  <c r="Z389" i="1"/>
  <c r="Z395" i="1" s="1"/>
  <c r="BP393" i="1"/>
  <c r="BN393" i="1"/>
  <c r="Z393" i="1"/>
  <c r="Y400" i="1"/>
  <c r="BP404" i="1"/>
  <c r="BN404" i="1"/>
  <c r="Z404" i="1"/>
  <c r="Y412" i="1"/>
  <c r="BP411" i="1"/>
  <c r="BN411" i="1"/>
  <c r="Z411" i="1"/>
  <c r="Z412" i="1" s="1"/>
  <c r="Y413" i="1"/>
  <c r="BP421" i="1"/>
  <c r="BN421" i="1"/>
  <c r="Z421" i="1"/>
  <c r="Z429" i="1" s="1"/>
  <c r="BP424" i="1"/>
  <c r="BN424" i="1"/>
  <c r="Z424" i="1"/>
  <c r="Y429" i="1"/>
  <c r="BP433" i="1"/>
  <c r="BN433" i="1"/>
  <c r="Z433" i="1"/>
  <c r="Y435" i="1"/>
  <c r="Y588" i="1"/>
  <c r="Y441" i="1"/>
  <c r="BP438" i="1"/>
  <c r="BN438" i="1"/>
  <c r="Z438" i="1"/>
  <c r="Z440" i="1" s="1"/>
  <c r="BP446" i="1"/>
  <c r="BN446" i="1"/>
  <c r="Z446" i="1"/>
  <c r="Z588" i="1"/>
  <c r="Y453" i="1"/>
  <c r="BP451" i="1"/>
  <c r="BN451" i="1"/>
  <c r="Z451" i="1"/>
  <c r="Z453" i="1" s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BP497" i="1"/>
  <c r="BN497" i="1"/>
  <c r="Z497" i="1"/>
  <c r="Z504" i="1" s="1"/>
  <c r="BP501" i="1"/>
  <c r="BN501" i="1"/>
  <c r="Z501" i="1"/>
  <c r="Y504" i="1"/>
  <c r="BP508" i="1"/>
  <c r="BN508" i="1"/>
  <c r="Z508" i="1"/>
  <c r="Z510" i="1" s="1"/>
  <c r="X588" i="1"/>
  <c r="Y430" i="1"/>
  <c r="Y510" i="1"/>
  <c r="BP509" i="1"/>
  <c r="BN509" i="1"/>
  <c r="Z509" i="1"/>
  <c r="Y511" i="1"/>
  <c r="Y515" i="1"/>
  <c r="BP513" i="1"/>
  <c r="BN513" i="1"/>
  <c r="Z513" i="1"/>
  <c r="Z515" i="1" s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553" i="1" l="1"/>
  <c r="Z534" i="1"/>
  <c r="Z371" i="1"/>
  <c r="Z489" i="1"/>
  <c r="Z482" i="1"/>
  <c r="Z235" i="1"/>
  <c r="Z116" i="1"/>
  <c r="Y582" i="1"/>
  <c r="Y579" i="1"/>
  <c r="Y581" i="1" s="1"/>
  <c r="Z568" i="1"/>
  <c r="Z311" i="1"/>
  <c r="Z128" i="1"/>
  <c r="Z447" i="1"/>
  <c r="Z408" i="1"/>
  <c r="Z356" i="1"/>
  <c r="Z318" i="1"/>
  <c r="Z206" i="1"/>
  <c r="Y578" i="1"/>
  <c r="Z26" i="1"/>
  <c r="Z583" i="1" l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<sst xmlns="http://schemas.openxmlformats.org/spreadsheetml/2006/main" count="2708" uniqueCount="971">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</sst>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5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4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21</v>
      </c>
      <c r="Q10" s="865"/>
      <c r="R10" s="866"/>
      <c r="U10" s="24" t="s">
        <v>22</v>
      </c>
      <c r="V10" s="719" t="s">
        <v>23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2"/>
      <c r="R11" s="803"/>
      <c r="U11" s="24" t="s">
        <v>26</v>
      </c>
      <c r="V11" s="1014" t="s">
        <v>27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28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29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30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31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33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34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20" t="s">
        <v>37</v>
      </c>
      <c r="D17" s="712" t="s">
        <v>38</v>
      </c>
      <c r="E17" s="781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80"/>
      <c r="R17" s="780"/>
      <c r="S17" s="780"/>
      <c r="T17" s="781"/>
      <c r="U17" s="1046" t="s">
        <v>50</v>
      </c>
      <c r="V17" s="776"/>
      <c r="W17" s="712" t="s">
        <v>51</v>
      </c>
      <c r="X17" s="712" t="s">
        <v>52</v>
      </c>
      <c r="Y17" s="1047" t="s">
        <v>53</v>
      </c>
      <c r="Z17" s="946" t="s">
        <v>54</v>
      </c>
      <c r="AA17" s="922" t="s">
        <v>55</v>
      </c>
      <c r="AB17" s="922" t="s">
        <v>56</v>
      </c>
      <c r="AC17" s="922" t="s">
        <v>57</v>
      </c>
      <c r="AD17" s="922" t="s">
        <v>58</v>
      </c>
      <c r="AE17" s="1008"/>
      <c r="AF17" s="1009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60</v>
      </c>
      <c r="V18" s="67" t="s">
        <v>61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62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63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81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88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89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68</v>
      </c>
      <c r="X35" s="669">
        <v>500</v>
      </c>
      <c r="Y35" s="670">
        <f>IFERROR(IF(X35="",0,CEILING((X35/$H35),1)*$H35),"")</f>
        <v>507.6</v>
      </c>
      <c r="Z35" s="36">
        <f>IFERROR(IF(Y35=0,"",ROUNDUP(Y35/H35,0)*0.01898),"")</f>
        <v>0.89205999999999996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520.1388888888888</v>
      </c>
      <c r="BN35" s="64">
        <f>IFERROR(Y35*I35/H35,"0")</f>
        <v>528.04499999999996</v>
      </c>
      <c r="BO35" s="64">
        <f>IFERROR(1/J35*(X35/H35),"0")</f>
        <v>0.72337962962962954</v>
      </c>
      <c r="BP35" s="64">
        <f>IFERROR(1/J35*(Y35/H35),"0")</f>
        <v>0.734375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46.296296296296291</v>
      </c>
      <c r="Y40" s="671">
        <f>IFERROR(Y35/H35,"0")+IFERROR(Y36/H36,"0")+IFERROR(Y37/H37,"0")+IFERROR(Y38/H38,"0")+IFERROR(Y39/H39,"0")</f>
        <v>47</v>
      </c>
      <c r="Z40" s="671">
        <f>IFERROR(IF(Z35="",0,Z35),"0")+IFERROR(IF(Z36="",0,Z36),"0")+IFERROR(IF(Z37="",0,Z37),"0")+IFERROR(IF(Z38="",0,Z38),"0")+IFERROR(IF(Z39="",0,Z39),"0")</f>
        <v>0.89205999999999996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500</v>
      </c>
      <c r="Y41" s="671">
        <f>IFERROR(SUM(Y35:Y39),"0")</f>
        <v>507.6</v>
      </c>
      <c r="Z41" s="37"/>
      <c r="AA41" s="672"/>
      <c r="AB41" s="672"/>
      <c r="AC41" s="672"/>
    </row>
    <row r="42" spans="1:68" ht="14.25" customHeight="1" x14ac:dyDescent="0.25">
      <c r="A42" s="686" t="s">
        <v>63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109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89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68</v>
      </c>
      <c r="X49" s="669">
        <v>500</v>
      </c>
      <c r="Y49" s="670">
        <f t="shared" si="0"/>
        <v>507.6</v>
      </c>
      <c r="Z49" s="36">
        <f>IFERROR(IF(Y49=0,"",ROUNDUP(Y49/H49,0)*0.01898),"")</f>
        <v>0.89205999999999996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520.1388888888888</v>
      </c>
      <c r="BN49" s="64">
        <f t="shared" si="2"/>
        <v>528.04499999999996</v>
      </c>
      <c r="BO49" s="64">
        <f t="shared" si="3"/>
        <v>0.72337962962962954</v>
      </c>
      <c r="BP49" s="64">
        <f t="shared" si="4"/>
        <v>0.734375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46.296296296296291</v>
      </c>
      <c r="Y55" s="671">
        <f>IFERROR(Y48/H48,"0")+IFERROR(Y49/H49,"0")+IFERROR(Y50/H50,"0")+IFERROR(Y51/H51,"0")+IFERROR(Y52/H52,"0")+IFERROR(Y53/H53,"0")+IFERROR(Y54/H54,"0")</f>
        <v>47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0.89205999999999996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500</v>
      </c>
      <c r="Y56" s="671">
        <f>IFERROR(SUM(Y48:Y54),"0")</f>
        <v>507.6</v>
      </c>
      <c r="Z56" s="37"/>
      <c r="AA56" s="672"/>
      <c r="AB56" s="672"/>
      <c r="AC56" s="672"/>
    </row>
    <row r="57" spans="1:68" ht="14.25" customHeight="1" x14ac:dyDescent="0.25">
      <c r="A57" s="686" t="s">
        <v>130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68</v>
      </c>
      <c r="X58" s="669">
        <v>50</v>
      </c>
      <c r="Y58" s="670">
        <f>IFERROR(IF(X58="",0,CEILING((X58/$H58),1)*$H58),"")</f>
        <v>54</v>
      </c>
      <c r="Z58" s="36">
        <f>IFERROR(IF(Y58=0,"",ROUNDUP(Y58/H58,0)*0.01898),"")</f>
        <v>9.4899999999999998E-2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52.013888888888886</v>
      </c>
      <c r="BN58" s="64">
        <f>IFERROR(Y58*I58/H58,"0")</f>
        <v>56.17499999999999</v>
      </c>
      <c r="BO58" s="64">
        <f>IFERROR(1/J58*(X58/H58),"0")</f>
        <v>7.2337962962962965E-2</v>
      </c>
      <c r="BP58" s="64">
        <f>IFERROR(1/J58*(Y58/H58),"0")</f>
        <v>7.8125E-2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4.6296296296296298</v>
      </c>
      <c r="Y62" s="671">
        <f>IFERROR(Y58/H58,"0")+IFERROR(Y59/H59,"0")+IFERROR(Y60/H60,"0")+IFERROR(Y61/H61,"0")</f>
        <v>5</v>
      </c>
      <c r="Z62" s="671">
        <f>IFERROR(IF(Z58="",0,Z58),"0")+IFERROR(IF(Z59="",0,Z59),"0")+IFERROR(IF(Z60="",0,Z60),"0")+IFERROR(IF(Z61="",0,Z61),"0")</f>
        <v>9.4899999999999998E-2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50</v>
      </c>
      <c r="Y63" s="671">
        <f>IFERROR(SUM(Y58:Y61),"0")</f>
        <v>54</v>
      </c>
      <c r="Z63" s="37"/>
      <c r="AA63" s="672"/>
      <c r="AB63" s="672"/>
      <c r="AC63" s="672"/>
    </row>
    <row r="64" spans="1:68" ht="14.25" customHeight="1" x14ac:dyDescent="0.25">
      <c r="A64" s="686" t="s">
        <v>141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63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167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175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89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68</v>
      </c>
      <c r="X87" s="669">
        <v>500</v>
      </c>
      <c r="Y87" s="670">
        <f>IFERROR(IF(X87="",0,CEILING((X87/$H87),1)*$H87),"")</f>
        <v>507.6</v>
      </c>
      <c r="Z87" s="36">
        <f>IFERROR(IF(Y87=0,"",ROUNDUP(Y87/H87,0)*0.01898),"")</f>
        <v>0.89205999999999996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520.1388888888888</v>
      </c>
      <c r="BN87" s="64">
        <f>IFERROR(Y87*I87/H87,"0")</f>
        <v>528.04499999999996</v>
      </c>
      <c r="BO87" s="64">
        <f>IFERROR(1/J87*(X87/H87),"0")</f>
        <v>0.72337962962962954</v>
      </c>
      <c r="BP87" s="64">
        <f>IFERROR(1/J87*(Y87/H87),"0")</f>
        <v>0.734375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46.296296296296291</v>
      </c>
      <c r="Y90" s="671">
        <f>IFERROR(Y87/H87,"0")+IFERROR(Y88/H88,"0")+IFERROR(Y89/H89,"0")</f>
        <v>47</v>
      </c>
      <c r="Z90" s="671">
        <f>IFERROR(IF(Z87="",0,Z87),"0")+IFERROR(IF(Z88="",0,Z88),"0")+IFERROR(IF(Z89="",0,Z89),"0")</f>
        <v>0.89205999999999996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500</v>
      </c>
      <c r="Y91" s="671">
        <f>IFERROR(SUM(Y87:Y89),"0")</f>
        <v>507.6</v>
      </c>
      <c r="Z91" s="37"/>
      <c r="AA91" s="672"/>
      <c r="AB91" s="672"/>
      <c r="AC91" s="672"/>
    </row>
    <row r="92" spans="1:68" ht="14.25" customHeight="1" x14ac:dyDescent="0.25">
      <c r="A92" s="686" t="s">
        <v>63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68</v>
      </c>
      <c r="X94" s="669">
        <v>500</v>
      </c>
      <c r="Y94" s="670">
        <f t="shared" si="10"/>
        <v>504</v>
      </c>
      <c r="Z94" s="36">
        <f>IFERROR(IF(Y94=0,"",ROUNDUP(Y94/H94,0)*0.01898),"")</f>
        <v>1.1388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530.89285714285711</v>
      </c>
      <c r="BN94" s="64">
        <f t="shared" si="12"/>
        <v>535.14</v>
      </c>
      <c r="BO94" s="64">
        <f t="shared" si="13"/>
        <v>0.93005952380952372</v>
      </c>
      <c r="BP94" s="64">
        <f t="shared" si="14"/>
        <v>0.9375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9" t="s">
        <v>189</v>
      </c>
      <c r="Q95" s="676"/>
      <c r="R95" s="676"/>
      <c r="S95" s="676"/>
      <c r="T95" s="677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1" t="s">
        <v>193</v>
      </c>
      <c r="Q96" s="676"/>
      <c r="R96" s="676"/>
      <c r="S96" s="676"/>
      <c r="T96" s="677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73" t="s">
        <v>197</v>
      </c>
      <c r="Q97" s="676"/>
      <c r="R97" s="676"/>
      <c r="S97" s="676"/>
      <c r="T97" s="677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49" t="s">
        <v>199</v>
      </c>
      <c r="Q98" s="676"/>
      <c r="R98" s="676"/>
      <c r="S98" s="676"/>
      <c r="T98" s="677"/>
      <c r="U98" s="34"/>
      <c r="V98" s="34"/>
      <c r="W98" s="35" t="s">
        <v>68</v>
      </c>
      <c r="X98" s="669">
        <v>405</v>
      </c>
      <c r="Y98" s="670">
        <f t="shared" si="10"/>
        <v>405</v>
      </c>
      <c r="Z98" s="36">
        <f>IFERROR(IF(Y98=0,"",ROUNDUP(Y98/H98,0)*0.00651),"")</f>
        <v>0.97650000000000003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442.79999999999995</v>
      </c>
      <c r="BN98" s="64">
        <f t="shared" si="12"/>
        <v>442.79999999999995</v>
      </c>
      <c r="BO98" s="64">
        <f t="shared" si="13"/>
        <v>0.82417582417582425</v>
      </c>
      <c r="BP98" s="64">
        <f t="shared" si="14"/>
        <v>0.82417582417582425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209.52380952380952</v>
      </c>
      <c r="Y102" s="671">
        <f>IFERROR(Y93/H93,"0")+IFERROR(Y94/H94,"0")+IFERROR(Y95/H95,"0")+IFERROR(Y96/H96,"0")+IFERROR(Y97/H97,"0")+IFERROR(Y98/H98,"0")+IFERROR(Y99/H99,"0")+IFERROR(Y100/H100,"0")+IFERROR(Y101/H101,"0")</f>
        <v>210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2.1153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905</v>
      </c>
      <c r="Y103" s="671">
        <f>IFERROR(SUM(Y93:Y101),"0")</f>
        <v>909</v>
      </c>
      <c r="Z103" s="37"/>
      <c r="AA103" s="672"/>
      <c r="AB103" s="672"/>
      <c r="AC103" s="672"/>
    </row>
    <row r="104" spans="1:68" ht="16.5" customHeight="1" x14ac:dyDescent="0.25">
      <c r="A104" s="708" t="s">
        <v>206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89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68</v>
      </c>
      <c r="X106" s="669">
        <v>700</v>
      </c>
      <c r="Y106" s="670">
        <f>IFERROR(IF(X106="",0,CEILING((X106/$H106),1)*$H106),"")</f>
        <v>702</v>
      </c>
      <c r="Z106" s="36">
        <f>IFERROR(IF(Y106=0,"",ROUNDUP(Y106/H106,0)*0.01898),"")</f>
        <v>1.2337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728.19444444444434</v>
      </c>
      <c r="BN106" s="64">
        <f>IFERROR(Y106*I106/H106,"0")</f>
        <v>730.27499999999986</v>
      </c>
      <c r="BO106" s="64">
        <f>IFERROR(1/J106*(X106/H106),"0")</f>
        <v>1.0127314814814814</v>
      </c>
      <c r="BP106" s="64">
        <f>IFERROR(1/J106*(Y106/H106),"0")</f>
        <v>1.015625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64.81481481481481</v>
      </c>
      <c r="Y110" s="671">
        <f>IFERROR(Y106/H106,"0")+IFERROR(Y107/H107,"0")+IFERROR(Y108/H108,"0")+IFERROR(Y109/H109,"0")</f>
        <v>65</v>
      </c>
      <c r="Z110" s="671">
        <f>IFERROR(IF(Z106="",0,Z106),"0")+IFERROR(IF(Z107="",0,Z107),"0")+IFERROR(IF(Z108="",0,Z108),"0")+IFERROR(IF(Z109="",0,Z109),"0")</f>
        <v>1.2337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700</v>
      </c>
      <c r="Y111" s="671">
        <f>IFERROR(SUM(Y106:Y109),"0")</f>
        <v>702</v>
      </c>
      <c r="Z111" s="37"/>
      <c r="AA111" s="672"/>
      <c r="AB111" s="672"/>
      <c r="AC111" s="672"/>
    </row>
    <row r="112" spans="1:68" ht="14.25" customHeight="1" x14ac:dyDescent="0.25">
      <c r="A112" s="686" t="s">
        <v>130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customHeight="1" x14ac:dyDescent="0.25">
      <c r="A118" s="686" t="s">
        <v>63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4" t="s">
        <v>227</v>
      </c>
      <c r="Q120" s="676"/>
      <c r="R120" s="676"/>
      <c r="S120" s="676"/>
      <c r="T120" s="677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68</v>
      </c>
      <c r="X121" s="669">
        <v>500</v>
      </c>
      <c r="Y121" s="670">
        <f t="shared" si="15"/>
        <v>504</v>
      </c>
      <c r="Z121" s="36">
        <f>IFERROR(IF(Y121=0,"",ROUNDUP(Y121/H121,0)*0.01898),"")</f>
        <v>1.1388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530.53571428571422</v>
      </c>
      <c r="BN121" s="64">
        <f t="shared" si="17"/>
        <v>534.78</v>
      </c>
      <c r="BO121" s="64">
        <f t="shared" si="18"/>
        <v>0.93005952380952372</v>
      </c>
      <c r="BP121" s="64">
        <f t="shared" si="19"/>
        <v>0.9375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1026" t="s">
        <v>234</v>
      </c>
      <c r="Q123" s="676"/>
      <c r="R123" s="676"/>
      <c r="S123" s="676"/>
      <c r="T123" s="677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68</v>
      </c>
      <c r="X124" s="669">
        <v>900</v>
      </c>
      <c r="Y124" s="670">
        <f t="shared" si="15"/>
        <v>901.80000000000007</v>
      </c>
      <c r="Z124" s="36">
        <f t="shared" si="20"/>
        <v>2.1743399999999999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984</v>
      </c>
      <c r="BN124" s="64">
        <f t="shared" si="17"/>
        <v>985.96799999999996</v>
      </c>
      <c r="BO124" s="64">
        <f t="shared" si="18"/>
        <v>1.8315018315018314</v>
      </c>
      <c r="BP124" s="64">
        <f t="shared" si="19"/>
        <v>1.8351648351648353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4" t="s">
        <v>238</v>
      </c>
      <c r="Q125" s="676"/>
      <c r="R125" s="676"/>
      <c r="S125" s="676"/>
      <c r="T125" s="677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392.85714285714283</v>
      </c>
      <c r="Y128" s="671">
        <f>IFERROR(Y119/H119,"0")+IFERROR(Y120/H120,"0")+IFERROR(Y121/H121,"0")+IFERROR(Y122/H122,"0")+IFERROR(Y123/H123,"0")+IFERROR(Y124/H124,"0")+IFERROR(Y125/H125,"0")+IFERROR(Y126/H126,"0")+IFERROR(Y127/H127,"0")</f>
        <v>394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3.3131399999999998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1400</v>
      </c>
      <c r="Y129" s="671">
        <f>IFERROR(SUM(Y119:Y127),"0")</f>
        <v>1405.8000000000002</v>
      </c>
      <c r="Z129" s="37"/>
      <c r="AA129" s="672"/>
      <c r="AB129" s="672"/>
      <c r="AC129" s="672"/>
    </row>
    <row r="130" spans="1:68" ht="14.25" customHeight="1" x14ac:dyDescent="0.25">
      <c r="A130" s="686" t="s">
        <v>167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251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89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141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63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87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89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141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63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284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130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141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68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5" t="s">
        <v>303</v>
      </c>
      <c r="Q180" s="676"/>
      <c r="R180" s="676"/>
      <c r="S180" s="676"/>
      <c r="T180" s="677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customHeight="1" x14ac:dyDescent="0.25">
      <c r="A186" s="708" t="s">
        <v>312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89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130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141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customHeight="1" x14ac:dyDescent="0.25">
      <c r="A208" s="686" t="s">
        <v>63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68</v>
      </c>
      <c r="X209" s="669">
        <v>100</v>
      </c>
      <c r="Y209" s="670">
        <f t="shared" ref="Y209:Y217" si="31">IFERROR(IF(X209="",0,CEILING((X209/$H209),1)*$H209),"")</f>
        <v>105.3</v>
      </c>
      <c r="Z209" s="36">
        <f>IFERROR(IF(Y209=0,"",ROUNDUP(Y209/H209,0)*0.01898),"")</f>
        <v>0.24674000000000001</v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106.4074074074074</v>
      </c>
      <c r="BN209" s="64">
        <f t="shared" ref="BN209:BN217" si="33">IFERROR(Y209*I209/H209,"0")</f>
        <v>112.047</v>
      </c>
      <c r="BO209" s="64">
        <f t="shared" ref="BO209:BO217" si="34">IFERROR(1/J209*(X209/H209),"0")</f>
        <v>0.19290123456790123</v>
      </c>
      <c r="BP209" s="64">
        <f t="shared" ref="BP209:BP217" si="35">IFERROR(1/J209*(Y209/H209),"0")</f>
        <v>0.203125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68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68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68</v>
      </c>
      <c r="X214" s="669">
        <v>80</v>
      </c>
      <c r="Y214" s="670">
        <f t="shared" si="31"/>
        <v>81.599999999999994</v>
      </c>
      <c r="Z214" s="36">
        <f t="shared" si="36"/>
        <v>0.22134000000000001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88.40000000000002</v>
      </c>
      <c r="BN214" s="64">
        <f t="shared" si="33"/>
        <v>90.168000000000006</v>
      </c>
      <c r="BO214" s="64">
        <f t="shared" si="34"/>
        <v>0.18315018315018317</v>
      </c>
      <c r="BP214" s="64">
        <f t="shared" si="35"/>
        <v>0.18681318681318682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68</v>
      </c>
      <c r="X215" s="669">
        <v>60</v>
      </c>
      <c r="Y215" s="670">
        <f t="shared" si="31"/>
        <v>60</v>
      </c>
      <c r="Z215" s="36">
        <f t="shared" si="36"/>
        <v>0.16275000000000001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66.300000000000011</v>
      </c>
      <c r="BN215" s="64">
        <f t="shared" si="33"/>
        <v>66.300000000000011</v>
      </c>
      <c r="BO215" s="64">
        <f t="shared" si="34"/>
        <v>0.13736263736263737</v>
      </c>
      <c r="BP215" s="64">
        <f t="shared" si="35"/>
        <v>0.13736263736263737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68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68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70.679012345679013</v>
      </c>
      <c r="Y218" s="671">
        <f>IFERROR(Y209/H209,"0")+IFERROR(Y210/H210,"0")+IFERROR(Y211/H211,"0")+IFERROR(Y212/H212,"0")+IFERROR(Y213/H213,"0")+IFERROR(Y214/H214,"0")+IFERROR(Y215/H215,"0")+IFERROR(Y216/H216,"0")+IFERROR(Y217/H217,"0")</f>
        <v>72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0.63083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240</v>
      </c>
      <c r="Y219" s="671">
        <f>IFERROR(SUM(Y209:Y217),"0")</f>
        <v>246.89999999999998</v>
      </c>
      <c r="Z219" s="37"/>
      <c r="AA219" s="672"/>
      <c r="AB219" s="672"/>
      <c r="AC219" s="672"/>
    </row>
    <row r="220" spans="1:68" ht="14.25" customHeight="1" x14ac:dyDescent="0.25">
      <c r="A220" s="686" t="s">
        <v>167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customHeight="1" x14ac:dyDescent="0.25">
      <c r="A225" s="708" t="s">
        <v>373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89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130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9" t="s">
        <v>395</v>
      </c>
      <c r="Q238" s="676"/>
      <c r="R238" s="676"/>
      <c r="S238" s="676"/>
      <c r="T238" s="677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398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89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416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89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420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89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429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63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68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68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customHeight="1" x14ac:dyDescent="0.25">
      <c r="A273" s="708" t="s">
        <v>445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89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141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63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455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63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462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89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141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470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89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141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63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68</v>
      </c>
      <c r="X321" s="669">
        <v>200</v>
      </c>
      <c r="Y321" s="670">
        <f>IFERROR(IF(X321="",0,CEILING((X321/$H321),1)*$H321),"")</f>
        <v>202.79999999999998</v>
      </c>
      <c r="Z321" s="36">
        <f>IFERROR(IF(Y321=0,"",ROUNDUP(Y321/H321,0)*0.01898),"")</f>
        <v>0.49348000000000003</v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213.15384615384619</v>
      </c>
      <c r="BN321" s="64">
        <f>IFERROR(Y321*I321/H321,"0")</f>
        <v>216.13799999999998</v>
      </c>
      <c r="BO321" s="64">
        <f>IFERROR(1/J321*(X321/H321),"0")</f>
        <v>0.40064102564102566</v>
      </c>
      <c r="BP321" s="64">
        <f>IFERROR(1/J321*(Y321/H321),"0")</f>
        <v>0.40625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25.641025641025642</v>
      </c>
      <c r="Y326" s="671">
        <f>IFERROR(Y321/H321,"0")+IFERROR(Y322/H322,"0")+IFERROR(Y323/H323,"0")+IFERROR(Y324/H324,"0")+IFERROR(Y325/H325,"0")</f>
        <v>26</v>
      </c>
      <c r="Z326" s="671">
        <f>IFERROR(IF(Z321="",0,Z321),"0")+IFERROR(IF(Z322="",0,Z322),"0")+IFERROR(IF(Z323="",0,Z323),"0")+IFERROR(IF(Z324="",0,Z324),"0")+IFERROR(IF(Z325="",0,Z325),"0")</f>
        <v>0.49348000000000003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200</v>
      </c>
      <c r="Y327" s="671">
        <f>IFERROR(SUM(Y321:Y325),"0")</f>
        <v>202.79999999999998</v>
      </c>
      <c r="Z327" s="37"/>
      <c r="AA327" s="672"/>
      <c r="AB327" s="672"/>
      <c r="AC327" s="672"/>
    </row>
    <row r="328" spans="1:68" ht="14.25" customHeight="1" x14ac:dyDescent="0.25">
      <c r="A328" s="686" t="s">
        <v>167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68</v>
      </c>
      <c r="X330" s="669">
        <v>100</v>
      </c>
      <c r="Y330" s="670">
        <f>IFERROR(IF(X330="",0,CEILING((X330/$H330),1)*$H330),"")</f>
        <v>101.39999999999999</v>
      </c>
      <c r="Z330" s="36">
        <f>IFERROR(IF(Y330=0,"",ROUNDUP(Y330/H330,0)*0.01898),"")</f>
        <v>0.24674000000000001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106.65384615384617</v>
      </c>
      <c r="BN330" s="64">
        <f>IFERROR(Y330*I330/H330,"0")</f>
        <v>108.14700000000001</v>
      </c>
      <c r="BO330" s="64">
        <f>IFERROR(1/J330*(X330/H330),"0")</f>
        <v>0.20032051282051283</v>
      </c>
      <c r="BP330" s="64">
        <f>IFERROR(1/J330*(Y330/H330),"0")</f>
        <v>0.203125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12.820512820512821</v>
      </c>
      <c r="Y332" s="671">
        <f>IFERROR(Y329/H329,"0")+IFERROR(Y330/H330,"0")+IFERROR(Y331/H331,"0")</f>
        <v>13</v>
      </c>
      <c r="Z332" s="671">
        <f>IFERROR(IF(Z329="",0,Z329),"0")+IFERROR(IF(Z330="",0,Z330),"0")+IFERROR(IF(Z331="",0,Z331),"0")</f>
        <v>0.24674000000000001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100</v>
      </c>
      <c r="Y333" s="671">
        <f>IFERROR(SUM(Y329:Y331),"0")</f>
        <v>101.39999999999999</v>
      </c>
      <c r="Z333" s="37"/>
      <c r="AA333" s="672"/>
      <c r="AB333" s="672"/>
      <c r="AC333" s="672"/>
    </row>
    <row r="334" spans="1:68" ht="14.25" customHeight="1" x14ac:dyDescent="0.25">
      <c r="A334" s="686" t="s">
        <v>81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1" t="s">
        <v>527</v>
      </c>
      <c r="Q335" s="676"/>
      <c r="R335" s="676"/>
      <c r="S335" s="676"/>
      <c r="T335" s="677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993" t="s">
        <v>531</v>
      </c>
      <c r="Q336" s="676"/>
      <c r="R336" s="676"/>
      <c r="S336" s="676"/>
      <c r="T336" s="677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68</v>
      </c>
      <c r="X338" s="669">
        <v>25.5</v>
      </c>
      <c r="Y338" s="670">
        <f>IFERROR(IF(X338="",0,CEILING((X338/$H338),1)*$H338),"")</f>
        <v>25.5</v>
      </c>
      <c r="Z338" s="36">
        <f>IFERROR(IF(Y338=0,"",ROUNDUP(Y338/H338,0)*0.00651),"")</f>
        <v>6.5100000000000005E-2</v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28.8</v>
      </c>
      <c r="BN338" s="64">
        <f>IFERROR(Y338*I338/H338,"0")</f>
        <v>28.8</v>
      </c>
      <c r="BO338" s="64">
        <f>IFERROR(1/J338*(X338/H338),"0")</f>
        <v>5.4945054945054951E-2</v>
      </c>
      <c r="BP338" s="64">
        <f>IFERROR(1/J338*(Y338/H338),"0")</f>
        <v>5.4945054945054951E-2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10</v>
      </c>
      <c r="Y339" s="671">
        <f>IFERROR(Y335/H335,"0")+IFERROR(Y336/H336,"0")+IFERROR(Y337/H337,"0")+IFERROR(Y338/H338,"0")</f>
        <v>10</v>
      </c>
      <c r="Z339" s="671">
        <f>IFERROR(IF(Z335="",0,Z335),"0")+IFERROR(IF(Z336="",0,Z336),"0")+IFERROR(IF(Z337="",0,Z337),"0")+IFERROR(IF(Z338="",0,Z338),"0")</f>
        <v>6.5100000000000005E-2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25.5</v>
      </c>
      <c r="Y340" s="671">
        <f>IFERROR(SUM(Y335:Y338),"0")</f>
        <v>25.5</v>
      </c>
      <c r="Z340" s="37"/>
      <c r="AA340" s="672"/>
      <c r="AB340" s="672"/>
      <c r="AC340" s="672"/>
    </row>
    <row r="341" spans="1:68" ht="14.25" customHeight="1" x14ac:dyDescent="0.25">
      <c r="A341" s="686" t="s">
        <v>538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547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141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63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68</v>
      </c>
      <c r="X354" s="669">
        <v>294</v>
      </c>
      <c r="Y354" s="670">
        <f>IFERROR(IF(X354="",0,CEILING((X354/$H354),1)*$H354),"")</f>
        <v>294</v>
      </c>
      <c r="Z354" s="36">
        <f>IFERROR(IF(Y354=0,"",ROUNDUP(Y354/H354,0)*0.00651),"")</f>
        <v>0.91139999999999999</v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329.28</v>
      </c>
      <c r="BN354" s="64">
        <f>IFERROR(Y354*I354/H354,"0")</f>
        <v>329.28</v>
      </c>
      <c r="BO354" s="64">
        <f>IFERROR(1/J354*(X354/H354),"0")</f>
        <v>0.76923076923076927</v>
      </c>
      <c r="BP354" s="64">
        <f>IFERROR(1/J354*(Y354/H354),"0")</f>
        <v>0.76923076923076927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68</v>
      </c>
      <c r="X355" s="669">
        <v>105</v>
      </c>
      <c r="Y355" s="670">
        <f>IFERROR(IF(X355="",0,CEILING((X355/$H355),1)*$H355),"")</f>
        <v>105</v>
      </c>
      <c r="Z355" s="36">
        <f>IFERROR(IF(Y355=0,"",ROUNDUP(Y355/H355,0)*0.00651),"")</f>
        <v>0.32550000000000001</v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116.99999999999999</v>
      </c>
      <c r="BN355" s="64">
        <f>IFERROR(Y355*I355/H355,"0")</f>
        <v>116.99999999999999</v>
      </c>
      <c r="BO355" s="64">
        <f>IFERROR(1/J355*(X355/H355),"0")</f>
        <v>0.27472527472527475</v>
      </c>
      <c r="BP355" s="64">
        <f>IFERROR(1/J355*(Y355/H355),"0")</f>
        <v>0.27472527472527475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190</v>
      </c>
      <c r="Y356" s="671">
        <f>IFERROR(Y353/H353,"0")+IFERROR(Y354/H354,"0")+IFERROR(Y355/H355,"0")</f>
        <v>190</v>
      </c>
      <c r="Z356" s="671">
        <f>IFERROR(IF(Z353="",0,Z353),"0")+IFERROR(IF(Z354="",0,Z354),"0")+IFERROR(IF(Z355="",0,Z355),"0")</f>
        <v>1.2368999999999999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399</v>
      </c>
      <c r="Y357" s="671">
        <f>IFERROR(SUM(Y353:Y355),"0")</f>
        <v>399</v>
      </c>
      <c r="Z357" s="37"/>
      <c r="AA357" s="672"/>
      <c r="AB357" s="672"/>
      <c r="AC357" s="672"/>
    </row>
    <row r="358" spans="1:68" ht="27.75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561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89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68</v>
      </c>
      <c r="X362" s="669">
        <v>1000</v>
      </c>
      <c r="Y362" s="670">
        <f t="shared" si="52"/>
        <v>1005</v>
      </c>
      <c r="Z362" s="36">
        <f>IFERROR(IF(Y362=0,"",ROUNDUP(Y362/H362,0)*0.02175),"")</f>
        <v>1.4572499999999999</v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1032</v>
      </c>
      <c r="BN362" s="64">
        <f t="shared" si="54"/>
        <v>1037.1600000000001</v>
      </c>
      <c r="BO362" s="64">
        <f t="shared" si="55"/>
        <v>1.3888888888888888</v>
      </c>
      <c r="BP362" s="64">
        <f t="shared" si="56"/>
        <v>1.3958333333333333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68</v>
      </c>
      <c r="X364" s="669">
        <v>500</v>
      </c>
      <c r="Y364" s="670">
        <f t="shared" si="52"/>
        <v>510</v>
      </c>
      <c r="Z364" s="36">
        <f>IFERROR(IF(Y364=0,"",ROUNDUP(Y364/H364,0)*0.02175),"")</f>
        <v>0.73949999999999994</v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516</v>
      </c>
      <c r="BN364" s="64">
        <f t="shared" si="54"/>
        <v>526.32000000000005</v>
      </c>
      <c r="BO364" s="64">
        <f t="shared" si="55"/>
        <v>0.69444444444444442</v>
      </c>
      <c r="BP364" s="64">
        <f t="shared" si="56"/>
        <v>0.70833333333333326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68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68</v>
      </c>
      <c r="X367" s="669">
        <v>500</v>
      </c>
      <c r="Y367" s="670">
        <f t="shared" si="52"/>
        <v>510</v>
      </c>
      <c r="Z367" s="36">
        <f>IFERROR(IF(Y367=0,"",ROUNDUP(Y367/H367,0)*0.02175),"")</f>
        <v>0.73949999999999994</v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516</v>
      </c>
      <c r="BN367" s="64">
        <f t="shared" si="54"/>
        <v>526.32000000000005</v>
      </c>
      <c r="BO367" s="64">
        <f t="shared" si="55"/>
        <v>0.69444444444444442</v>
      </c>
      <c r="BP367" s="64">
        <f t="shared" si="56"/>
        <v>0.70833333333333326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133.33333333333334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135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2.9362499999999998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2000</v>
      </c>
      <c r="Y372" s="671">
        <f>IFERROR(SUM(Y361:Y370),"0")</f>
        <v>2025</v>
      </c>
      <c r="Z372" s="37"/>
      <c r="AA372" s="672"/>
      <c r="AB372" s="672"/>
      <c r="AC372" s="672"/>
    </row>
    <row r="373" spans="1:68" ht="14.25" customHeight="1" x14ac:dyDescent="0.25">
      <c r="A373" s="686" t="s">
        <v>130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68</v>
      </c>
      <c r="X374" s="669">
        <v>500</v>
      </c>
      <c r="Y374" s="670">
        <f>IFERROR(IF(X374="",0,CEILING((X374/$H374),1)*$H374),"")</f>
        <v>510</v>
      </c>
      <c r="Z374" s="36">
        <f>IFERROR(IF(Y374=0,"",ROUNDUP(Y374/H374,0)*0.02175),"")</f>
        <v>0.73949999999999994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516</v>
      </c>
      <c r="BN374" s="64">
        <f>IFERROR(Y374*I374/H374,"0")</f>
        <v>526.32000000000005</v>
      </c>
      <c r="BO374" s="64">
        <f>IFERROR(1/J374*(X374/H374),"0")</f>
        <v>0.69444444444444442</v>
      </c>
      <c r="BP374" s="64">
        <f>IFERROR(1/J374*(Y374/H374),"0")</f>
        <v>0.70833333333333326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33.333333333333336</v>
      </c>
      <c r="Y376" s="671">
        <f>IFERROR(Y374/H374,"0")+IFERROR(Y375/H375,"0")</f>
        <v>34</v>
      </c>
      <c r="Z376" s="671">
        <f>IFERROR(IF(Z374="",0,Z374),"0")+IFERROR(IF(Z375="",0,Z375),"0")</f>
        <v>0.73949999999999994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500</v>
      </c>
      <c r="Y377" s="671">
        <f>IFERROR(SUM(Y374:Y375),"0")</f>
        <v>510</v>
      </c>
      <c r="Z377" s="37"/>
      <c r="AA377" s="672"/>
      <c r="AB377" s="672"/>
      <c r="AC377" s="672"/>
    </row>
    <row r="378" spans="1:68" ht="14.25" customHeight="1" x14ac:dyDescent="0.25">
      <c r="A378" s="686" t="s">
        <v>63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6"/>
      <c r="R379" s="676"/>
      <c r="S379" s="676"/>
      <c r="T379" s="677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6" t="s">
        <v>596</v>
      </c>
      <c r="Q380" s="676"/>
      <c r="R380" s="676"/>
      <c r="S380" s="676"/>
      <c r="T380" s="677"/>
      <c r="U380" s="34"/>
      <c r="V380" s="34"/>
      <c r="W380" s="35" t="s">
        <v>68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167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695" t="s">
        <v>600</v>
      </c>
      <c r="Q384" s="676"/>
      <c r="R384" s="676"/>
      <c r="S384" s="676"/>
      <c r="T384" s="677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customHeight="1" x14ac:dyDescent="0.25">
      <c r="A387" s="708" t="s">
        <v>602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89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141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63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68</v>
      </c>
      <c r="X403" s="669">
        <v>2000</v>
      </c>
      <c r="Y403" s="670">
        <f>IFERROR(IF(X403="",0,CEILING((X403/$H403),1)*$H403),"")</f>
        <v>2007</v>
      </c>
      <c r="Z403" s="36">
        <f>IFERROR(IF(Y403=0,"",ROUNDUP(Y403/H403,0)*0.01898),"")</f>
        <v>4.2325400000000002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2115.3333333333335</v>
      </c>
      <c r="BN403" s="64">
        <f>IFERROR(Y403*I403/H403,"0")</f>
        <v>2122.7370000000001</v>
      </c>
      <c r="BO403" s="64">
        <f>IFERROR(1/J403*(X403/H403),"0")</f>
        <v>3.4722222222222223</v>
      </c>
      <c r="BP403" s="64">
        <f>IFERROR(1/J403*(Y403/H403),"0")</f>
        <v>3.484375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6"/>
      <c r="R404" s="676"/>
      <c r="S404" s="676"/>
      <c r="T404" s="677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68</v>
      </c>
      <c r="X405" s="669">
        <v>120</v>
      </c>
      <c r="Y405" s="670">
        <f>IFERROR(IF(X405="",0,CEILING((X405/$H405),1)*$H405),"")</f>
        <v>120</v>
      </c>
      <c r="Z405" s="36">
        <f>IFERROR(IF(Y405=0,"",ROUNDUP(Y405/H405,0)*0.00651),"")</f>
        <v>0.32550000000000001</v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133.20000000000002</v>
      </c>
      <c r="BN405" s="64">
        <f>IFERROR(Y405*I405/H405,"0")</f>
        <v>133.20000000000002</v>
      </c>
      <c r="BO405" s="64">
        <f>IFERROR(1/J405*(X405/H405),"0")</f>
        <v>0.27472527472527475</v>
      </c>
      <c r="BP405" s="64">
        <f>IFERROR(1/J405*(Y405/H405),"0")</f>
        <v>0.27472527472527475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272.22222222222223</v>
      </c>
      <c r="Y408" s="671">
        <f>IFERROR(Y403/H403,"0")+IFERROR(Y404/H404,"0")+IFERROR(Y405/H405,"0")+IFERROR(Y406/H406,"0")+IFERROR(Y407/H407,"0")</f>
        <v>273</v>
      </c>
      <c r="Z408" s="671">
        <f>IFERROR(IF(Z403="",0,Z403),"0")+IFERROR(IF(Z404="",0,Z404),"0")+IFERROR(IF(Z405="",0,Z405),"0")+IFERROR(IF(Z406="",0,Z406),"0")+IFERROR(IF(Z407="",0,Z407),"0")</f>
        <v>4.5580400000000001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2120</v>
      </c>
      <c r="Y409" s="671">
        <f>IFERROR(SUM(Y403:Y407),"0")</f>
        <v>2127</v>
      </c>
      <c r="Z409" s="37"/>
      <c r="AA409" s="672"/>
      <c r="AB409" s="672"/>
      <c r="AC409" s="672"/>
    </row>
    <row r="410" spans="1:68" ht="14.25" customHeight="1" x14ac:dyDescent="0.25">
      <c r="A410" s="686" t="s">
        <v>167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11" t="s">
        <v>639</v>
      </c>
      <c r="Q411" s="676"/>
      <c r="R411" s="676"/>
      <c r="S411" s="676"/>
      <c r="T411" s="677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642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141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994" t="s">
        <v>645</v>
      </c>
      <c r="Q417" s="676"/>
      <c r="R417" s="676"/>
      <c r="S417" s="676"/>
      <c r="T417" s="677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2" t="s">
        <v>649</v>
      </c>
      <c r="Q418" s="676"/>
      <c r="R418" s="676"/>
      <c r="S418" s="676"/>
      <c r="T418" s="677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8" t="s">
        <v>649</v>
      </c>
      <c r="Q419" s="676"/>
      <c r="R419" s="676"/>
      <c r="S419" s="676"/>
      <c r="T419" s="677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6" t="s">
        <v>654</v>
      </c>
      <c r="Q420" s="676"/>
      <c r="R420" s="676"/>
      <c r="S420" s="676"/>
      <c r="T420" s="677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8" t="s">
        <v>659</v>
      </c>
      <c r="Q422" s="676"/>
      <c r="R422" s="676"/>
      <c r="S422" s="676"/>
      <c r="T422" s="677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7" t="s">
        <v>669</v>
      </c>
      <c r="Q426" s="676"/>
      <c r="R426" s="676"/>
      <c r="S426" s="676"/>
      <c r="T426" s="677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customHeight="1" x14ac:dyDescent="0.25">
      <c r="A431" s="686" t="s">
        <v>63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681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130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141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25" t="s">
        <v>690</v>
      </c>
      <c r="Q443" s="676"/>
      <c r="R443" s="676"/>
      <c r="S443" s="676"/>
      <c r="T443" s="677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30" t="s">
        <v>697</v>
      </c>
      <c r="Q445" s="676"/>
      <c r="R445" s="676"/>
      <c r="S445" s="676"/>
      <c r="T445" s="677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701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141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6"/>
      <c r="R452" s="676"/>
      <c r="S452" s="676"/>
      <c r="T452" s="677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709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141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167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716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89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68</v>
      </c>
      <c r="X467" s="669">
        <v>300</v>
      </c>
      <c r="Y467" s="670">
        <f t="shared" ref="Y467:Y481" si="68">IFERROR(IF(X467="",0,CEILING((X467/$H467),1)*$H467),"")</f>
        <v>300.96000000000004</v>
      </c>
      <c r="Z467" s="36">
        <f>IFERROR(IF(Y467=0,"",ROUNDUP(Y467/H467,0)*0.01196),"")</f>
        <v>0.68171999999999999</v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320.45454545454544</v>
      </c>
      <c r="BN467" s="64">
        <f t="shared" ref="BN467:BN481" si="70">IFERROR(Y467*I467/H467,"0")</f>
        <v>321.48</v>
      </c>
      <c r="BO467" s="64">
        <f t="shared" ref="BO467:BO481" si="71">IFERROR(1/J467*(X467/H467),"0")</f>
        <v>0.54632867132867136</v>
      </c>
      <c r="BP467" s="64">
        <f t="shared" ref="BP467:BP481" si="72">IFERROR(1/J467*(Y467/H467),"0")</f>
        <v>0.54807692307692313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68</v>
      </c>
      <c r="X468" s="669">
        <v>500</v>
      </c>
      <c r="Y468" s="670">
        <f t="shared" si="68"/>
        <v>501.6</v>
      </c>
      <c r="Z468" s="36">
        <f>IFERROR(IF(Y468=0,"",ROUNDUP(Y468/H468,0)*0.01196),"")</f>
        <v>1.1362000000000001</v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534.09090909090912</v>
      </c>
      <c r="BN468" s="64">
        <f t="shared" si="70"/>
        <v>535.79999999999995</v>
      </c>
      <c r="BO468" s="64">
        <f t="shared" si="71"/>
        <v>0.91054778554778548</v>
      </c>
      <c r="BP468" s="64">
        <f t="shared" si="72"/>
        <v>0.91346153846153855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68</v>
      </c>
      <c r="X469" s="669">
        <v>500</v>
      </c>
      <c r="Y469" s="670">
        <f t="shared" si="68"/>
        <v>501.6</v>
      </c>
      <c r="Z469" s="36">
        <f>IFERROR(IF(Y469=0,"",ROUNDUP(Y469/H469,0)*0.01196),"")</f>
        <v>1.1362000000000001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534.09090909090912</v>
      </c>
      <c r="BN469" s="64">
        <f t="shared" si="70"/>
        <v>535.79999999999995</v>
      </c>
      <c r="BO469" s="64">
        <f t="shared" si="71"/>
        <v>0.91054778554778548</v>
      </c>
      <c r="BP469" s="64">
        <f t="shared" si="72"/>
        <v>0.91346153846153855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68</v>
      </c>
      <c r="X470" s="669">
        <v>1000</v>
      </c>
      <c r="Y470" s="670">
        <f t="shared" si="68"/>
        <v>1003.2</v>
      </c>
      <c r="Z470" s="36">
        <f>IFERROR(IF(Y470=0,"",ROUNDUP(Y470/H470,0)*0.01196),"")</f>
        <v>2.2724000000000002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1068.1818181818182</v>
      </c>
      <c r="BN470" s="64">
        <f t="shared" si="70"/>
        <v>1071.5999999999999</v>
      </c>
      <c r="BO470" s="64">
        <f t="shared" si="71"/>
        <v>1.821095571095571</v>
      </c>
      <c r="BP470" s="64">
        <f t="shared" si="72"/>
        <v>1.8269230769230771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7" t="s">
        <v>734</v>
      </c>
      <c r="Q472" s="676"/>
      <c r="R472" s="676"/>
      <c r="S472" s="676"/>
      <c r="T472" s="677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6" t="s">
        <v>742</v>
      </c>
      <c r="Q476" s="676"/>
      <c r="R476" s="676"/>
      <c r="S476" s="676"/>
      <c r="T476" s="677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2" t="s">
        <v>745</v>
      </c>
      <c r="Q477" s="676"/>
      <c r="R477" s="676"/>
      <c r="S477" s="676"/>
      <c r="T477" s="677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90" t="s">
        <v>749</v>
      </c>
      <c r="Q478" s="676"/>
      <c r="R478" s="676"/>
      <c r="S478" s="676"/>
      <c r="T478" s="677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435.60606060606057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437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5.2265200000000007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2300</v>
      </c>
      <c r="Y483" s="671">
        <f>IFERROR(SUM(Y467:Y481),"0")</f>
        <v>2307.36</v>
      </c>
      <c r="Z483" s="37"/>
      <c r="AA483" s="672"/>
      <c r="AB483" s="672"/>
      <c r="AC483" s="672"/>
    </row>
    <row r="484" spans="1:68" ht="14.25" customHeight="1" x14ac:dyDescent="0.25">
      <c r="A484" s="686" t="s">
        <v>130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68</v>
      </c>
      <c r="X485" s="669">
        <v>1000</v>
      </c>
      <c r="Y485" s="670">
        <f>IFERROR(IF(X485="",0,CEILING((X485/$H485),1)*$H485),"")</f>
        <v>1003.2</v>
      </c>
      <c r="Z485" s="36">
        <f>IFERROR(IF(Y485=0,"",ROUNDUP(Y485/H485,0)*0.01196),"")</f>
        <v>2.2724000000000002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1068.1818181818182</v>
      </c>
      <c r="BN485" s="64">
        <f>IFERROR(Y485*I485/H485,"0")</f>
        <v>1071.5999999999999</v>
      </c>
      <c r="BO485" s="64">
        <f>IFERROR(1/J485*(X485/H485),"0")</f>
        <v>1.821095571095571</v>
      </c>
      <c r="BP485" s="64">
        <f>IFERROR(1/J485*(Y485/H485),"0")</f>
        <v>1.8269230769230771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19" t="s">
        <v>760</v>
      </c>
      <c r="Q486" s="676"/>
      <c r="R486" s="676"/>
      <c r="S486" s="676"/>
      <c r="T486" s="677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30" t="s">
        <v>764</v>
      </c>
      <c r="Q487" s="676"/>
      <c r="R487" s="676"/>
      <c r="S487" s="676"/>
      <c r="T487" s="677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0" t="s">
        <v>767</v>
      </c>
      <c r="Q488" s="676"/>
      <c r="R488" s="676"/>
      <c r="S488" s="676"/>
      <c r="T488" s="677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189.39393939393938</v>
      </c>
      <c r="Y489" s="671">
        <f>IFERROR(Y485/H485,"0")+IFERROR(Y486/H486,"0")+IFERROR(Y487/H487,"0")+IFERROR(Y488/H488,"0")</f>
        <v>190</v>
      </c>
      <c r="Z489" s="671">
        <f>IFERROR(IF(Z485="",0,Z485),"0")+IFERROR(IF(Z486="",0,Z486),"0")+IFERROR(IF(Z487="",0,Z487),"0")+IFERROR(IF(Z488="",0,Z488),"0")</f>
        <v>2.2724000000000002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1000</v>
      </c>
      <c r="Y490" s="671">
        <f>IFERROR(SUM(Y485:Y488),"0")</f>
        <v>1003.2</v>
      </c>
      <c r="Z490" s="37"/>
      <c r="AA490" s="672"/>
      <c r="AB490" s="672"/>
      <c r="AC490" s="672"/>
    </row>
    <row r="491" spans="1:68" ht="14.25" customHeight="1" x14ac:dyDescent="0.25">
      <c r="A491" s="686" t="s">
        <v>141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7" t="s">
        <v>770</v>
      </c>
      <c r="Q492" s="676"/>
      <c r="R492" s="676"/>
      <c r="S492" s="676"/>
      <c r="T492" s="677"/>
      <c r="U492" s="34"/>
      <c r="V492" s="34"/>
      <c r="W492" s="35" t="s">
        <v>68</v>
      </c>
      <c r="X492" s="669">
        <v>800</v>
      </c>
      <c r="Y492" s="670">
        <f t="shared" ref="Y492:Y503" si="73">IFERROR(IF(X492="",0,CEILING((X492/$H492),1)*$H492),"")</f>
        <v>802.56000000000006</v>
      </c>
      <c r="Z492" s="36">
        <f>IFERROR(IF(Y492=0,"",ROUNDUP(Y492/H492,0)*0.01196),"")</f>
        <v>1.81792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854.5454545454545</v>
      </c>
      <c r="BN492" s="64">
        <f t="shared" ref="BN492:BN503" si="75">IFERROR(Y492*I492/H492,"0")</f>
        <v>857.28</v>
      </c>
      <c r="BO492" s="64">
        <f t="shared" ref="BO492:BO503" si="76">IFERROR(1/J492*(X492/H492),"0")</f>
        <v>1.4568764568764567</v>
      </c>
      <c r="BP492" s="64">
        <f t="shared" ref="BP492:BP503" si="77">IFERROR(1/J492*(Y492/H492),"0")</f>
        <v>1.4615384615384617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9" t="s">
        <v>774</v>
      </c>
      <c r="Q493" s="676"/>
      <c r="R493" s="676"/>
      <c r="S493" s="676"/>
      <c r="T493" s="677"/>
      <c r="U493" s="34"/>
      <c r="V493" s="34"/>
      <c r="W493" s="35" t="s">
        <v>68</v>
      </c>
      <c r="X493" s="669">
        <v>500</v>
      </c>
      <c r="Y493" s="670">
        <f t="shared" si="73"/>
        <v>501.6</v>
      </c>
      <c r="Z493" s="36">
        <f>IFERROR(IF(Y493=0,"",ROUNDUP(Y493/H493,0)*0.01196),"")</f>
        <v>1.1362000000000001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534.09090909090912</v>
      </c>
      <c r="BN493" s="64">
        <f t="shared" si="75"/>
        <v>535.79999999999995</v>
      </c>
      <c r="BO493" s="64">
        <f t="shared" si="76"/>
        <v>0.91054778554778548</v>
      </c>
      <c r="BP493" s="64">
        <f t="shared" si="77"/>
        <v>0.91346153846153855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792" t="s">
        <v>778</v>
      </c>
      <c r="Q494" s="676"/>
      <c r="R494" s="676"/>
      <c r="S494" s="676"/>
      <c r="T494" s="677"/>
      <c r="U494" s="34"/>
      <c r="V494" s="34"/>
      <c r="W494" s="35" t="s">
        <v>68</v>
      </c>
      <c r="X494" s="669">
        <v>500</v>
      </c>
      <c r="Y494" s="670">
        <f t="shared" si="73"/>
        <v>501.6</v>
      </c>
      <c r="Z494" s="36">
        <f>IFERROR(IF(Y494=0,"",ROUNDUP(Y494/H494,0)*0.01196),"")</f>
        <v>1.1362000000000001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534.09090909090912</v>
      </c>
      <c r="BN494" s="64">
        <f t="shared" si="75"/>
        <v>535.79999999999995</v>
      </c>
      <c r="BO494" s="64">
        <f t="shared" si="76"/>
        <v>0.91054778554778548</v>
      </c>
      <c r="BP494" s="64">
        <f t="shared" si="77"/>
        <v>0.91346153846153855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7" t="s">
        <v>782</v>
      </c>
      <c r="Q495" s="676"/>
      <c r="R495" s="676"/>
      <c r="S495" s="676"/>
      <c r="T495" s="677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7" t="s">
        <v>785</v>
      </c>
      <c r="Q496" s="676"/>
      <c r="R496" s="676"/>
      <c r="S496" s="676"/>
      <c r="T496" s="677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98" t="s">
        <v>789</v>
      </c>
      <c r="Q498" s="676"/>
      <c r="R498" s="676"/>
      <c r="S498" s="676"/>
      <c r="T498" s="677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920" t="s">
        <v>794</v>
      </c>
      <c r="Q500" s="676"/>
      <c r="R500" s="676"/>
      <c r="S500" s="676"/>
      <c r="T500" s="677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50" t="s">
        <v>799</v>
      </c>
      <c r="Q502" s="676"/>
      <c r="R502" s="676"/>
      <c r="S502" s="676"/>
      <c r="T502" s="677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340.90909090909088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342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4.0903200000000002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1800</v>
      </c>
      <c r="Y505" s="671">
        <f>IFERROR(SUM(Y492:Y503),"0")</f>
        <v>1805.7600000000002</v>
      </c>
      <c r="Z505" s="37"/>
      <c r="AA505" s="672"/>
      <c r="AB505" s="672"/>
      <c r="AC505" s="672"/>
    </row>
    <row r="506" spans="1:68" ht="14.25" customHeight="1" x14ac:dyDescent="0.25">
      <c r="A506" s="686" t="s">
        <v>63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167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68" t="s">
        <v>815</v>
      </c>
      <c r="Q514" s="676"/>
      <c r="R514" s="676"/>
      <c r="S514" s="676"/>
      <c r="T514" s="677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816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89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698" t="s">
        <v>819</v>
      </c>
      <c r="Q520" s="676"/>
      <c r="R520" s="676"/>
      <c r="S520" s="676"/>
      <c r="T520" s="677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6" t="s">
        <v>823</v>
      </c>
      <c r="Q521" s="676"/>
      <c r="R521" s="676"/>
      <c r="S521" s="676"/>
      <c r="T521" s="677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6" t="s">
        <v>827</v>
      </c>
      <c r="Q522" s="676"/>
      <c r="R522" s="676"/>
      <c r="S522" s="676"/>
      <c r="T522" s="677"/>
      <c r="U522" s="34"/>
      <c r="V522" s="34"/>
      <c r="W522" s="35" t="s">
        <v>68</v>
      </c>
      <c r="X522" s="669">
        <v>350</v>
      </c>
      <c r="Y522" s="670">
        <f t="shared" si="78"/>
        <v>360</v>
      </c>
      <c r="Z522" s="36">
        <f>IFERROR(IF(Y522=0,"",ROUNDUP(Y522/H522,0)*0.01898),"")</f>
        <v>0.56940000000000002</v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362.6875</v>
      </c>
      <c r="BN522" s="64">
        <f t="shared" si="80"/>
        <v>373.05</v>
      </c>
      <c r="BO522" s="64">
        <f t="shared" si="81"/>
        <v>0.45572916666666669</v>
      </c>
      <c r="BP522" s="64">
        <f t="shared" si="82"/>
        <v>0.46875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97" t="s">
        <v>831</v>
      </c>
      <c r="Q523" s="676"/>
      <c r="R523" s="676"/>
      <c r="S523" s="676"/>
      <c r="T523" s="677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31" t="s">
        <v>835</v>
      </c>
      <c r="Q524" s="676"/>
      <c r="R524" s="676"/>
      <c r="S524" s="676"/>
      <c r="T524" s="677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57" t="s">
        <v>838</v>
      </c>
      <c r="Q525" s="676"/>
      <c r="R525" s="676"/>
      <c r="S525" s="676"/>
      <c r="T525" s="677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29.166666666666668</v>
      </c>
      <c r="Y526" s="671">
        <f>IFERROR(Y520/H520,"0")+IFERROR(Y521/H521,"0")+IFERROR(Y522/H522,"0")+IFERROR(Y523/H523,"0")+IFERROR(Y524/H524,"0")+IFERROR(Y525/H525,"0")</f>
        <v>30</v>
      </c>
      <c r="Z526" s="671">
        <f>IFERROR(IF(Z520="",0,Z520),"0")+IFERROR(IF(Z521="",0,Z521),"0")+IFERROR(IF(Z522="",0,Z522),"0")+IFERROR(IF(Z523="",0,Z523),"0")+IFERROR(IF(Z524="",0,Z524),"0")+IFERROR(IF(Z525="",0,Z525),"0")</f>
        <v>0.56940000000000002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350</v>
      </c>
      <c r="Y527" s="671">
        <f>IFERROR(SUM(Y520:Y525),"0")</f>
        <v>360</v>
      </c>
      <c r="Z527" s="37"/>
      <c r="AA527" s="672"/>
      <c r="AB527" s="672"/>
      <c r="AC527" s="672"/>
    </row>
    <row r="528" spans="1:68" ht="14.25" customHeight="1" x14ac:dyDescent="0.25">
      <c r="A528" s="686" t="s">
        <v>130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21" t="s">
        <v>841</v>
      </c>
      <c r="Q529" s="676"/>
      <c r="R529" s="676"/>
      <c r="S529" s="676"/>
      <c r="T529" s="677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32" t="s">
        <v>844</v>
      </c>
      <c r="Q530" s="676"/>
      <c r="R530" s="676"/>
      <c r="S530" s="676"/>
      <c r="T530" s="677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6"/>
      <c r="R531" s="676"/>
      <c r="S531" s="676"/>
      <c r="T531" s="677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13" t="s">
        <v>851</v>
      </c>
      <c r="Q532" s="676"/>
      <c r="R532" s="676"/>
      <c r="S532" s="676"/>
      <c r="T532" s="677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3" t="s">
        <v>855</v>
      </c>
      <c r="Q533" s="676"/>
      <c r="R533" s="676"/>
      <c r="S533" s="676"/>
      <c r="T533" s="677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141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67" t="s">
        <v>858</v>
      </c>
      <c r="Q537" s="676"/>
      <c r="R537" s="676"/>
      <c r="S537" s="676"/>
      <c r="T537" s="677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6"/>
      <c r="R538" s="676"/>
      <c r="S538" s="676"/>
      <c r="T538" s="677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53" t="s">
        <v>866</v>
      </c>
      <c r="Q539" s="676"/>
      <c r="R539" s="676"/>
      <c r="S539" s="676"/>
      <c r="T539" s="677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6"/>
      <c r="R540" s="676"/>
      <c r="S540" s="676"/>
      <c r="T540" s="677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0" t="s">
        <v>874</v>
      </c>
      <c r="Q541" s="676"/>
      <c r="R541" s="676"/>
      <c r="S541" s="676"/>
      <c r="T541" s="677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64" t="s">
        <v>878</v>
      </c>
      <c r="Q542" s="676"/>
      <c r="R542" s="676"/>
      <c r="S542" s="676"/>
      <c r="T542" s="677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872" t="s">
        <v>881</v>
      </c>
      <c r="Q543" s="676"/>
      <c r="R543" s="676"/>
      <c r="S543" s="676"/>
      <c r="T543" s="677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63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5" t="s">
        <v>884</v>
      </c>
      <c r="Q547" s="676"/>
      <c r="R547" s="676"/>
      <c r="S547" s="676"/>
      <c r="T547" s="677"/>
      <c r="U547" s="34"/>
      <c r="V547" s="34"/>
      <c r="W547" s="35" t="s">
        <v>68</v>
      </c>
      <c r="X547" s="669">
        <v>500</v>
      </c>
      <c r="Y547" s="670">
        <f t="shared" ref="Y547:Y552" si="88">IFERROR(IF(X547="",0,CEILING((X547/$H547),1)*$H547),"")</f>
        <v>507</v>
      </c>
      <c r="Z547" s="36">
        <f>IFERROR(IF(Y547=0,"",ROUNDUP(Y547/H547,0)*0.01898),"")</f>
        <v>1.2337</v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533.26923076923083</v>
      </c>
      <c r="BN547" s="64">
        <f t="shared" ref="BN547:BN552" si="90">IFERROR(Y547*I547/H547,"0")</f>
        <v>540.73500000000001</v>
      </c>
      <c r="BO547" s="64">
        <f t="shared" ref="BO547:BO552" si="91">IFERROR(1/J547*(X547/H547),"0")</f>
        <v>1.0016025641025641</v>
      </c>
      <c r="BP547" s="64">
        <f t="shared" ref="BP547:BP552" si="92">IFERROR(1/J547*(Y547/H547),"0")</f>
        <v>1.015625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96" t="s">
        <v>887</v>
      </c>
      <c r="Q548" s="676"/>
      <c r="R548" s="676"/>
      <c r="S548" s="676"/>
      <c r="T548" s="677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5" t="s">
        <v>887</v>
      </c>
      <c r="Q549" s="676"/>
      <c r="R549" s="676"/>
      <c r="S549" s="676"/>
      <c r="T549" s="677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43" t="s">
        <v>891</v>
      </c>
      <c r="Q550" s="676"/>
      <c r="R550" s="676"/>
      <c r="S550" s="676"/>
      <c r="T550" s="677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68" t="s">
        <v>895</v>
      </c>
      <c r="Q551" s="676"/>
      <c r="R551" s="676"/>
      <c r="S551" s="676"/>
      <c r="T551" s="677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6" t="s">
        <v>898</v>
      </c>
      <c r="Q552" s="676"/>
      <c r="R552" s="676"/>
      <c r="S552" s="676"/>
      <c r="T552" s="677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64.102564102564102</v>
      </c>
      <c r="Y553" s="671">
        <f>IFERROR(Y547/H547,"0")+IFERROR(Y548/H548,"0")+IFERROR(Y549/H549,"0")+IFERROR(Y550/H550,"0")+IFERROR(Y551/H551,"0")+IFERROR(Y552/H552,"0")</f>
        <v>65</v>
      </c>
      <c r="Z553" s="671">
        <f>IFERROR(IF(Z547="",0,Z547),"0")+IFERROR(IF(Z548="",0,Z548),"0")+IFERROR(IF(Z549="",0,Z549),"0")+IFERROR(IF(Z550="",0,Z550),"0")+IFERROR(IF(Z551="",0,Z551),"0")+IFERROR(IF(Z552="",0,Z552),"0")</f>
        <v>1.2337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500</v>
      </c>
      <c r="Y554" s="671">
        <f>IFERROR(SUM(Y547:Y552),"0")</f>
        <v>507</v>
      </c>
      <c r="Z554" s="37"/>
      <c r="AA554" s="672"/>
      <c r="AB554" s="672"/>
      <c r="AC554" s="672"/>
    </row>
    <row r="555" spans="1:68" ht="14.25" customHeight="1" x14ac:dyDescent="0.25">
      <c r="A555" s="686" t="s">
        <v>167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790" t="s">
        <v>901</v>
      </c>
      <c r="Q556" s="676"/>
      <c r="R556" s="676"/>
      <c r="S556" s="676"/>
      <c r="T556" s="677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5" t="s">
        <v>904</v>
      </c>
      <c r="Q557" s="676"/>
      <c r="R557" s="676"/>
      <c r="S557" s="676"/>
      <c r="T557" s="677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77" t="s">
        <v>906</v>
      </c>
      <c r="Q558" s="676"/>
      <c r="R558" s="676"/>
      <c r="S558" s="676"/>
      <c r="T558" s="677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15" t="s">
        <v>909</v>
      </c>
      <c r="Q559" s="676"/>
      <c r="R559" s="676"/>
      <c r="S559" s="676"/>
      <c r="T559" s="677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78" t="s">
        <v>912</v>
      </c>
      <c r="Q560" s="676"/>
      <c r="R560" s="676"/>
      <c r="S560" s="676"/>
      <c r="T560" s="677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918" t="s">
        <v>914</v>
      </c>
      <c r="Q561" s="676"/>
      <c r="R561" s="676"/>
      <c r="S561" s="676"/>
      <c r="T561" s="677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915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89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0" t="s">
        <v>918</v>
      </c>
      <c r="Q566" s="676"/>
      <c r="R566" s="676"/>
      <c r="S566" s="676"/>
      <c r="T566" s="677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0" t="s">
        <v>922</v>
      </c>
      <c r="Q567" s="676"/>
      <c r="R567" s="676"/>
      <c r="S567" s="676"/>
      <c r="T567" s="677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130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65" t="s">
        <v>926</v>
      </c>
      <c r="Q571" s="676"/>
      <c r="R571" s="676"/>
      <c r="S571" s="676"/>
      <c r="T571" s="677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141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83" t="s">
        <v>930</v>
      </c>
      <c r="Q575" s="676"/>
      <c r="R575" s="676"/>
      <c r="S575" s="676"/>
      <c r="T575" s="677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932</v>
      </c>
      <c r="Q578" s="775"/>
      <c r="R578" s="775"/>
      <c r="S578" s="775"/>
      <c r="T578" s="775"/>
      <c r="U578" s="775"/>
      <c r="V578" s="77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16089.5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16214.520000000002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933</v>
      </c>
      <c r="Q579" s="775"/>
      <c r="R579" s="775"/>
      <c r="S579" s="775"/>
      <c r="T579" s="775"/>
      <c r="U579" s="775"/>
      <c r="V579" s="776"/>
      <c r="W579" s="37" t="s">
        <v>68</v>
      </c>
      <c r="X579" s="671">
        <f>IFERROR(SUM(BM22:BM575),"0")</f>
        <v>17057.066007973513</v>
      </c>
      <c r="Y579" s="671">
        <f>IFERROR(SUM(BN22:BN575),"0")</f>
        <v>17188.154999999999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934</v>
      </c>
      <c r="Q580" s="775"/>
      <c r="R580" s="775"/>
      <c r="S580" s="775"/>
      <c r="T580" s="775"/>
      <c r="U580" s="775"/>
      <c r="V580" s="776"/>
      <c r="W580" s="37" t="s">
        <v>935</v>
      </c>
      <c r="X580" s="38">
        <f>ROUNDUP(SUM(BO22:BO575),0)</f>
        <v>28</v>
      </c>
      <c r="Y580" s="38">
        <f>ROUNDUP(SUM(BP22:BP575),0)</f>
        <v>29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936</v>
      </c>
      <c r="Q581" s="775"/>
      <c r="R581" s="775"/>
      <c r="S581" s="775"/>
      <c r="T581" s="775"/>
      <c r="U581" s="775"/>
      <c r="V581" s="776"/>
      <c r="W581" s="37" t="s">
        <v>68</v>
      </c>
      <c r="X581" s="671">
        <f>GrossWeightTotal+PalletQtyTotal*25</f>
        <v>17757.066007973513</v>
      </c>
      <c r="Y581" s="671">
        <f>GrossWeightTotalR+PalletQtyTotalR*25</f>
        <v>17913.154999999999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937</v>
      </c>
      <c r="Q582" s="775"/>
      <c r="R582" s="775"/>
      <c r="S582" s="775"/>
      <c r="T582" s="775"/>
      <c r="U582" s="775"/>
      <c r="V582" s="77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2617.922047088713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2632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938</v>
      </c>
      <c r="Q583" s="775"/>
      <c r="R583" s="775"/>
      <c r="S583" s="775"/>
      <c r="T583" s="775"/>
      <c r="U583" s="775"/>
      <c r="V583" s="77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33.732399999999998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0" t="s">
        <v>87</v>
      </c>
      <c r="D585" s="816"/>
      <c r="E585" s="816"/>
      <c r="F585" s="816"/>
      <c r="G585" s="816"/>
      <c r="H585" s="817"/>
      <c r="I585" s="680" t="s">
        <v>283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560</v>
      </c>
      <c r="W585" s="817"/>
      <c r="X585" s="680" t="s">
        <v>641</v>
      </c>
      <c r="Y585" s="816"/>
      <c r="Z585" s="816"/>
      <c r="AA585" s="817"/>
      <c r="AB585" s="666" t="s">
        <v>716</v>
      </c>
      <c r="AC585" s="680" t="s">
        <v>816</v>
      </c>
      <c r="AD585" s="817"/>
      <c r="AF585" s="667"/>
    </row>
    <row r="586" spans="1:32" ht="14.25" customHeight="1" thickTop="1" x14ac:dyDescent="0.2">
      <c r="A586" s="884" t="s">
        <v>941</v>
      </c>
      <c r="B586" s="680" t="s">
        <v>62</v>
      </c>
      <c r="C586" s="680" t="s">
        <v>88</v>
      </c>
      <c r="D586" s="680" t="s">
        <v>109</v>
      </c>
      <c r="E586" s="680" t="s">
        <v>175</v>
      </c>
      <c r="F586" s="680" t="s">
        <v>206</v>
      </c>
      <c r="G586" s="680" t="s">
        <v>251</v>
      </c>
      <c r="H586" s="680" t="s">
        <v>87</v>
      </c>
      <c r="I586" s="680" t="s">
        <v>284</v>
      </c>
      <c r="J586" s="680" t="s">
        <v>312</v>
      </c>
      <c r="K586" s="680" t="s">
        <v>373</v>
      </c>
      <c r="L586" s="680" t="s">
        <v>398</v>
      </c>
      <c r="M586" s="680" t="s">
        <v>416</v>
      </c>
      <c r="N586" s="667"/>
      <c r="O586" s="680" t="s">
        <v>420</v>
      </c>
      <c r="P586" s="680" t="s">
        <v>429</v>
      </c>
      <c r="Q586" s="680" t="s">
        <v>445</v>
      </c>
      <c r="R586" s="680" t="s">
        <v>455</v>
      </c>
      <c r="S586" s="680" t="s">
        <v>462</v>
      </c>
      <c r="T586" s="680" t="s">
        <v>470</v>
      </c>
      <c r="U586" s="680" t="s">
        <v>547</v>
      </c>
      <c r="V586" s="680" t="s">
        <v>561</v>
      </c>
      <c r="W586" s="680" t="s">
        <v>602</v>
      </c>
      <c r="X586" s="680" t="s">
        <v>642</v>
      </c>
      <c r="Y586" s="680" t="s">
        <v>681</v>
      </c>
      <c r="Z586" s="680" t="s">
        <v>701</v>
      </c>
      <c r="AA586" s="680" t="s">
        <v>709</v>
      </c>
      <c r="AB586" s="680" t="s">
        <v>716</v>
      </c>
      <c r="AC586" s="680" t="s">
        <v>816</v>
      </c>
      <c r="AD586" s="680" t="s">
        <v>915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507.6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561.6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1416.6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2107.8000000000002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246.89999999999998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329.7</v>
      </c>
      <c r="U588" s="46">
        <f>IFERROR(Y349*1,"0")+IFERROR(Y353*1,"0")+IFERROR(Y354*1,"0")+IFERROR(Y355*1,"0")</f>
        <v>399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2535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2127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5116.3200000000015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867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2025-03-31T07:28:41Z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