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C799821-531B-4031-AF1B-BC3D2A1728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Y357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588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Z240" i="1" s="1"/>
  <c r="Y238" i="1"/>
  <c r="Y241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K588" i="1" s="1"/>
  <c r="P227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88" i="1" s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4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Y55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X582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Y27" i="1" s="1"/>
  <c r="P22" i="1"/>
  <c r="H10" i="1"/>
  <c r="A9" i="1"/>
  <c r="F10" i="1" s="1"/>
  <c r="D7" i="1"/>
  <c r="Q6" i="1"/>
  <c r="P2" i="1"/>
  <c r="H9" i="1" l="1"/>
  <c r="A10" i="1"/>
  <c r="Y26" i="1"/>
  <c r="Y40" i="1"/>
  <c r="Y63" i="1"/>
  <c r="Y69" i="1"/>
  <c r="Y77" i="1"/>
  <c r="Y83" i="1"/>
  <c r="Y90" i="1"/>
  <c r="Y102" i="1"/>
  <c r="Y111" i="1"/>
  <c r="Y117" i="1"/>
  <c r="Y128" i="1"/>
  <c r="Y134" i="1"/>
  <c r="Y139" i="1"/>
  <c r="Y145" i="1"/>
  <c r="Y149" i="1"/>
  <c r="Y162" i="1"/>
  <c r="Y166" i="1"/>
  <c r="Y185" i="1"/>
  <c r="Y190" i="1"/>
  <c r="Y196" i="1"/>
  <c r="Y206" i="1"/>
  <c r="Y218" i="1"/>
  <c r="Y224" i="1"/>
  <c r="Y235" i="1"/>
  <c r="Y251" i="1"/>
  <c r="Y256" i="1"/>
  <c r="Y263" i="1"/>
  <c r="Y272" i="1"/>
  <c r="Y277" i="1"/>
  <c r="Y281" i="1"/>
  <c r="Y285" i="1"/>
  <c r="Y290" i="1"/>
  <c r="Y301" i="1"/>
  <c r="T588" i="1"/>
  <c r="Y312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BP343" i="1"/>
  <c r="BN343" i="1"/>
  <c r="Z343" i="1"/>
  <c r="Z345" i="1" s="1"/>
  <c r="V588" i="1"/>
  <c r="Y372" i="1"/>
  <c r="BP361" i="1"/>
  <c r="BN361" i="1"/>
  <c r="Z361" i="1"/>
  <c r="Y37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588" i="1"/>
  <c r="S588" i="1"/>
  <c r="F9" i="1"/>
  <c r="J9" i="1"/>
  <c r="Z22" i="1"/>
  <c r="Z26" i="1" s="1"/>
  <c r="BN22" i="1"/>
  <c r="BP22" i="1"/>
  <c r="Z24" i="1"/>
  <c r="BN24" i="1"/>
  <c r="C588" i="1"/>
  <c r="Z36" i="1"/>
  <c r="Z40" i="1" s="1"/>
  <c r="BN36" i="1"/>
  <c r="Z38" i="1"/>
  <c r="BN38" i="1"/>
  <c r="Y41" i="1"/>
  <c r="Y578" i="1" s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0" i="1"/>
  <c r="Z143" i="1"/>
  <c r="Z144" i="1" s="1"/>
  <c r="BN143" i="1"/>
  <c r="Z147" i="1"/>
  <c r="Z149" i="1" s="1"/>
  <c r="BN147" i="1"/>
  <c r="BP147" i="1"/>
  <c r="H588" i="1"/>
  <c r="Y155" i="1"/>
  <c r="Z158" i="1"/>
  <c r="Z161" i="1" s="1"/>
  <c r="BN158" i="1"/>
  <c r="Z160" i="1"/>
  <c r="BN160" i="1"/>
  <c r="Z164" i="1"/>
  <c r="Z166" i="1" s="1"/>
  <c r="BN164" i="1"/>
  <c r="BP164" i="1"/>
  <c r="I588" i="1"/>
  <c r="Y173" i="1"/>
  <c r="Z176" i="1"/>
  <c r="Z184" i="1" s="1"/>
  <c r="BN176" i="1"/>
  <c r="Z178" i="1"/>
  <c r="BN178" i="1"/>
  <c r="Z181" i="1"/>
  <c r="BN181" i="1"/>
  <c r="Z183" i="1"/>
  <c r="BN183" i="1"/>
  <c r="Z188" i="1"/>
  <c r="Z190" i="1" s="1"/>
  <c r="BN188" i="1"/>
  <c r="BP188" i="1"/>
  <c r="Y191" i="1"/>
  <c r="Z194" i="1"/>
  <c r="Z195" i="1" s="1"/>
  <c r="BN194" i="1"/>
  <c r="Z198" i="1"/>
  <c r="Z206" i="1" s="1"/>
  <c r="BN198" i="1"/>
  <c r="BP198" i="1"/>
  <c r="Z200" i="1"/>
  <c r="BN200" i="1"/>
  <c r="Z202" i="1"/>
  <c r="BN202" i="1"/>
  <c r="Z204" i="1"/>
  <c r="BN204" i="1"/>
  <c r="Z210" i="1"/>
  <c r="Z218" i="1" s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Z231" i="1"/>
  <c r="BN231" i="1"/>
  <c r="Z233" i="1"/>
  <c r="BN233" i="1"/>
  <c r="Y236" i="1"/>
  <c r="L588" i="1"/>
  <c r="Z245" i="1"/>
  <c r="Z250" i="1" s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BN259" i="1"/>
  <c r="BP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Z299" i="1"/>
  <c r="Z300" i="1" s="1"/>
  <c r="BN299" i="1"/>
  <c r="Z304" i="1"/>
  <c r="BN304" i="1"/>
  <c r="BP304" i="1"/>
  <c r="Z306" i="1"/>
  <c r="BN306" i="1"/>
  <c r="Z308" i="1"/>
  <c r="BN308" i="1"/>
  <c r="BP309" i="1"/>
  <c r="BN309" i="1"/>
  <c r="Y311" i="1"/>
  <c r="BP315" i="1"/>
  <c r="BN315" i="1"/>
  <c r="Z315" i="1"/>
  <c r="Z318" i="1" s="1"/>
  <c r="BP323" i="1"/>
  <c r="BN323" i="1"/>
  <c r="Z323" i="1"/>
  <c r="BP331" i="1"/>
  <c r="BN331" i="1"/>
  <c r="Z331" i="1"/>
  <c r="Y333" i="1"/>
  <c r="BP337" i="1"/>
  <c r="BN337" i="1"/>
  <c r="Z337" i="1"/>
  <c r="Z339" i="1" s="1"/>
  <c r="Y346" i="1"/>
  <c r="Y345" i="1"/>
  <c r="BP354" i="1"/>
  <c r="BN354" i="1"/>
  <c r="Z354" i="1"/>
  <c r="Z356" i="1" s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501" i="1"/>
  <c r="BN501" i="1"/>
  <c r="Z501" i="1"/>
  <c r="Y504" i="1"/>
  <c r="BP508" i="1"/>
  <c r="BN508" i="1"/>
  <c r="Z508" i="1"/>
  <c r="Z510" i="1" s="1"/>
  <c r="AA588" i="1"/>
  <c r="U588" i="1"/>
  <c r="Y351" i="1"/>
  <c r="Y35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Z429" i="1" s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Z504" i="1" s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W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553" i="1" l="1"/>
  <c r="Z534" i="1"/>
  <c r="Z489" i="1"/>
  <c r="Z482" i="1"/>
  <c r="Z447" i="1"/>
  <c r="Z408" i="1"/>
  <c r="Z311" i="1"/>
  <c r="Z271" i="1"/>
  <c r="Z262" i="1"/>
  <c r="Z235" i="1"/>
  <c r="Z128" i="1"/>
  <c r="Y580" i="1"/>
  <c r="Z371" i="1"/>
  <c r="Z395" i="1"/>
  <c r="Z116" i="1"/>
  <c r="Z68" i="1"/>
  <c r="Z583" i="1" s="1"/>
  <c r="Y579" i="1"/>
  <c r="Y581" i="1" s="1"/>
  <c r="Z332" i="1"/>
  <c r="Z326" i="1"/>
  <c r="Y582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<sst xmlns="http://schemas.openxmlformats.org/spreadsheetml/2006/main" count="2720" uniqueCount="963">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</sst>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Y584" sqref="Y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70</v>
      </c>
      <c r="Y49" s="670">
        <f t="shared" si="0"/>
        <v>75.600000000000009</v>
      </c>
      <c r="Z49" s="36">
        <f>IFERROR(IF(Y49=0,"",ROUNDUP(Y49/H49,0)*0.01898),"")</f>
        <v>0.13286000000000001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72.819444444444429</v>
      </c>
      <c r="BN49" s="64">
        <f t="shared" si="2"/>
        <v>78.64500000000001</v>
      </c>
      <c r="BO49" s="64">
        <f t="shared" si="3"/>
        <v>0.10127314814814814</v>
      </c>
      <c r="BP49" s="64">
        <f t="shared" si="4"/>
        <v>0.109375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13.5</v>
      </c>
      <c r="Y54" s="670">
        <f t="shared" si="0"/>
        <v>13.5</v>
      </c>
      <c r="Z54" s="36">
        <f>IFERROR(IF(Y54=0,"",ROUNDUP(Y54/H54,0)*0.00902),"")</f>
        <v>2.7060000000000001E-2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14.13</v>
      </c>
      <c r="BN54" s="64">
        <f t="shared" si="2"/>
        <v>14.13</v>
      </c>
      <c r="BO54" s="64">
        <f t="shared" si="3"/>
        <v>2.2727272727272728E-2</v>
      </c>
      <c r="BP54" s="64">
        <f t="shared" si="4"/>
        <v>2.2727272727272728E-2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9.481481481481481</v>
      </c>
      <c r="Y55" s="671">
        <f>IFERROR(Y48/H48,"0")+IFERROR(Y49/H49,"0")+IFERROR(Y50/H50,"0")+IFERROR(Y51/H51,"0")+IFERROR(Y52/H52,"0")+IFERROR(Y53/H53,"0")+IFERROR(Y54/H54,"0")</f>
        <v>10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0.15992000000000001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83.5</v>
      </c>
      <c r="Y56" s="671">
        <f>IFERROR(SUM(Y48:Y54),"0")</f>
        <v>89.100000000000009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10</v>
      </c>
      <c r="Y159" s="670">
        <f>IFERROR(IF(X159="",0,CEILING((X159/$H159),1)*$H159),"")</f>
        <v>18</v>
      </c>
      <c r="Z159" s="36">
        <f>IFERROR(IF(Y159=0,"",ROUNDUP(Y159/H159,0)*0.01898),"")</f>
        <v>3.7960000000000001E-2</v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10.65</v>
      </c>
      <c r="BN159" s="64">
        <f>IFERROR(Y159*I159/H159,"0")</f>
        <v>19.170000000000002</v>
      </c>
      <c r="BO159" s="64">
        <f>IFERROR(1/J159*(X159/H159),"0")</f>
        <v>1.7361111111111112E-2</v>
      </c>
      <c r="BP159" s="64">
        <f>IFERROR(1/J159*(Y159/H159),"0")</f>
        <v>3.125E-2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1.1111111111111112</v>
      </c>
      <c r="Y161" s="671">
        <f>IFERROR(Y157/H157,"0")+IFERROR(Y158/H158,"0")+IFERROR(Y159/H159,"0")+IFERROR(Y160/H160,"0")</f>
        <v>2</v>
      </c>
      <c r="Z161" s="671">
        <f>IFERROR(IF(Z157="",0,Z157),"0")+IFERROR(IF(Z158="",0,Z158),"0")+IFERROR(IF(Z159="",0,Z159),"0")+IFERROR(IF(Z160="",0,Z160),"0")</f>
        <v>3.7960000000000001E-2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10</v>
      </c>
      <c r="Y162" s="671">
        <f>IFERROR(SUM(Y157:Y160),"0")</f>
        <v>18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10</v>
      </c>
      <c r="Y246" s="670">
        <f t="shared" si="42"/>
        <v>10.8</v>
      </c>
      <c r="Z246" s="36">
        <f>IFERROR(IF(Y246=0,"",ROUNDUP(Y246/H246,0)*0.01898),"")</f>
        <v>1.898E-2</v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10.402777777777777</v>
      </c>
      <c r="BN246" s="64">
        <f t="shared" si="44"/>
        <v>11.234999999999999</v>
      </c>
      <c r="BO246" s="64">
        <f t="shared" si="45"/>
        <v>1.4467592592592591E-2</v>
      </c>
      <c r="BP246" s="64">
        <f t="shared" si="46"/>
        <v>1.5625E-2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0.92592592592592582</v>
      </c>
      <c r="Y250" s="671">
        <f>IFERROR(Y244/H244,"0")+IFERROR(Y245/H245,"0")+IFERROR(Y246/H246,"0")+IFERROR(Y247/H247,"0")+IFERROR(Y248/H248,"0")+IFERROR(Y249/H249,"0")</f>
        <v>1</v>
      </c>
      <c r="Z250" s="671">
        <f>IFERROR(IF(Z244="",0,Z244),"0")+IFERROR(IF(Z245="",0,Z245),"0")+IFERROR(IF(Z246="",0,Z246),"0")+IFERROR(IF(Z247="",0,Z247),"0")+IFERROR(IF(Z248="",0,Z248),"0")+IFERROR(IF(Z249="",0,Z249),"0")</f>
        <v>1.898E-2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10</v>
      </c>
      <c r="Y251" s="671">
        <f>IFERROR(SUM(Y244:Y249),"0")</f>
        <v>10.8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10</v>
      </c>
      <c r="Y304" s="670">
        <f t="shared" ref="Y304:Y310" si="47">IFERROR(IF(X304="",0,CEILING((X304/$H304),1)*$H304),"")</f>
        <v>10.8</v>
      </c>
      <c r="Z304" s="36">
        <f>IFERROR(IF(Y304=0,"",ROUNDUP(Y304/H304,0)*0.01898),"")</f>
        <v>1.898E-2</v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10.402777777777777</v>
      </c>
      <c r="BN304" s="64">
        <f t="shared" ref="BN304:BN310" si="49">IFERROR(Y304*I304/H304,"0")</f>
        <v>11.234999999999999</v>
      </c>
      <c r="BO304" s="64">
        <f t="shared" ref="BO304:BO310" si="50">IFERROR(1/J304*(X304/H304),"0")</f>
        <v>1.4467592592592591E-2</v>
      </c>
      <c r="BP304" s="64">
        <f t="shared" ref="BP304:BP310" si="51">IFERROR(1/J304*(Y304/H304),"0")</f>
        <v>1.5625E-2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70</v>
      </c>
      <c r="Y306" s="670">
        <f t="shared" si="47"/>
        <v>75.600000000000009</v>
      </c>
      <c r="Z306" s="36">
        <f>IFERROR(IF(Y306=0,"",ROUNDUP(Y306/H306,0)*0.01898),"")</f>
        <v>0.13286000000000001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72.819444444444429</v>
      </c>
      <c r="BN306" s="64">
        <f t="shared" si="49"/>
        <v>78.64500000000001</v>
      </c>
      <c r="BO306" s="64">
        <f t="shared" si="50"/>
        <v>0.10127314814814814</v>
      </c>
      <c r="BP306" s="64">
        <f t="shared" si="51"/>
        <v>0.109375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7.4074074074074066</v>
      </c>
      <c r="Y311" s="671">
        <f>IFERROR(Y304/H304,"0")+IFERROR(Y305/H305,"0")+IFERROR(Y306/H306,"0")+IFERROR(Y307/H307,"0")+IFERROR(Y308/H308,"0")+IFERROR(Y309/H309,"0")+IFERROR(Y310/H310,"0")</f>
        <v>8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0.15184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80</v>
      </c>
      <c r="Y312" s="671">
        <f>IFERROR(SUM(Y304:Y310),"0")</f>
        <v>86.4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50</v>
      </c>
      <c r="Y315" s="670">
        <f>IFERROR(IF(X315="",0,CEILING((X315/$H315),1)*$H315),"")</f>
        <v>50.400000000000006</v>
      </c>
      <c r="Z315" s="36">
        <f>IFERROR(IF(Y315=0,"",ROUNDUP(Y315/H315,0)*0.00902),"")</f>
        <v>0.10824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53.214285714285715</v>
      </c>
      <c r="BN315" s="64">
        <f>IFERROR(Y315*I315/H315,"0")</f>
        <v>53.64</v>
      </c>
      <c r="BO315" s="64">
        <f>IFERROR(1/J315*(X315/H315),"0")</f>
        <v>9.0187590187590191E-2</v>
      </c>
      <c r="BP315" s="64">
        <f>IFERROR(1/J315*(Y315/H315),"0")</f>
        <v>9.0909090909090912E-2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11.904761904761905</v>
      </c>
      <c r="Y318" s="671">
        <f>IFERROR(Y314/H314,"0")+IFERROR(Y315/H315,"0")+IFERROR(Y316/H316,"0")+IFERROR(Y317/H317,"0")</f>
        <v>12</v>
      </c>
      <c r="Z318" s="671">
        <f>IFERROR(IF(Z314="",0,Z314),"0")+IFERROR(IF(Z315="",0,Z315),"0")+IFERROR(IF(Z316="",0,Z316),"0")+IFERROR(IF(Z317="",0,Z317),"0")</f>
        <v>0.10824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50</v>
      </c>
      <c r="Y319" s="671">
        <f>IFERROR(SUM(Y314:Y317),"0")</f>
        <v>50.400000000000006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80</v>
      </c>
      <c r="Y330" s="670">
        <f>IFERROR(IF(X330="",0,CEILING((X330/$H330),1)*$H330),"")</f>
        <v>85.8</v>
      </c>
      <c r="Z330" s="36">
        <f>IFERROR(IF(Y330=0,"",ROUNDUP(Y330/H330,0)*0.01898),"")</f>
        <v>0.20877999999999999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85.32307692307694</v>
      </c>
      <c r="BN330" s="64">
        <f>IFERROR(Y330*I330/H330,"0")</f>
        <v>91.509000000000015</v>
      </c>
      <c r="BO330" s="64">
        <f>IFERROR(1/J330*(X330/H330),"0")</f>
        <v>0.16025641025641027</v>
      </c>
      <c r="BP330" s="64">
        <f>IFERROR(1/J330*(Y330/H330),"0")</f>
        <v>0.171875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10.256410256410257</v>
      </c>
      <c r="Y332" s="671">
        <f>IFERROR(Y329/H329,"0")+IFERROR(Y330/H330,"0")+IFERROR(Y331/H331,"0")</f>
        <v>11</v>
      </c>
      <c r="Z332" s="671">
        <f>IFERROR(IF(Z329="",0,Z329),"0")+IFERROR(IF(Z330="",0,Z330),"0")+IFERROR(IF(Z331="",0,Z331),"0")</f>
        <v>0.20877999999999999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80</v>
      </c>
      <c r="Y333" s="671">
        <f>IFERROR(SUM(Y329:Y331),"0")</f>
        <v>85.8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15</v>
      </c>
      <c r="Y364" s="670">
        <f t="shared" si="52"/>
        <v>15</v>
      </c>
      <c r="Z364" s="36">
        <f>IFERROR(IF(Y364=0,"",ROUNDUP(Y364/H364,0)*0.02175),"")</f>
        <v>2.1749999999999999E-2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15.48</v>
      </c>
      <c r="BN364" s="64">
        <f t="shared" si="54"/>
        <v>15.48</v>
      </c>
      <c r="BO364" s="64">
        <f t="shared" si="55"/>
        <v>2.0833333333333332E-2</v>
      </c>
      <c r="BP364" s="64">
        <f t="shared" si="56"/>
        <v>2.0833333333333332E-2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45</v>
      </c>
      <c r="Y365" s="670">
        <f t="shared" si="52"/>
        <v>45</v>
      </c>
      <c r="Z365" s="36">
        <f>IFERROR(IF(Y365=0,"",ROUNDUP(Y365/H365,0)*0.02175),"")</f>
        <v>6.5250000000000002E-2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46.440000000000005</v>
      </c>
      <c r="BN365" s="64">
        <f t="shared" si="54"/>
        <v>46.440000000000005</v>
      </c>
      <c r="BO365" s="64">
        <f t="shared" si="55"/>
        <v>6.25E-2</v>
      </c>
      <c r="BP365" s="64">
        <f t="shared" si="56"/>
        <v>6.25E-2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8.6999999999999994E-2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60</v>
      </c>
      <c r="Y372" s="671">
        <f>IFERROR(SUM(Y361:Y370),"0")</f>
        <v>60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160</v>
      </c>
      <c r="Y374" s="670">
        <f>IFERROR(IF(X374="",0,CEILING((X374/$H374),1)*$H374),"")</f>
        <v>165</v>
      </c>
      <c r="Z374" s="36">
        <f>IFERROR(IF(Y374=0,"",ROUNDUP(Y374/H374,0)*0.02175),"")</f>
        <v>0.23924999999999999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165.12</v>
      </c>
      <c r="BN374" s="64">
        <f>IFERROR(Y374*I374/H374,"0")</f>
        <v>170.28000000000003</v>
      </c>
      <c r="BO374" s="64">
        <f>IFERROR(1/J374*(X374/H374),"0")</f>
        <v>0.22222222222222221</v>
      </c>
      <c r="BP374" s="64">
        <f>IFERROR(1/J374*(Y374/H374),"0")</f>
        <v>0.22916666666666666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10.666666666666666</v>
      </c>
      <c r="Y376" s="671">
        <f>IFERROR(Y374/H374,"0")+IFERROR(Y375/H375,"0")</f>
        <v>11</v>
      </c>
      <c r="Z376" s="671">
        <f>IFERROR(IF(Z374="",0,Z374),"0")+IFERROR(IF(Z375="",0,Z375),"0")</f>
        <v>0.23924999999999999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160</v>
      </c>
      <c r="Y377" s="671">
        <f>IFERROR(SUM(Y374:Y375),"0")</f>
        <v>165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10</v>
      </c>
      <c r="Y538" s="670">
        <f t="shared" si="83"/>
        <v>12.600000000000001</v>
      </c>
      <c r="Z538" s="36">
        <f>IFERROR(IF(Y538=0,"",ROUNDUP(Y538/H538,0)*0.00902),"")</f>
        <v>2.7060000000000001E-2</v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10.642857142857141</v>
      </c>
      <c r="BN538" s="64">
        <f t="shared" si="85"/>
        <v>13.41</v>
      </c>
      <c r="BO538" s="64">
        <f t="shared" si="86"/>
        <v>1.8037518037518036E-2</v>
      </c>
      <c r="BP538" s="64">
        <f t="shared" si="87"/>
        <v>2.2727272727272728E-2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2.3809523809523809</v>
      </c>
      <c r="Y544" s="671">
        <f>IFERROR(Y537/H537,"0")+IFERROR(Y538/H538,"0")+IFERROR(Y539/H539,"0")+IFERROR(Y540/H540,"0")+IFERROR(Y541/H541,"0")+IFERROR(Y542/H542,"0")+IFERROR(Y543/H543,"0")</f>
        <v>3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2.7060000000000001E-2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10</v>
      </c>
      <c r="Y545" s="671">
        <f>IFERROR(SUM(Y537:Y543),"0")</f>
        <v>12.600000000000001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663.5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701.1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694.82714285714292</v>
      </c>
      <c r="Y579" s="671">
        <f>IFERROR(SUM(BN22:BN575),"0")</f>
        <v>734.35800000000006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2</v>
      </c>
      <c r="Y580" s="38">
        <f>ROUNDUP(SUM(BP22:BP575),0)</f>
        <v>2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744.82714285714292</v>
      </c>
      <c r="Y581" s="671">
        <f>GrossWeightTotalR+PalletQtyTotalR*25</f>
        <v>784.35800000000006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72.807081807081801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77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1.3237300000000001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89.100000000000009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18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10.8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324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225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12.600000000000001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