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08A44ED4-7712-4795-81FF-944E123EDC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Y223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X196" i="1"/>
  <c r="Y195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F10" i="1"/>
  <c r="J9" i="1"/>
  <c r="F9" i="1"/>
  <c r="A9" i="1"/>
  <c r="A10" i="1" s="1"/>
  <c r="D7" i="1"/>
  <c r="Q6" i="1"/>
  <c r="P2" i="1"/>
  <c r="Z116" i="1" l="1"/>
  <c r="Z68" i="1"/>
  <c r="Z139" i="1"/>
  <c r="Z29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Z235" i="1" s="1"/>
  <c r="BP232" i="1"/>
  <c r="BN232" i="1"/>
  <c r="Z232" i="1"/>
  <c r="BP239" i="1"/>
  <c r="BN239" i="1"/>
  <c r="Z239" i="1"/>
  <c r="Y241" i="1"/>
  <c r="L588" i="1"/>
  <c r="Y251" i="1"/>
  <c r="BP244" i="1"/>
  <c r="BN244" i="1"/>
  <c r="Z244" i="1"/>
  <c r="Z250" i="1" s="1"/>
  <c r="BP248" i="1"/>
  <c r="BN248" i="1"/>
  <c r="Z248" i="1"/>
  <c r="Z271" i="1"/>
  <c r="BP267" i="1"/>
  <c r="BN267" i="1"/>
  <c r="Z267" i="1"/>
  <c r="Y271" i="1"/>
  <c r="BP289" i="1"/>
  <c r="BN289" i="1"/>
  <c r="Z289" i="1"/>
  <c r="Y291" i="1"/>
  <c r="S588" i="1"/>
  <c r="Y295" i="1"/>
  <c r="Y296" i="1"/>
  <c r="BP294" i="1"/>
  <c r="BN294" i="1"/>
  <c r="Z294" i="1"/>
  <c r="Z295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Z395" i="1" s="1"/>
  <c r="BP394" i="1"/>
  <c r="BN394" i="1"/>
  <c r="Z394" i="1"/>
  <c r="Y396" i="1"/>
  <c r="Y401" i="1"/>
  <c r="BP398" i="1"/>
  <c r="BN398" i="1"/>
  <c r="Z398" i="1"/>
  <c r="Z400" i="1" s="1"/>
  <c r="Y400" i="1"/>
  <c r="H588" i="1"/>
  <c r="H9" i="1"/>
  <c r="B588" i="1"/>
  <c r="X579" i="1"/>
  <c r="X581" i="1" s="1"/>
  <c r="X580" i="1"/>
  <c r="Z23" i="1"/>
  <c r="Z26" i="1" s="1"/>
  <c r="BN23" i="1"/>
  <c r="Z25" i="1"/>
  <c r="BN25" i="1"/>
  <c r="Y26" i="1"/>
  <c r="X578" i="1"/>
  <c r="Z29" i="1"/>
  <c r="Z30" i="1" s="1"/>
  <c r="BN29" i="1"/>
  <c r="BP29" i="1"/>
  <c r="Y580" i="1" s="1"/>
  <c r="Z35" i="1"/>
  <c r="BN35" i="1"/>
  <c r="Y579" i="1" s="1"/>
  <c r="Y581" i="1" s="1"/>
  <c r="BP35" i="1"/>
  <c r="Z37" i="1"/>
  <c r="BN37" i="1"/>
  <c r="Z39" i="1"/>
  <c r="BN39" i="1"/>
  <c r="Y40" i="1"/>
  <c r="Z43" i="1"/>
  <c r="Z44" i="1" s="1"/>
  <c r="BN43" i="1"/>
  <c r="BP43" i="1"/>
  <c r="Z48" i="1"/>
  <c r="Z55" i="1" s="1"/>
  <c r="BN48" i="1"/>
  <c r="BP48" i="1"/>
  <c r="Z50" i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BN66" i="1"/>
  <c r="Z72" i="1"/>
  <c r="Z77" i="1" s="1"/>
  <c r="BN72" i="1"/>
  <c r="Z74" i="1"/>
  <c r="BN74" i="1"/>
  <c r="Z76" i="1"/>
  <c r="BN76" i="1"/>
  <c r="Z80" i="1"/>
  <c r="BN80" i="1"/>
  <c r="BP80" i="1"/>
  <c r="Z82" i="1"/>
  <c r="BN82" i="1"/>
  <c r="Z87" i="1"/>
  <c r="Z90" i="1" s="1"/>
  <c r="BN87" i="1"/>
  <c r="BP87" i="1"/>
  <c r="Z89" i="1"/>
  <c r="BN89" i="1"/>
  <c r="Y90" i="1"/>
  <c r="Z93" i="1"/>
  <c r="Z102" i="1" s="1"/>
  <c r="BN93" i="1"/>
  <c r="BP93" i="1"/>
  <c r="Z99" i="1"/>
  <c r="BN99" i="1"/>
  <c r="Z101" i="1"/>
  <c r="BN101" i="1"/>
  <c r="Z106" i="1"/>
  <c r="BN106" i="1"/>
  <c r="BP106" i="1"/>
  <c r="Z108" i="1"/>
  <c r="BN108" i="1"/>
  <c r="Y111" i="1"/>
  <c r="Z114" i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BN138" i="1"/>
  <c r="Y139" i="1"/>
  <c r="Z142" i="1"/>
  <c r="Z144" i="1" s="1"/>
  <c r="BN142" i="1"/>
  <c r="BP142" i="1"/>
  <c r="Y149" i="1"/>
  <c r="Z148" i="1"/>
  <c r="Z149" i="1" s="1"/>
  <c r="BN148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Y206" i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246" i="1"/>
  <c r="BN246" i="1"/>
  <c r="Z246" i="1"/>
  <c r="Y250" i="1"/>
  <c r="BP260" i="1"/>
  <c r="BN260" i="1"/>
  <c r="Z260" i="1"/>
  <c r="Z262" i="1" s="1"/>
  <c r="BP269" i="1"/>
  <c r="BN269" i="1"/>
  <c r="Z269" i="1"/>
  <c r="BP305" i="1"/>
  <c r="BN305" i="1"/>
  <c r="Z305" i="1"/>
  <c r="Y311" i="1"/>
  <c r="BP309" i="1"/>
  <c r="BN309" i="1"/>
  <c r="Z309" i="1"/>
  <c r="BP362" i="1"/>
  <c r="BN362" i="1"/>
  <c r="Z362" i="1"/>
  <c r="Z371" i="1" s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Z447" i="1"/>
  <c r="BP444" i="1"/>
  <c r="BN444" i="1"/>
  <c r="Z444" i="1"/>
  <c r="Y447" i="1"/>
  <c r="BP493" i="1"/>
  <c r="BN493" i="1"/>
  <c r="Z493" i="1"/>
  <c r="BP495" i="1"/>
  <c r="BN495" i="1"/>
  <c r="Z495" i="1"/>
  <c r="BP497" i="1"/>
  <c r="BN497" i="1"/>
  <c r="Z497" i="1"/>
  <c r="BP500" i="1"/>
  <c r="BN500" i="1"/>
  <c r="Z500" i="1"/>
  <c r="BP509" i="1"/>
  <c r="BN509" i="1"/>
  <c r="Z509" i="1"/>
  <c r="Y511" i="1"/>
  <c r="Y515" i="1"/>
  <c r="BP513" i="1"/>
  <c r="BN513" i="1"/>
  <c r="Z513" i="1"/>
  <c r="Z515" i="1" s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301" i="1"/>
  <c r="BP298" i="1"/>
  <c r="BN298" i="1"/>
  <c r="Z298" i="1"/>
  <c r="Z300" i="1" s="1"/>
  <c r="BP307" i="1"/>
  <c r="BN307" i="1"/>
  <c r="Z307" i="1"/>
  <c r="Z311" i="1" s="1"/>
  <c r="BP315" i="1"/>
  <c r="BN315" i="1"/>
  <c r="Z315" i="1"/>
  <c r="Z318" i="1" s="1"/>
  <c r="BP323" i="1"/>
  <c r="BN323" i="1"/>
  <c r="Z323" i="1"/>
  <c r="BP331" i="1"/>
  <c r="BN331" i="1"/>
  <c r="Z331" i="1"/>
  <c r="Z339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Y448" i="1"/>
  <c r="BP445" i="1"/>
  <c r="BN445" i="1"/>
  <c r="Z445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T588" i="1"/>
  <c r="Y312" i="1"/>
  <c r="Y351" i="1"/>
  <c r="V588" i="1"/>
  <c r="Y371" i="1"/>
  <c r="W588" i="1"/>
  <c r="Y395" i="1"/>
  <c r="Z588" i="1"/>
  <c r="Y454" i="1"/>
  <c r="BP468" i="1"/>
  <c r="BN468" i="1"/>
  <c r="Z468" i="1"/>
  <c r="Z482" i="1" s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BP494" i="1"/>
  <c r="BN494" i="1"/>
  <c r="Z494" i="1"/>
  <c r="BP496" i="1"/>
  <c r="BN496" i="1"/>
  <c r="Z496" i="1"/>
  <c r="BP499" i="1"/>
  <c r="BN499" i="1"/>
  <c r="Z499" i="1"/>
  <c r="BP503" i="1"/>
  <c r="BN503" i="1"/>
  <c r="Z503" i="1"/>
  <c r="Y505" i="1"/>
  <c r="Y510" i="1"/>
  <c r="BP507" i="1"/>
  <c r="BN507" i="1"/>
  <c r="Z507" i="1"/>
  <c r="Z510" i="1" s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326" i="1" l="1"/>
  <c r="Z161" i="1"/>
  <c r="Y578" i="1"/>
  <c r="Z553" i="1"/>
  <c r="Z504" i="1"/>
  <c r="Z218" i="1"/>
  <c r="Y582" i="1"/>
  <c r="Z534" i="1"/>
  <c r="Z568" i="1"/>
  <c r="Z429" i="1"/>
  <c r="Z110" i="1"/>
  <c r="Z83" i="1"/>
  <c r="Z40" i="1"/>
  <c r="Z583" i="1" s="1"/>
  <c r="Z184" i="1"/>
</calcChain>
</file>

<file path=xl/sharedStrings.xml><?xml version="1.0" encoding="utf-8"?>
<sst xmlns="http://schemas.openxmlformats.org/spreadsheetml/2006/main" count="2720" uniqueCount="963">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</sst>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2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20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1.8518518518518516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20</v>
      </c>
      <c r="Y41" s="671">
        <f>IFERROR(SUM(Y35:Y39),"0")</f>
        <v>21.6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30</v>
      </c>
      <c r="Y49" s="670">
        <f t="shared" si="0"/>
        <v>32.400000000000006</v>
      </c>
      <c r="Z49" s="36">
        <f>IFERROR(IF(Y49=0,"",ROUNDUP(Y49/H49,0)*0.01898),"")</f>
        <v>5.6940000000000004E-2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31.208333333333329</v>
      </c>
      <c r="BN49" s="64">
        <f t="shared" si="2"/>
        <v>33.705000000000005</v>
      </c>
      <c r="BO49" s="64">
        <f t="shared" si="3"/>
        <v>4.3402777777777776E-2</v>
      </c>
      <c r="BP49" s="64">
        <f t="shared" si="4"/>
        <v>4.6875000000000007E-2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2.7777777777777777</v>
      </c>
      <c r="Y55" s="671">
        <f>IFERROR(Y48/H48,"0")+IFERROR(Y49/H49,"0")+IFERROR(Y50/H50,"0")+IFERROR(Y51/H51,"0")+IFERROR(Y52/H52,"0")+IFERROR(Y53/H53,"0")+IFERROR(Y54/H54,"0")</f>
        <v>3.0000000000000004</v>
      </c>
      <c r="Z55" s="671">
        <f>IFERROR(IF(Z48="",0,Z48),"0")+IFERROR(IF(Z49="",0,Z49),"0")+IFERROR(IF(Z50="",0,Z50),"0")+IFERROR(IF(Z51="",0,Z51),"0")+IFERROR(IF(Z52="",0,Z52),"0")+IFERROR(IF(Z53="",0,Z53),"0")+IFERROR(IF(Z54="",0,Z54),"0")</f>
        <v>5.6940000000000004E-2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30</v>
      </c>
      <c r="Y56" s="671">
        <f>IFERROR(SUM(Y48:Y54),"0")</f>
        <v>32.400000000000006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130</v>
      </c>
      <c r="Y58" s="670">
        <f>IFERROR(IF(X58="",0,CEILING((X58/$H58),1)*$H58),"")</f>
        <v>140.4</v>
      </c>
      <c r="Z58" s="36">
        <f>IFERROR(IF(Y58=0,"",ROUNDUP(Y58/H58,0)*0.01898),"")</f>
        <v>0.24674000000000001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135.23611111111109</v>
      </c>
      <c r="BN58" s="64">
        <f>IFERROR(Y58*I58/H58,"0")</f>
        <v>146.05499999999998</v>
      </c>
      <c r="BO58" s="64">
        <f>IFERROR(1/J58*(X58/H58),"0")</f>
        <v>0.18807870370370369</v>
      </c>
      <c r="BP58" s="64">
        <f>IFERROR(1/J58*(Y58/H58),"0")</f>
        <v>0.203125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12.037037037037036</v>
      </c>
      <c r="Y62" s="671">
        <f>IFERROR(Y58/H58,"0")+IFERROR(Y59/H59,"0")+IFERROR(Y60/H60,"0")+IFERROR(Y61/H61,"0")</f>
        <v>13</v>
      </c>
      <c r="Z62" s="671">
        <f>IFERROR(IF(Z58="",0,Z58),"0")+IFERROR(IF(Z59="",0,Z59),"0")+IFERROR(IF(Z60="",0,Z60),"0")+IFERROR(IF(Z61="",0,Z61),"0")</f>
        <v>0.24674000000000001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130</v>
      </c>
      <c r="Y63" s="671">
        <f>IFERROR(SUM(Y58:Y61),"0")</f>
        <v>140.4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100</v>
      </c>
      <c r="Y87" s="67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104.02777777777777</v>
      </c>
      <c r="BN87" s="64">
        <f>IFERROR(Y87*I87/H87,"0")</f>
        <v>112.34999999999998</v>
      </c>
      <c r="BO87" s="64">
        <f>IFERROR(1/J87*(X87/H87),"0")</f>
        <v>0.14467592592592593</v>
      </c>
      <c r="BP87" s="64">
        <f>IFERROR(1/J87*(Y87/H87),"0")</f>
        <v>0.15625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9.2592592592592595</v>
      </c>
      <c r="Y90" s="671">
        <f>IFERROR(Y87/H87,"0")+IFERROR(Y88/H88,"0")+IFERROR(Y89/H89,"0")</f>
        <v>10</v>
      </c>
      <c r="Z90" s="671">
        <f>IFERROR(IF(Z87="",0,Z87),"0")+IFERROR(IF(Z88="",0,Z88),"0")+IFERROR(IF(Z89="",0,Z89),"0")</f>
        <v>0.1898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100</v>
      </c>
      <c r="Y91" s="671">
        <f>IFERROR(SUM(Y87:Y89),"0")</f>
        <v>108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50</v>
      </c>
      <c r="Y94" s="670">
        <f t="shared" si="10"/>
        <v>50.400000000000006</v>
      </c>
      <c r="Z94" s="36">
        <f>IFERROR(IF(Y94=0,"",ROUNDUP(Y94/H94,0)*0.01898),"")</f>
        <v>0.11388000000000001</v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53.089285714285715</v>
      </c>
      <c r="BN94" s="64">
        <f t="shared" si="12"/>
        <v>53.514000000000003</v>
      </c>
      <c r="BO94" s="64">
        <f t="shared" si="13"/>
        <v>9.3005952380952384E-2</v>
      </c>
      <c r="BP94" s="64">
        <f t="shared" si="14"/>
        <v>9.375E-2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9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3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5.9523809523809526</v>
      </c>
      <c r="Y102" s="671">
        <f>IFERROR(Y93/H93,"0")+IFERROR(Y94/H94,"0")+IFERROR(Y95/H95,"0")+IFERROR(Y96/H96,"0")+IFERROR(Y97/H97,"0")+IFERROR(Y98/H98,"0")+IFERROR(Y99/H99,"0")+IFERROR(Y100/H100,"0")+IFERROR(Y101/H101,"0")</f>
        <v>6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0.11388000000000001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50</v>
      </c>
      <c r="Y103" s="671">
        <f>IFERROR(SUM(Y93:Y101),"0")</f>
        <v>50.400000000000006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70</v>
      </c>
      <c r="Y121" s="670">
        <f t="shared" si="15"/>
        <v>75.600000000000009</v>
      </c>
      <c r="Z121" s="36">
        <f>IFERROR(IF(Y121=0,"",ROUNDUP(Y121/H121,0)*0.01898),"")</f>
        <v>0.17082</v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74.274999999999991</v>
      </c>
      <c r="BN121" s="64">
        <f t="shared" si="17"/>
        <v>80.217000000000013</v>
      </c>
      <c r="BO121" s="64">
        <f t="shared" si="18"/>
        <v>0.13020833333333331</v>
      </c>
      <c r="BP121" s="64">
        <f t="shared" si="19"/>
        <v>0.140625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4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8.3333333333333321</v>
      </c>
      <c r="Y128" s="671">
        <f>IFERROR(Y119/H119,"0")+IFERROR(Y120/H120,"0")+IFERROR(Y121/H121,"0")+IFERROR(Y122/H122,"0")+IFERROR(Y123/H123,"0")+IFERROR(Y124/H124,"0")+IFERROR(Y125/H125,"0")+IFERROR(Y126/H126,"0")+IFERROR(Y127/H127,"0")</f>
        <v>9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0.17082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70</v>
      </c>
      <c r="Y129" s="671">
        <f>IFERROR(SUM(Y119:Y127),"0")</f>
        <v>75.600000000000009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135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">
        <v>402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IFERROR(IF(Y246=0,"",ROUNDUP(Y246/H246,0)*0.01898),"")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70</v>
      </c>
      <c r="Y306" s="670">
        <f t="shared" si="47"/>
        <v>75.600000000000009</v>
      </c>
      <c r="Z306" s="36">
        <f>IFERROR(IF(Y306=0,"",ROUNDUP(Y306/H306,0)*0.01898),"")</f>
        <v>0.13286000000000001</v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72.819444444444429</v>
      </c>
      <c r="BN306" s="64">
        <f t="shared" si="49"/>
        <v>78.64500000000001</v>
      </c>
      <c r="BO306" s="64">
        <f t="shared" si="50"/>
        <v>0.10127314814814814</v>
      </c>
      <c r="BP306" s="64">
        <f t="shared" si="51"/>
        <v>0.109375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6.481481481481481</v>
      </c>
      <c r="Y311" s="671">
        <f>IFERROR(Y304/H304,"0")+IFERROR(Y305/H305,"0")+IFERROR(Y306/H306,"0")+IFERROR(Y307/H307,"0")+IFERROR(Y308/H308,"0")+IFERROR(Y309/H309,"0")+IFERROR(Y310/H310,"0")</f>
        <v>7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0.13286000000000001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70</v>
      </c>
      <c r="Y312" s="671">
        <f>IFERROR(SUM(Y304:Y310),"0")</f>
        <v>75.600000000000009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90</v>
      </c>
      <c r="Y314" s="670">
        <f>IFERROR(IF(X314="",0,CEILING((X314/$H314),1)*$H314),"")</f>
        <v>92.4</v>
      </c>
      <c r="Z314" s="36">
        <f>IFERROR(IF(Y314=0,"",ROUNDUP(Y314/H314,0)*0.00902),"")</f>
        <v>0.19844000000000001</v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95.785714285714278</v>
      </c>
      <c r="BN314" s="64">
        <f>IFERROR(Y314*I314/H314,"0")</f>
        <v>98.34</v>
      </c>
      <c r="BO314" s="64">
        <f>IFERROR(1/J314*(X314/H314),"0")</f>
        <v>0.16233766233766234</v>
      </c>
      <c r="BP314" s="64">
        <f>IFERROR(1/J314*(Y314/H314),"0")</f>
        <v>0.16666666666666669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60</v>
      </c>
      <c r="Y315" s="670">
        <f>IFERROR(IF(X315="",0,CEILING((X315/$H315),1)*$H315),"")</f>
        <v>63</v>
      </c>
      <c r="Z315" s="36">
        <f>IFERROR(IF(Y315=0,"",ROUNDUP(Y315/H315,0)*0.00902),"")</f>
        <v>0.1353</v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63.857142857142854</v>
      </c>
      <c r="BN315" s="64">
        <f>IFERROR(Y315*I315/H315,"0")</f>
        <v>67.049999999999983</v>
      </c>
      <c r="BO315" s="64">
        <f>IFERROR(1/J315*(X315/H315),"0")</f>
        <v>0.10822510822510822</v>
      </c>
      <c r="BP315" s="64">
        <f>IFERROR(1/J315*(Y315/H315),"0")</f>
        <v>0.11363636363636365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35.714285714285708</v>
      </c>
      <c r="Y318" s="671">
        <f>IFERROR(Y314/H314,"0")+IFERROR(Y315/H315,"0")+IFERROR(Y316/H316,"0")+IFERROR(Y317/H317,"0")</f>
        <v>37</v>
      </c>
      <c r="Z318" s="671">
        <f>IFERROR(IF(Z314="",0,Z314),"0")+IFERROR(IF(Z315="",0,Z315),"0")+IFERROR(IF(Z316="",0,Z316),"0")+IFERROR(IF(Z317="",0,Z317),"0")</f>
        <v>0.33374000000000004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150</v>
      </c>
      <c r="Y319" s="671">
        <f>IFERROR(SUM(Y314:Y317),"0")</f>
        <v>155.4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1300</v>
      </c>
      <c r="Y321" s="670">
        <f>IFERROR(IF(X321="",0,CEILING((X321/$H321),1)*$H321),"")</f>
        <v>1302.5999999999999</v>
      </c>
      <c r="Z321" s="36">
        <f>IFERROR(IF(Y321=0,"",ROUNDUP(Y321/H321,0)*0.01898),"")</f>
        <v>3.1696599999999999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1385.5000000000002</v>
      </c>
      <c r="BN321" s="64">
        <f>IFERROR(Y321*I321/H321,"0")</f>
        <v>1388.2710000000002</v>
      </c>
      <c r="BO321" s="64">
        <f>IFERROR(1/J321*(X321/H321),"0")</f>
        <v>2.6041666666666665</v>
      </c>
      <c r="BP321" s="64">
        <f>IFERROR(1/J321*(Y321/H321),"0")</f>
        <v>2.609375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166.66666666666666</v>
      </c>
      <c r="Y326" s="671">
        <f>IFERROR(Y321/H321,"0")+IFERROR(Y322/H322,"0")+IFERROR(Y323/H323,"0")+IFERROR(Y324/H324,"0")+IFERROR(Y325/H325,"0")</f>
        <v>167</v>
      </c>
      <c r="Z326" s="671">
        <f>IFERROR(IF(Z321="",0,Z321),"0")+IFERROR(IF(Z322="",0,Z322),"0")+IFERROR(IF(Z323="",0,Z323),"0")+IFERROR(IF(Z324="",0,Z324),"0")+IFERROR(IF(Z325="",0,Z325),"0")</f>
        <v>3.1696599999999999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1300</v>
      </c>
      <c r="Y327" s="671">
        <f>IFERROR(SUM(Y321:Y325),"0")</f>
        <v>1302.5999999999999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40</v>
      </c>
      <c r="Y336" s="670">
        <f>IFERROR(IF(X336="",0,CEILING((X336/$H336),1)*$H336),"")</f>
        <v>42.56</v>
      </c>
      <c r="Z336" s="36">
        <f>IFERROR(IF(Y336=0,"",ROUNDUP(Y336/H336,0)*0.00902),"")</f>
        <v>0.12628</v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43.289473684210527</v>
      </c>
      <c r="BN336" s="64">
        <f>IFERROR(Y336*I336/H336,"0")</f>
        <v>46.06</v>
      </c>
      <c r="BO336" s="64">
        <f>IFERROR(1/J336*(X336/H336),"0")</f>
        <v>9.9681020733652315E-2</v>
      </c>
      <c r="BP336" s="64">
        <f>IFERROR(1/J336*(Y336/H336),"0")</f>
        <v>0.10606060606060606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13.157894736842104</v>
      </c>
      <c r="Y339" s="671">
        <f>IFERROR(Y335/H335,"0")+IFERROR(Y336/H336,"0")+IFERROR(Y337/H337,"0")+IFERROR(Y338/H338,"0")</f>
        <v>14</v>
      </c>
      <c r="Z339" s="671">
        <f>IFERROR(IF(Z335="",0,Z335),"0")+IFERROR(IF(Z336="",0,Z336),"0")+IFERROR(IF(Z337="",0,Z337),"0")+IFERROR(IF(Z338="",0,Z338),"0")</f>
        <v>0.12628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40</v>
      </c>
      <c r="Y340" s="671">
        <f>IFERROR(SUM(Y335:Y338),"0")</f>
        <v>42.56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146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50</v>
      </c>
      <c r="Y353" s="670">
        <f>IFERROR(IF(X353="",0,CEILING((X353/$H353),1)*$H353),"")</f>
        <v>56.699999999999996</v>
      </c>
      <c r="Z353" s="36">
        <f>IFERROR(IF(Y353=0,"",ROUNDUP(Y353/H353,0)*0.01898),"")</f>
        <v>0.13286000000000001</v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53.203703703703702</v>
      </c>
      <c r="BN353" s="64">
        <f>IFERROR(Y353*I353/H353,"0")</f>
        <v>60.332999999999991</v>
      </c>
      <c r="BO353" s="64">
        <f>IFERROR(1/J353*(X353/H353),"0")</f>
        <v>9.6450617283950615E-2</v>
      </c>
      <c r="BP353" s="64">
        <f>IFERROR(1/J353*(Y353/H353),"0")</f>
        <v>0.109375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6.1728395061728394</v>
      </c>
      <c r="Y356" s="671">
        <f>IFERROR(Y353/H353,"0")+IFERROR(Y354/H354,"0")+IFERROR(Y355/H355,"0")</f>
        <v>7</v>
      </c>
      <c r="Z356" s="671">
        <f>IFERROR(IF(Z353="",0,Z353),"0")+IFERROR(IF(Z354="",0,Z354),"0")+IFERROR(IF(Z355="",0,Z355),"0")</f>
        <v>0.13286000000000001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50</v>
      </c>
      <c r="Y357" s="671">
        <f>IFERROR(SUM(Y353:Y355),"0")</f>
        <v>56.699999999999996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150</v>
      </c>
      <c r="Y362" s="670">
        <f t="shared" si="52"/>
        <v>150</v>
      </c>
      <c r="Z362" s="36">
        <f>IFERROR(IF(Y362=0,"",ROUNDUP(Y362/H362,0)*0.02175),"")</f>
        <v>0.21749999999999997</v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154.80000000000001</v>
      </c>
      <c r="BN362" s="64">
        <f t="shared" si="54"/>
        <v>154.80000000000001</v>
      </c>
      <c r="BO362" s="64">
        <f t="shared" si="55"/>
        <v>0.20833333333333331</v>
      </c>
      <c r="BP362" s="64">
        <f t="shared" si="56"/>
        <v>0.20833333333333331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40</v>
      </c>
      <c r="Y364" s="670">
        <f t="shared" si="52"/>
        <v>45</v>
      </c>
      <c r="Z364" s="36">
        <f>IFERROR(IF(Y364=0,"",ROUNDUP(Y364/H364,0)*0.02175),"")</f>
        <v>6.5250000000000002E-2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41.28</v>
      </c>
      <c r="BN364" s="64">
        <f t="shared" si="54"/>
        <v>46.440000000000005</v>
      </c>
      <c r="BO364" s="64">
        <f t="shared" si="55"/>
        <v>5.5555555555555552E-2</v>
      </c>
      <c r="BP364" s="64">
        <f t="shared" si="56"/>
        <v>6.25E-2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500</v>
      </c>
      <c r="Y365" s="670">
        <f t="shared" si="52"/>
        <v>510</v>
      </c>
      <c r="Z365" s="36">
        <f>IFERROR(IF(Y365=0,"",ROUNDUP(Y365/H365,0)*0.02175),"")</f>
        <v>0.73949999999999994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516</v>
      </c>
      <c r="BN365" s="64">
        <f t="shared" si="54"/>
        <v>526.32000000000005</v>
      </c>
      <c r="BO365" s="64">
        <f t="shared" si="55"/>
        <v>0.69444444444444442</v>
      </c>
      <c r="BP365" s="64">
        <f t="shared" si="56"/>
        <v>0.70833333333333326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46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47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1.0222499999999999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690</v>
      </c>
      <c r="Y372" s="671">
        <f>IFERROR(SUM(Y361:Y370),"0")</f>
        <v>705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600</v>
      </c>
      <c r="Y374" s="670">
        <f>IFERROR(IF(X374="",0,CEILING((X374/$H374),1)*$H374),"")</f>
        <v>600</v>
      </c>
      <c r="Z374" s="36">
        <f>IFERROR(IF(Y374=0,"",ROUNDUP(Y374/H374,0)*0.02175),"")</f>
        <v>0.86999999999999988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619.20000000000005</v>
      </c>
      <c r="BN374" s="64">
        <f>IFERROR(Y374*I374/H374,"0")</f>
        <v>619.20000000000005</v>
      </c>
      <c r="BO374" s="64">
        <f>IFERROR(1/J374*(X374/H374),"0")</f>
        <v>0.83333333333333326</v>
      </c>
      <c r="BP374" s="64">
        <f>IFERROR(1/J374*(Y374/H374),"0")</f>
        <v>0.83333333333333326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40</v>
      </c>
      <c r="Y376" s="671">
        <f>IFERROR(Y374/H374,"0")+IFERROR(Y375/H375,"0")</f>
        <v>40</v>
      </c>
      <c r="Z376" s="671">
        <f>IFERROR(IF(Z374="",0,Z374),"0")+IFERROR(IF(Z375="",0,Z375),"0")</f>
        <v>0.86999999999999988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600</v>
      </c>
      <c r="Y377" s="671">
        <f>IFERROR(SUM(Y374:Y375),"0")</f>
        <v>600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90</v>
      </c>
      <c r="Y403" s="670">
        <f>IFERROR(IF(X403="",0,CEILING((X403/$H403),1)*$H403),"")</f>
        <v>90</v>
      </c>
      <c r="Z403" s="36">
        <f>IFERROR(IF(Y403=0,"",ROUNDUP(Y403/H403,0)*0.01898),"")</f>
        <v>0.1898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95.19</v>
      </c>
      <c r="BN403" s="64">
        <f>IFERROR(Y403*I403/H403,"0")</f>
        <v>95.19</v>
      </c>
      <c r="BO403" s="64">
        <f>IFERROR(1/J403*(X403/H403),"0")</f>
        <v>0.15625</v>
      </c>
      <c r="BP403" s="64">
        <f>IFERROR(1/J403*(Y403/H403),"0")</f>
        <v>0.15625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10</v>
      </c>
      <c r="Y408" s="671">
        <f>IFERROR(Y403/H403,"0")+IFERROR(Y404/H404,"0")+IFERROR(Y405/H405,"0")+IFERROR(Y406/H406,"0")+IFERROR(Y407/H407,"0")</f>
        <v>10</v>
      </c>
      <c r="Z408" s="671">
        <f>IFERROR(IF(Z403="",0,Z403),"0")+IFERROR(IF(Z404="",0,Z404),"0")+IFERROR(IF(Z405="",0,Z405),"0")+IFERROR(IF(Z406="",0,Z406),"0")+IFERROR(IF(Z407="",0,Z407),"0")</f>
        <v>0.1898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90</v>
      </c>
      <c r="Y409" s="671">
        <f>IFERROR(SUM(Y403:Y407),"0")</f>
        <v>90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146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10</v>
      </c>
      <c r="Y418" s="670">
        <f t="shared" si="62"/>
        <v>10.8</v>
      </c>
      <c r="Z418" s="36">
        <f>IFERROR(IF(Y418=0,"",ROUNDUP(Y418/H418,0)*0.00902),"")</f>
        <v>1.804E-2</v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10.388888888888889</v>
      </c>
      <c r="BN418" s="64">
        <f t="shared" si="64"/>
        <v>11.22</v>
      </c>
      <c r="BO418" s="64">
        <f t="shared" si="65"/>
        <v>1.4029180695847361E-2</v>
      </c>
      <c r="BP418" s="64">
        <f t="shared" si="66"/>
        <v>1.5151515151515152E-2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20</v>
      </c>
      <c r="Y420" s="670">
        <f t="shared" si="62"/>
        <v>21.6</v>
      </c>
      <c r="Z420" s="36">
        <f>IFERROR(IF(Y420=0,"",ROUNDUP(Y420/H420,0)*0.00902),"")</f>
        <v>3.6080000000000001E-2</v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20.777777777777779</v>
      </c>
      <c r="BN420" s="64">
        <f t="shared" si="64"/>
        <v>22.44</v>
      </c>
      <c r="BO420" s="64">
        <f t="shared" si="65"/>
        <v>2.8058361391694722E-2</v>
      </c>
      <c r="BP420" s="64">
        <f t="shared" si="66"/>
        <v>3.0303030303030304E-2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5.5555555555555554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6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5.4120000000000001E-2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30</v>
      </c>
      <c r="Y430" s="671">
        <f>IFERROR(SUM(Y417:Y428),"0")</f>
        <v>32.400000000000006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135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20</v>
      </c>
      <c r="Y443" s="670">
        <f>IFERROR(IF(X443="",0,CEILING((X443/$H443),1)*$H443),"")</f>
        <v>21.6</v>
      </c>
      <c r="Z443" s="36">
        <f>IFERROR(IF(Y443=0,"",ROUNDUP(Y443/H443,0)*0.00902),"")</f>
        <v>3.6080000000000001E-2</v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20.777777777777779</v>
      </c>
      <c r="BN443" s="64">
        <f>IFERROR(Y443*I443/H443,"0")</f>
        <v>22.44</v>
      </c>
      <c r="BO443" s="64">
        <f>IFERROR(1/J443*(X443/H443),"0")</f>
        <v>2.8058361391694722E-2</v>
      </c>
      <c r="BP443" s="64">
        <f>IFERROR(1/J443*(Y443/H443),"0")</f>
        <v>3.0303030303030304E-2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3.7037037037037033</v>
      </c>
      <c r="Y447" s="671">
        <f>IFERROR(Y443/H443,"0")+IFERROR(Y444/H444,"0")+IFERROR(Y445/H445,"0")+IFERROR(Y446/H446,"0")</f>
        <v>4</v>
      </c>
      <c r="Z447" s="671">
        <f>IFERROR(IF(Z443="",0,Z443),"0")+IFERROR(IF(Z444="",0,Z444),"0")+IFERROR(IF(Z445="",0,Z445),"0")+IFERROR(IF(Z446="",0,Z446),"0")</f>
        <v>3.6080000000000001E-2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20</v>
      </c>
      <c r="Y448" s="671">
        <f>IFERROR(SUM(Y443:Y446),"0")</f>
        <v>21.6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146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146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190</v>
      </c>
      <c r="Y469" s="670">
        <f t="shared" si="68"/>
        <v>190.08</v>
      </c>
      <c r="Z469" s="36">
        <f>IFERROR(IF(Y469=0,"",ROUNDUP(Y469/H469,0)*0.01196),"")</f>
        <v>0.43056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202.95454545454544</v>
      </c>
      <c r="BN469" s="64">
        <f t="shared" si="70"/>
        <v>203.04000000000002</v>
      </c>
      <c r="BO469" s="64">
        <f t="shared" si="71"/>
        <v>0.34600815850815853</v>
      </c>
      <c r="BP469" s="64">
        <f t="shared" si="72"/>
        <v>0.34615384615384615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80</v>
      </c>
      <c r="Y470" s="670">
        <f t="shared" si="68"/>
        <v>84.48</v>
      </c>
      <c r="Z470" s="36">
        <f>IFERROR(IF(Y470=0,"",ROUNDUP(Y470/H470,0)*0.01196),"")</f>
        <v>0.19136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85.454545454545453</v>
      </c>
      <c r="BN470" s="64">
        <f t="shared" si="70"/>
        <v>90.24</v>
      </c>
      <c r="BO470" s="64">
        <f t="shared" si="71"/>
        <v>0.14568764568764569</v>
      </c>
      <c r="BP470" s="64">
        <f t="shared" si="72"/>
        <v>0.15384615384615385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51.136363636363633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52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0.62192000000000003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270</v>
      </c>
      <c r="Y483" s="671">
        <f>IFERROR(SUM(Y467:Y481),"0")</f>
        <v>274.56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200</v>
      </c>
      <c r="Y485" s="670">
        <f>IFERROR(IF(X485="",0,CEILING((X485/$H485),1)*$H485),"")</f>
        <v>200.64000000000001</v>
      </c>
      <c r="Z485" s="36">
        <f>IFERROR(IF(Y485=0,"",ROUNDUP(Y485/H485,0)*0.01196),"")</f>
        <v>0.45448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213.63636363636363</v>
      </c>
      <c r="BN485" s="64">
        <f>IFERROR(Y485*I485/H485,"0")</f>
        <v>214.32</v>
      </c>
      <c r="BO485" s="64">
        <f>IFERROR(1/J485*(X485/H485),"0")</f>
        <v>0.36421911421911418</v>
      </c>
      <c r="BP485" s="64">
        <f>IFERROR(1/J485*(Y485/H485),"0")</f>
        <v>0.36538461538461542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37.878787878787875</v>
      </c>
      <c r="Y489" s="671">
        <f>IFERROR(Y485/H485,"0")+IFERROR(Y486/H486,"0")+IFERROR(Y487/H487,"0")+IFERROR(Y488/H488,"0")</f>
        <v>38</v>
      </c>
      <c r="Z489" s="671">
        <f>IFERROR(IF(Z485="",0,Z485),"0")+IFERROR(IF(Z486="",0,Z486),"0")+IFERROR(IF(Z487="",0,Z487),"0")+IFERROR(IF(Z488="",0,Z488),"0")</f>
        <v>0.45448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200</v>
      </c>
      <c r="Y490" s="671">
        <f>IFERROR(SUM(Y485:Y488),"0")</f>
        <v>200.64000000000001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50</v>
      </c>
      <c r="Y492" s="670">
        <f t="shared" ref="Y492:Y503" si="73">IFERROR(IF(X492="",0,CEILING((X492/$H492),1)*$H492),"")</f>
        <v>52.800000000000004</v>
      </c>
      <c r="Z492" s="36">
        <f>IFERROR(IF(Y492=0,"",ROUNDUP(Y492/H492,0)*0.01196),"")</f>
        <v>0.1196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53.409090909090907</v>
      </c>
      <c r="BN492" s="64">
        <f t="shared" ref="BN492:BN503" si="75">IFERROR(Y492*I492/H492,"0")</f>
        <v>56.400000000000006</v>
      </c>
      <c r="BO492" s="64">
        <f t="shared" ref="BO492:BO503" si="76">IFERROR(1/J492*(X492/H492),"0")</f>
        <v>9.1054778554778545E-2</v>
      </c>
      <c r="BP492" s="64">
        <f t="shared" ref="BP492:BP503" si="77">IFERROR(1/J492*(Y492/H492),"0")</f>
        <v>9.6153846153846159E-2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40</v>
      </c>
      <c r="Y493" s="670">
        <f t="shared" si="73"/>
        <v>42.24</v>
      </c>
      <c r="Z493" s="36">
        <f>IFERROR(IF(Y493=0,"",ROUNDUP(Y493/H493,0)*0.01196),"")</f>
        <v>9.5680000000000001E-2</v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42.727272727272727</v>
      </c>
      <c r="BN493" s="64">
        <f t="shared" si="75"/>
        <v>45.12</v>
      </c>
      <c r="BO493" s="64">
        <f t="shared" si="76"/>
        <v>7.2843822843822847E-2</v>
      </c>
      <c r="BP493" s="64">
        <f t="shared" si="77"/>
        <v>7.6923076923076927E-2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70</v>
      </c>
      <c r="Y494" s="670">
        <f t="shared" si="73"/>
        <v>73.92</v>
      </c>
      <c r="Z494" s="36">
        <f>IFERROR(IF(Y494=0,"",ROUNDUP(Y494/H494,0)*0.01196),"")</f>
        <v>0.16744000000000001</v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74.772727272727266</v>
      </c>
      <c r="BN494" s="64">
        <f t="shared" si="75"/>
        <v>78.959999999999994</v>
      </c>
      <c r="BO494" s="64">
        <f t="shared" si="76"/>
        <v>0.12747668997668998</v>
      </c>
      <c r="BP494" s="64">
        <f t="shared" si="77"/>
        <v>0.13461538461538464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34" t="s">
        <v>792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9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30.303030303030301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0.38272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160</v>
      </c>
      <c r="Y505" s="671">
        <f>IFERROR(SUM(Y492:Y503),"0")</f>
        <v>168.96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90</v>
      </c>
      <c r="Y522" s="670">
        <f t="shared" si="78"/>
        <v>96</v>
      </c>
      <c r="Z522" s="36">
        <f>IFERROR(IF(Y522=0,"",ROUNDUP(Y522/H522,0)*0.01898),"")</f>
        <v>0.15184</v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93.262500000000003</v>
      </c>
      <c r="BN522" s="64">
        <f t="shared" si="80"/>
        <v>99.48</v>
      </c>
      <c r="BO522" s="64">
        <f t="shared" si="81"/>
        <v>0.1171875</v>
      </c>
      <c r="BP522" s="64">
        <f t="shared" si="82"/>
        <v>0.125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7.5</v>
      </c>
      <c r="Y526" s="671">
        <f>IFERROR(Y520/H520,"0")+IFERROR(Y521/H521,"0")+IFERROR(Y522/H522,"0")+IFERROR(Y523/H523,"0")+IFERROR(Y524/H524,"0")+IFERROR(Y525/H525,"0")</f>
        <v>8</v>
      </c>
      <c r="Z526" s="671">
        <f>IFERROR(IF(Z520="",0,Z520),"0")+IFERROR(IF(Z521="",0,Z521),"0")+IFERROR(IF(Z522="",0,Z522),"0")+IFERROR(IF(Z523="",0,Z523),"0")+IFERROR(IF(Z524="",0,Z524),"0")+IFERROR(IF(Z525="",0,Z525),"0")</f>
        <v>0.15184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90</v>
      </c>
      <c r="Y527" s="671">
        <f>IFERROR(SUM(Y520:Y525),"0")</f>
        <v>96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70</v>
      </c>
      <c r="Y538" s="670">
        <f t="shared" si="83"/>
        <v>71.400000000000006</v>
      </c>
      <c r="Z538" s="36">
        <f>IFERROR(IF(Y538=0,"",ROUNDUP(Y538/H538,0)*0.00902),"")</f>
        <v>0.15334</v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74.499999999999986</v>
      </c>
      <c r="BN538" s="64">
        <f t="shared" si="85"/>
        <v>75.989999999999995</v>
      </c>
      <c r="BO538" s="64">
        <f t="shared" si="86"/>
        <v>0.12626262626262624</v>
      </c>
      <c r="BP538" s="64">
        <f t="shared" si="87"/>
        <v>0.12878787878787878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16.666666666666664</v>
      </c>
      <c r="Y544" s="671">
        <f>IFERROR(Y537/H537,"0")+IFERROR(Y538/H538,"0")+IFERROR(Y539/H539,"0")+IFERROR(Y540/H540,"0")+IFERROR(Y541/H541,"0")+IFERROR(Y542/H542,"0")+IFERROR(Y543/H543,"0")</f>
        <v>17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0.15334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70</v>
      </c>
      <c r="Y545" s="671">
        <f>IFERROR(SUM(Y537:Y543),"0")</f>
        <v>71.400000000000006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5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4230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4321.8199999999988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4452.2290323662701</v>
      </c>
      <c r="Y579" s="671">
        <f>IFERROR(SUM(BN22:BN575),"0")</f>
        <v>4548.6099999999988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8</v>
      </c>
      <c r="Y580" s="38">
        <f>ROUNDUP(SUM(BP22:BP575),0)</f>
        <v>8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4652.2290323662701</v>
      </c>
      <c r="Y581" s="671">
        <f>GrossWeightTotalR+PalletQtyTotalR*25</f>
        <v>4748.6099999999988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517.1489160611967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529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8.6480900000000016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180</v>
      </c>
      <c r="F586" s="680" t="s">
        <v>211</v>
      </c>
      <c r="G586" s="680" t="s">
        <v>256</v>
      </c>
      <c r="H586" s="680" t="s">
        <v>88</v>
      </c>
      <c r="I586" s="680" t="s">
        <v>289</v>
      </c>
      <c r="J586" s="680" t="s">
        <v>317</v>
      </c>
      <c r="K586" s="680" t="s">
        <v>378</v>
      </c>
      <c r="L586" s="680" t="s">
        <v>403</v>
      </c>
      <c r="M586" s="680" t="s">
        <v>421</v>
      </c>
      <c r="N586" s="667"/>
      <c r="O586" s="680" t="s">
        <v>425</v>
      </c>
      <c r="P586" s="680" t="s">
        <v>434</v>
      </c>
      <c r="Q586" s="680" t="s">
        <v>450</v>
      </c>
      <c r="R586" s="680" t="s">
        <v>460</v>
      </c>
      <c r="S586" s="680" t="s">
        <v>467</v>
      </c>
      <c r="T586" s="680" t="s">
        <v>475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172.8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158.4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75.600000000000009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1576.1599999999999</v>
      </c>
      <c r="U588" s="46">
        <f>IFERROR(Y349*1,"0")+IFERROR(Y353*1,"0")+IFERROR(Y354*1,"0")+IFERROR(Y355*1,"0")</f>
        <v>56.699999999999996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1305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90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32.400000000000006</v>
      </c>
      <c r="Y588" s="46">
        <f>IFERROR(Y438*1,"0")+IFERROR(Y439*1,"0")+IFERROR(Y443*1,"0")+IFERROR(Y444*1,"0")+IFERROR(Y445*1,"0")+IFERROR(Y446*1,"0")</f>
        <v>21.6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644.16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167.4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2025-04-01T10:00:39Z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