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FEE6823-1578-445F-BBF2-6534677D2F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41" i="1" s="1"/>
  <c r="P419" i="1"/>
  <c r="X417" i="1"/>
  <c r="X416" i="1"/>
  <c r="BO415" i="1"/>
  <c r="BM415" i="1"/>
  <c r="Y415" i="1"/>
  <c r="X589" i="1" s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Y406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W589" i="1" s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Y356" i="1" s="1"/>
  <c r="P352" i="1"/>
  <c r="X350" i="1"/>
  <c r="Y349" i="1"/>
  <c r="X349" i="1"/>
  <c r="BP348" i="1"/>
  <c r="BO348" i="1"/>
  <c r="BN348" i="1"/>
  <c r="BM348" i="1"/>
  <c r="Z348" i="1"/>
  <c r="Z349" i="1" s="1"/>
  <c r="Y348" i="1"/>
  <c r="U589" i="1" s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8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20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H589" i="1" s="1"/>
  <c r="P175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589" i="1"/>
  <c r="Z69" i="1"/>
  <c r="Z76" i="1" s="1"/>
  <c r="BN69" i="1"/>
  <c r="BP69" i="1"/>
  <c r="Z71" i="1"/>
  <c r="BN71" i="1"/>
  <c r="Z73" i="1"/>
  <c r="BN73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BP132" i="1"/>
  <c r="BN132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BP155" i="1"/>
  <c r="BN155" i="1"/>
  <c r="Z155" i="1"/>
  <c r="Y165" i="1"/>
  <c r="Y164" i="1"/>
  <c r="BP159" i="1"/>
  <c r="BN159" i="1"/>
  <c r="Z159" i="1"/>
  <c r="H9" i="1"/>
  <c r="Y24" i="1"/>
  <c r="Y59" i="1"/>
  <c r="Y111" i="1"/>
  <c r="Y128" i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Z156" i="1" s="1"/>
  <c r="BP161" i="1"/>
  <c r="BN161" i="1"/>
  <c r="Z161" i="1"/>
  <c r="Z163" i="1"/>
  <c r="BN163" i="1"/>
  <c r="Z167" i="1"/>
  <c r="Z170" i="1" s="1"/>
  <c r="BN167" i="1"/>
  <c r="BP167" i="1"/>
  <c r="Z169" i="1"/>
  <c r="BN169" i="1"/>
  <c r="Y170" i="1"/>
  <c r="Z175" i="1"/>
  <c r="Z183" i="1" s="1"/>
  <c r="BN175" i="1"/>
  <c r="BP175" i="1"/>
  <c r="Z177" i="1"/>
  <c r="BN177" i="1"/>
  <c r="Z179" i="1"/>
  <c r="BN179" i="1"/>
  <c r="Z181" i="1"/>
  <c r="BN181" i="1"/>
  <c r="Y184" i="1"/>
  <c r="I589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Z219" i="1" s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Z227" i="1" s="1"/>
  <c r="BN222" i="1"/>
  <c r="BP222" i="1"/>
  <c r="Z224" i="1"/>
  <c r="BN224" i="1"/>
  <c r="Z226" i="1"/>
  <c r="BN226" i="1"/>
  <c r="Y227" i="1"/>
  <c r="Z231" i="1"/>
  <c r="Z239" i="1" s="1"/>
  <c r="BN231" i="1"/>
  <c r="BP231" i="1"/>
  <c r="Z233" i="1"/>
  <c r="BN233" i="1"/>
  <c r="Z235" i="1"/>
  <c r="BN235" i="1"/>
  <c r="Z237" i="1"/>
  <c r="BN237" i="1"/>
  <c r="Y240" i="1"/>
  <c r="K589" i="1"/>
  <c r="Z244" i="1"/>
  <c r="Z251" i="1" s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Z325" i="1" s="1"/>
  <c r="Y326" i="1"/>
  <c r="BP324" i="1"/>
  <c r="BN324" i="1"/>
  <c r="Z324" i="1"/>
  <c r="Y183" i="1"/>
  <c r="Y239" i="1"/>
  <c r="Y262" i="1"/>
  <c r="Y267" i="1"/>
  <c r="P589" i="1"/>
  <c r="Y274" i="1"/>
  <c r="Y273" i="1"/>
  <c r="Z282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Y332" i="1"/>
  <c r="Y338" i="1"/>
  <c r="Y344" i="1"/>
  <c r="Y355" i="1"/>
  <c r="Y369" i="1"/>
  <c r="Y375" i="1"/>
  <c r="Y381" i="1"/>
  <c r="Y385" i="1"/>
  <c r="Y393" i="1"/>
  <c r="Y399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Z492" i="1" s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Z328" i="1"/>
  <c r="Z331" i="1" s="1"/>
  <c r="BN328" i="1"/>
  <c r="BP328" i="1"/>
  <c r="Z330" i="1"/>
  <c r="BN330" i="1"/>
  <c r="Z336" i="1"/>
  <c r="Z338" i="1" s="1"/>
  <c r="BN336" i="1"/>
  <c r="Z342" i="1"/>
  <c r="Z344" i="1" s="1"/>
  <c r="BN342" i="1"/>
  <c r="Y350" i="1"/>
  <c r="Z353" i="1"/>
  <c r="Z355" i="1" s="1"/>
  <c r="BN353" i="1"/>
  <c r="V589" i="1"/>
  <c r="Z361" i="1"/>
  <c r="Z369" i="1" s="1"/>
  <c r="BN361" i="1"/>
  <c r="Z363" i="1"/>
  <c r="BN363" i="1"/>
  <c r="Z365" i="1"/>
  <c r="BN365" i="1"/>
  <c r="Z367" i="1"/>
  <c r="BN367" i="1"/>
  <c r="Y370" i="1"/>
  <c r="Z373" i="1"/>
  <c r="Z374" i="1" s="1"/>
  <c r="BN373" i="1"/>
  <c r="Z377" i="1"/>
  <c r="Z380" i="1" s="1"/>
  <c r="BN377" i="1"/>
  <c r="BP377" i="1"/>
  <c r="Z379" i="1"/>
  <c r="BN379" i="1"/>
  <c r="Z383" i="1"/>
  <c r="Z385" i="1" s="1"/>
  <c r="BN383" i="1"/>
  <c r="BP383" i="1"/>
  <c r="Z389" i="1"/>
  <c r="Z393" i="1" s="1"/>
  <c r="BN389" i="1"/>
  <c r="BP389" i="1"/>
  <c r="Z391" i="1"/>
  <c r="BN391" i="1"/>
  <c r="Y394" i="1"/>
  <c r="Z397" i="1"/>
  <c r="Z398" i="1" s="1"/>
  <c r="BN397" i="1"/>
  <c r="Z401" i="1"/>
  <c r="Z406" i="1" s="1"/>
  <c r="BN401" i="1"/>
  <c r="BP401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Z474" i="1"/>
  <c r="BP472" i="1"/>
  <c r="BN472" i="1"/>
  <c r="Z472" i="1"/>
  <c r="BP487" i="1"/>
  <c r="BN487" i="1"/>
  <c r="Z487" i="1"/>
  <c r="BP491" i="1"/>
  <c r="BN491" i="1"/>
  <c r="Z491" i="1"/>
  <c r="Y493" i="1"/>
  <c r="Y498" i="1"/>
  <c r="BP495" i="1"/>
  <c r="BN495" i="1"/>
  <c r="Z495" i="1"/>
  <c r="Z497" i="1" s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52" i="1" l="1"/>
  <c r="Z512" i="1"/>
  <c r="Z463" i="1"/>
  <c r="Z309" i="1"/>
  <c r="Z316" i="1"/>
  <c r="Z273" i="1"/>
  <c r="Z261" i="1"/>
  <c r="Y579" i="1"/>
  <c r="Z90" i="1"/>
  <c r="Y581" i="1"/>
  <c r="Z440" i="1"/>
  <c r="Z164" i="1"/>
  <c r="Z584" i="1" s="1"/>
  <c r="Y583" i="1"/>
  <c r="Y580" i="1"/>
  <c r="Y582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<sst xmlns="http://schemas.openxmlformats.org/spreadsheetml/2006/main" count="2396" uniqueCount="763">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</sst>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3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230</v>
      </c>
      <c r="Y53" s="378">
        <f t="shared" ref="Y53:Y58" si="6">IFERROR(IF(X53="",0,CEILING((X53/$H53),1)*$H53),"")</f>
        <v>237.60000000000002</v>
      </c>
      <c r="Z53" s="36">
        <f>IFERROR(IF(Y53=0,"",ROUNDUP(Y53/H53,0)*0.02175),"")</f>
        <v>0.47849999999999998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240.22222222222217</v>
      </c>
      <c r="BN53" s="64">
        <f t="shared" ref="BN53:BN58" si="8">IFERROR(Y53*I53/H53,"0")</f>
        <v>248.16</v>
      </c>
      <c r="BO53" s="64">
        <f t="shared" ref="BO53:BO58" si="9">IFERROR(1/J53*(X53/H53),"0")</f>
        <v>0.38029100529100524</v>
      </c>
      <c r="BP53" s="64">
        <f t="shared" ref="BP53:BP58" si="10">IFERROR(1/J53*(Y53/H53),"0")</f>
        <v>0.39285714285714285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552</v>
      </c>
      <c r="Y56" s="378">
        <f t="shared" si="6"/>
        <v>552</v>
      </c>
      <c r="Z56" s="36">
        <f>IFERROR(IF(Y56=0,"",ROUNDUP(Y56/H56,0)*0.00937),"")</f>
        <v>1.2930599999999999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585.12</v>
      </c>
      <c r="BN56" s="64">
        <f t="shared" si="8"/>
        <v>585.12</v>
      </c>
      <c r="BO56" s="64">
        <f t="shared" si="9"/>
        <v>1.1499999999999999</v>
      </c>
      <c r="BP56" s="64">
        <f t="shared" si="10"/>
        <v>1.1499999999999999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159.2962962962963</v>
      </c>
      <c r="Y59" s="379">
        <f>IFERROR(Y53/H53,"0")+IFERROR(Y54/H54,"0")+IFERROR(Y55/H55,"0")+IFERROR(Y56/H56,"0")+IFERROR(Y57/H57,"0")+IFERROR(Y58/H58,"0")</f>
        <v>160</v>
      </c>
      <c r="Z59" s="379">
        <f>IFERROR(IF(Z53="",0,Z53),"0")+IFERROR(IF(Z54="",0,Z54),"0")+IFERROR(IF(Z55="",0,Z55),"0")+IFERROR(IF(Z56="",0,Z56),"0")+IFERROR(IF(Z57="",0,Z57),"0")+IFERROR(IF(Z58="",0,Z58),"0")</f>
        <v>1.7715599999999998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782</v>
      </c>
      <c r="Y60" s="379">
        <f>IFERROR(SUM(Y53:Y58),"0")</f>
        <v>789.6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1134</v>
      </c>
      <c r="Y75" s="378">
        <f t="shared" si="11"/>
        <v>1134</v>
      </c>
      <c r="Z75" s="36">
        <f>IFERROR(IF(Y75=0,"",ROUNDUP(Y75/H75,0)*0.00937),"")</f>
        <v>2.36124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1194.48</v>
      </c>
      <c r="BN75" s="64">
        <f t="shared" si="13"/>
        <v>1194.48</v>
      </c>
      <c r="BO75" s="64">
        <f t="shared" si="14"/>
        <v>2.1</v>
      </c>
      <c r="BP75" s="64">
        <f t="shared" si="15"/>
        <v>2.1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279.77777777777777</v>
      </c>
      <c r="Y76" s="379">
        <f>IFERROR(Y68/H68,"0")+IFERROR(Y69/H69,"0")+IFERROR(Y70/H70,"0")+IFERROR(Y71/H71,"0")+IFERROR(Y72/H72,"0")+IFERROR(Y73/H73,"0")+IFERROR(Y74/H74,"0")+IFERROR(Y75/H75,"0")</f>
        <v>280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2.97024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1434</v>
      </c>
      <c r="Y77" s="379">
        <f>IFERROR(SUM(Y68:Y75),"0")</f>
        <v>1436.4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70</v>
      </c>
      <c r="Y79" s="378">
        <f>IFERROR(IF(X79="",0,CEILING((X79/$H79),1)*$H79),"")</f>
        <v>75.600000000000009</v>
      </c>
      <c r="Z79" s="36">
        <f>IFERROR(IF(Y79=0,"",ROUNDUP(Y79/H79,0)*0.02175),"")</f>
        <v>0.15225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73.1111111111111</v>
      </c>
      <c r="BN79" s="64">
        <f>IFERROR(Y79*I79/H79,"0")</f>
        <v>78.959999999999994</v>
      </c>
      <c r="BO79" s="64">
        <f>IFERROR(1/J79*(X79/H79),"0")</f>
        <v>0.11574074074074073</v>
      </c>
      <c r="BP79" s="64">
        <f>IFERROR(1/J79*(Y79/H79),"0")</f>
        <v>0.125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89.81481481481481</v>
      </c>
      <c r="Y81" s="379">
        <f>IFERROR(Y79/H79,"0")+IFERROR(Y80/H80,"0")</f>
        <v>91</v>
      </c>
      <c r="Z81" s="379">
        <f>IFERROR(IF(Z79="",0,Z79),"0")+IFERROR(IF(Z80="",0,Z80),"0")</f>
        <v>0.78476999999999997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295</v>
      </c>
      <c r="Y82" s="379">
        <f>IFERROR(SUM(Y79:Y80),"0")</f>
        <v>302.40000000000003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50</v>
      </c>
      <c r="Y105" s="37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630</v>
      </c>
      <c r="Y109" s="378">
        <f>IFERROR(IF(X109="",0,CEILING((X109/$H109),1)*$H109),"")</f>
        <v>630</v>
      </c>
      <c r="Z109" s="36">
        <f>IFERROR(IF(Y109=0,"",ROUNDUP(Y109/H109,0)*0.00937),"")</f>
        <v>1.3118000000000001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659.40000000000009</v>
      </c>
      <c r="BN109" s="64">
        <f>IFERROR(Y109*I109/H109,"0")</f>
        <v>659.40000000000009</v>
      </c>
      <c r="BO109" s="64">
        <f>IFERROR(1/J109*(X109/H109),"0")</f>
        <v>1.1666666666666667</v>
      </c>
      <c r="BP109" s="64">
        <f>IFERROR(1/J109*(Y109/H109),"0")</f>
        <v>1.1666666666666667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144.62962962962962</v>
      </c>
      <c r="Y110" s="379">
        <f>IFERROR(Y105/H105,"0")+IFERROR(Y106/H106,"0")+IFERROR(Y107/H107,"0")+IFERROR(Y108/H108,"0")+IFERROR(Y109/H109,"0")</f>
        <v>145</v>
      </c>
      <c r="Z110" s="379">
        <f>IFERROR(IF(Z105="",0,Z105),"0")+IFERROR(IF(Z106="",0,Z106),"0")+IFERROR(IF(Z107="",0,Z107),"0")+IFERROR(IF(Z108="",0,Z108),"0")+IFERROR(IF(Z109="",0,Z109),"0")</f>
        <v>1.42055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680</v>
      </c>
      <c r="Y111" s="379">
        <f>IFERROR(SUM(Y105:Y109),"0")</f>
        <v>684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691.2</v>
      </c>
      <c r="Y115" s="378">
        <f>IFERROR(IF(X115="",0,CEILING((X115/$H115),1)*$H115),"")</f>
        <v>691.2</v>
      </c>
      <c r="Z115" s="36">
        <f>IFERROR(IF(Y115=0,"",ROUNDUP(Y115/H115,0)*0.00753),"")</f>
        <v>1.9276800000000001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760.83199999999999</v>
      </c>
      <c r="BN115" s="64">
        <f>IFERROR(Y115*I115/H115,"0")</f>
        <v>760.83199999999999</v>
      </c>
      <c r="BO115" s="64">
        <f>IFERROR(1/J115*(X115/H115),"0")</f>
        <v>1.641025641025641</v>
      </c>
      <c r="BP115" s="64">
        <f>IFERROR(1/J115*(Y115/H115),"0")</f>
        <v>1.641025641025641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273.85714285714283</v>
      </c>
      <c r="Y118" s="379">
        <f>IFERROR(Y113/H113,"0")+IFERROR(Y114/H114,"0")+IFERROR(Y115/H115,"0")+IFERROR(Y116/H116,"0")+IFERROR(Y117/H117,"0")</f>
        <v>274</v>
      </c>
      <c r="Z118" s="379">
        <f>IFERROR(IF(Z113="",0,Z113),"0")+IFERROR(IF(Z114="",0,Z114),"0")+IFERROR(IF(Z115="",0,Z115),"0")+IFERROR(IF(Z116="",0,Z116),"0")+IFERROR(IF(Z117="",0,Z117),"0")</f>
        <v>2.3191800000000002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841.2</v>
      </c>
      <c r="Y119" s="379">
        <f>IFERROR(SUM(Y113:Y117),"0")</f>
        <v>842.40000000000009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742.5</v>
      </c>
      <c r="Y125" s="378">
        <f>IFERROR(IF(X125="",0,CEILING((X125/$H125),1)*$H125),"")</f>
        <v>742.5</v>
      </c>
      <c r="Z125" s="36">
        <f>IFERROR(IF(Y125=0,"",ROUNDUP(Y125/H125,0)*0.00937),"")</f>
        <v>1.5460499999999999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782.1</v>
      </c>
      <c r="BN125" s="64">
        <f>IFERROR(Y125*I125/H125,"0")</f>
        <v>782.1</v>
      </c>
      <c r="BO125" s="64">
        <f>IFERROR(1/J125*(X125/H125),"0")</f>
        <v>1.375</v>
      </c>
      <c r="BP125" s="64">
        <f>IFERROR(1/J125*(Y125/H125),"0")</f>
        <v>1.375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165</v>
      </c>
      <c r="Y127" s="379">
        <f>IFERROR(Y122/H122,"0")+IFERROR(Y123/H123,"0")+IFERROR(Y124/H124,"0")+IFERROR(Y125/H125,"0")+IFERROR(Y126/H126,"0")</f>
        <v>165</v>
      </c>
      <c r="Z127" s="379">
        <f>IFERROR(IF(Z122="",0,Z122),"0")+IFERROR(IF(Z123="",0,Z123),"0")+IFERROR(IF(Z124="",0,Z124),"0")+IFERROR(IF(Z125="",0,Z125),"0")+IFERROR(IF(Z126="",0,Z126),"0")</f>
        <v>1.5460499999999999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742.5</v>
      </c>
      <c r="Y128" s="379">
        <f>IFERROR(SUM(Y122:Y126),"0")</f>
        <v>742.5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400</v>
      </c>
      <c r="Y139" s="378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426.57142857142861</v>
      </c>
      <c r="BN139" s="64">
        <f t="shared" si="23"/>
        <v>429.98400000000004</v>
      </c>
      <c r="BO139" s="64">
        <f t="shared" si="24"/>
        <v>0.85034013605442171</v>
      </c>
      <c r="BP139" s="64">
        <f t="shared" si="25"/>
        <v>0.8571428571428571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982.80000000000007</v>
      </c>
      <c r="Y141" s="378">
        <f t="shared" si="21"/>
        <v>982.80000000000007</v>
      </c>
      <c r="Z141" s="36">
        <f>IFERROR(IF(Y141=0,"",ROUNDUP(Y141/H141,0)*0.00753),"")</f>
        <v>2.74092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1081.808</v>
      </c>
      <c r="BN141" s="64">
        <f t="shared" si="23"/>
        <v>1081.808</v>
      </c>
      <c r="BO141" s="64">
        <f t="shared" si="24"/>
        <v>2.333333333333333</v>
      </c>
      <c r="BP141" s="64">
        <f t="shared" si="25"/>
        <v>2.333333333333333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15</v>
      </c>
      <c r="Y142" s="378">
        <f t="shared" si="21"/>
        <v>16.2</v>
      </c>
      <c r="Z142" s="36">
        <f>IFERROR(IF(Y142=0,"",ROUNDUP(Y142/H142,0)*0.00753),"")</f>
        <v>6.7769999999999997E-2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16.666666666666668</v>
      </c>
      <c r="BN142" s="64">
        <f t="shared" si="23"/>
        <v>18</v>
      </c>
      <c r="BO142" s="64">
        <f t="shared" si="24"/>
        <v>5.3418803418803423E-2</v>
      </c>
      <c r="BP142" s="64">
        <f t="shared" si="25"/>
        <v>5.7692307692307689E-2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419.95238095238091</v>
      </c>
      <c r="Y144" s="379">
        <f>IFERROR(Y138/H138,"0")+IFERROR(Y139/H139,"0")+IFERROR(Y140/H140,"0")+IFERROR(Y141/H141,"0")+IFERROR(Y142/H142,"0")+IFERROR(Y143/H143,"0")</f>
        <v>421</v>
      </c>
      <c r="Z144" s="379">
        <f>IFERROR(IF(Z138="",0,Z138),"0")+IFERROR(IF(Z139="",0,Z139),"0")+IFERROR(IF(Z140="",0,Z140),"0")+IFERROR(IF(Z141="",0,Z141),"0")+IFERROR(IF(Z142="",0,Z142),"0")+IFERROR(IF(Z143="",0,Z143),"0")</f>
        <v>3.8526899999999999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1397.8000000000002</v>
      </c>
      <c r="Y145" s="379">
        <f>IFERROR(SUM(Y138:Y143),"0")</f>
        <v>1402.2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36.299999999999997</v>
      </c>
      <c r="Y148" s="378">
        <f>IFERROR(IF(X148="",0,CEILING((X148/$H148),1)*$H148),"")</f>
        <v>37.619999999999997</v>
      </c>
      <c r="Z148" s="36">
        <f>IFERROR(IF(Y148=0,"",ROUNDUP(Y148/H148,0)*0.00753),"")</f>
        <v>0.14307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41.396666666666661</v>
      </c>
      <c r="BN148" s="64">
        <f>IFERROR(Y148*I148/H148,"0")</f>
        <v>42.902000000000001</v>
      </c>
      <c r="BO148" s="64">
        <f>IFERROR(1/J148*(X148/H148),"0")</f>
        <v>0.11752136752136751</v>
      </c>
      <c r="BP148" s="64">
        <f>IFERROR(1/J148*(Y148/H148),"0")</f>
        <v>0.12179487179487179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18.333333333333332</v>
      </c>
      <c r="Y149" s="379">
        <f>IFERROR(Y147/H147,"0")+IFERROR(Y148/H148,"0")</f>
        <v>19</v>
      </c>
      <c r="Z149" s="379">
        <f>IFERROR(IF(Z147="",0,Z147),"0")+IFERROR(IF(Z148="",0,Z148),"0")</f>
        <v>0.14307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36.299999999999997</v>
      </c>
      <c r="Y150" s="379">
        <f>IFERROR(SUM(Y147:Y148),"0")</f>
        <v>37.619999999999997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40</v>
      </c>
      <c r="Y154" s="378">
        <f>IFERROR(IF(X154="",0,CEILING((X154/$H154),1)*$H154),"")</f>
        <v>42</v>
      </c>
      <c r="Z154" s="36">
        <f>IFERROR(IF(Y154=0,"",ROUNDUP(Y154/H154,0)*0.00753),"")</f>
        <v>0.10542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42.666666666666664</v>
      </c>
      <c r="BN154" s="64">
        <f>IFERROR(Y154*I154/H154,"0")</f>
        <v>44.800000000000004</v>
      </c>
      <c r="BO154" s="64">
        <f>IFERROR(1/J154*(X154/H154),"0")</f>
        <v>8.5470085470085472E-2</v>
      </c>
      <c r="BP154" s="64">
        <f>IFERROR(1/J154*(Y154/H154),"0")</f>
        <v>8.9743589743589744E-2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13.333333333333334</v>
      </c>
      <c r="Y156" s="379">
        <f>IFERROR(Y153/H153,"0")+IFERROR(Y154/H154,"0")+IFERROR(Y155/H155,"0")</f>
        <v>14</v>
      </c>
      <c r="Z156" s="379">
        <f>IFERROR(IF(Z153="",0,Z153),"0")+IFERROR(IF(Z154="",0,Z154),"0")+IFERROR(IF(Z155="",0,Z155),"0")</f>
        <v>0.10542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40</v>
      </c>
      <c r="Y157" s="379">
        <f>IFERROR(SUM(Y153:Y155),"0")</f>
        <v>42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30</v>
      </c>
      <c r="Y167" s="378">
        <f>IFERROR(IF(X167="",0,CEILING((X167/$H167),1)*$H167),"")</f>
        <v>33.6</v>
      </c>
      <c r="Z167" s="36">
        <f>IFERROR(IF(Y167=0,"",ROUNDUP(Y167/H167,0)*0.02175),"")</f>
        <v>8.6999999999999994E-2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32.014285714285712</v>
      </c>
      <c r="BN167" s="64">
        <f>IFERROR(Y167*I167/H167,"0")</f>
        <v>35.856000000000002</v>
      </c>
      <c r="BO167" s="64">
        <f>IFERROR(1/J167*(X167/H167),"0")</f>
        <v>6.377551020408162E-2</v>
      </c>
      <c r="BP167" s="64">
        <f>IFERROR(1/J167*(Y167/H167),"0")</f>
        <v>7.1428571428571425E-2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50</v>
      </c>
      <c r="Y169" s="378">
        <f>IFERROR(IF(X169="",0,CEILING((X169/$H169),1)*$H169),"")</f>
        <v>51</v>
      </c>
      <c r="Z169" s="36">
        <f>IFERROR(IF(Y169=0,"",ROUNDUP(Y169/H169,0)*0.00753),"")</f>
        <v>0.12801000000000001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54.533333333333331</v>
      </c>
      <c r="BN169" s="64">
        <f>IFERROR(Y169*I169/H169,"0")</f>
        <v>55.623999999999995</v>
      </c>
      <c r="BO169" s="64">
        <f>IFERROR(1/J169*(X169/H169),"0")</f>
        <v>0.10683760683760685</v>
      </c>
      <c r="BP169" s="64">
        <f>IFERROR(1/J169*(Y169/H169),"0")</f>
        <v>0.10897435897435898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20.238095238095241</v>
      </c>
      <c r="Y170" s="379">
        <f>IFERROR(Y167/H167,"0")+IFERROR(Y168/H168,"0")+IFERROR(Y169/H169,"0")</f>
        <v>21</v>
      </c>
      <c r="Z170" s="379">
        <f>IFERROR(IF(Z167="",0,Z167),"0")+IFERROR(IF(Z168="",0,Z168),"0")+IFERROR(IF(Z169="",0,Z169),"0")</f>
        <v>0.21501000000000001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80</v>
      </c>
      <c r="Y171" s="379">
        <f>IFERROR(SUM(Y167:Y169),"0")</f>
        <v>84.6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80</v>
      </c>
      <c r="Y175" s="378">
        <f t="shared" ref="Y175:Y182" si="26">IFERROR(IF(X175="",0,CEILING((X175/$H175),1)*$H175),"")</f>
        <v>84</v>
      </c>
      <c r="Z175" s="36">
        <f>IFERROR(IF(Y175=0,"",ROUNDUP(Y175/H175,0)*0.00753),"")</f>
        <v>0.15060000000000001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84.952380952380949</v>
      </c>
      <c r="BN175" s="64">
        <f t="shared" ref="BN175:BN182" si="28">IFERROR(Y175*I175/H175,"0")</f>
        <v>89.199999999999989</v>
      </c>
      <c r="BO175" s="64">
        <f t="shared" ref="BO175:BO182" si="29">IFERROR(1/J175*(X175/H175),"0")</f>
        <v>0.1221001221001221</v>
      </c>
      <c r="BP175" s="64">
        <f t="shared" ref="BP175:BP182" si="30">IFERROR(1/J175*(Y175/H175),"0")</f>
        <v>0.12820512820512819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105</v>
      </c>
      <c r="Y178" s="378">
        <f t="shared" si="26"/>
        <v>105</v>
      </c>
      <c r="Z178" s="36">
        <f>IFERROR(IF(Y178=0,"",ROUNDUP(Y178/H178,0)*0.00502),"")</f>
        <v>0.251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111.5</v>
      </c>
      <c r="BN178" s="64">
        <f t="shared" si="28"/>
        <v>111.5</v>
      </c>
      <c r="BO178" s="64">
        <f t="shared" si="29"/>
        <v>0.21367521367521369</v>
      </c>
      <c r="BP178" s="64">
        <f t="shared" si="30"/>
        <v>0.21367521367521369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87.5</v>
      </c>
      <c r="Y179" s="378">
        <f t="shared" si="26"/>
        <v>88.2</v>
      </c>
      <c r="Z179" s="36">
        <f>IFERROR(IF(Y179=0,"",ROUNDUP(Y179/H179,0)*0.00502),"")</f>
        <v>0.21084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92.916666666666657</v>
      </c>
      <c r="BN179" s="64">
        <f t="shared" si="28"/>
        <v>93.66</v>
      </c>
      <c r="BO179" s="64">
        <f t="shared" si="29"/>
        <v>0.17806267806267806</v>
      </c>
      <c r="BP179" s="64">
        <f t="shared" si="30"/>
        <v>0.17948717948717952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175</v>
      </c>
      <c r="Y180" s="378">
        <f t="shared" si="26"/>
        <v>176.4</v>
      </c>
      <c r="Z180" s="36">
        <f>IFERROR(IF(Y180=0,"",ROUNDUP(Y180/H180,0)*0.00502),"")</f>
        <v>0.42168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183.33333333333334</v>
      </c>
      <c r="BN180" s="64">
        <f t="shared" si="28"/>
        <v>184.8</v>
      </c>
      <c r="BO180" s="64">
        <f t="shared" si="29"/>
        <v>0.35612535612535612</v>
      </c>
      <c r="BP180" s="64">
        <f t="shared" si="30"/>
        <v>0.35897435897435903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194.04761904761904</v>
      </c>
      <c r="Y183" s="379">
        <f>IFERROR(Y175/H175,"0")+IFERROR(Y176/H176,"0")+IFERROR(Y177/H177,"0")+IFERROR(Y178/H178,"0")+IFERROR(Y179/H179,"0")+IFERROR(Y180/H180,"0")+IFERROR(Y181/H181,"0")+IFERROR(Y182/H182,"0")</f>
        <v>196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1.0341199999999999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447.5</v>
      </c>
      <c r="Y184" s="379">
        <f>IFERROR(SUM(Y175:Y182),"0")</f>
        <v>453.6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180</v>
      </c>
      <c r="Y197" s="378">
        <f t="shared" ref="Y197:Y204" si="31">IFERROR(IF(X197="",0,CEILING((X197/$H197),1)*$H197),"")</f>
        <v>183.60000000000002</v>
      </c>
      <c r="Z197" s="36">
        <f>IFERROR(IF(Y197=0,"",ROUNDUP(Y197/H197,0)*0.00937),"")</f>
        <v>0.31857999999999997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187</v>
      </c>
      <c r="BN197" s="64">
        <f t="shared" ref="BN197:BN204" si="33">IFERROR(Y197*I197/H197,"0")</f>
        <v>190.74</v>
      </c>
      <c r="BO197" s="64">
        <f t="shared" ref="BO197:BO204" si="34">IFERROR(1/J197*(X197/H197),"0")</f>
        <v>0.27777777777777773</v>
      </c>
      <c r="BP197" s="64">
        <f t="shared" ref="BP197:BP204" si="35">IFERROR(1/J197*(Y197/H197),"0")</f>
        <v>0.28333333333333333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33.333333333333329</v>
      </c>
      <c r="Y205" s="379">
        <f>IFERROR(Y197/H197,"0")+IFERROR(Y198/H198,"0")+IFERROR(Y199/H199,"0")+IFERROR(Y200/H200,"0")+IFERROR(Y201/H201,"0")+IFERROR(Y202/H202,"0")+IFERROR(Y203/H203,"0")+IFERROR(Y204/H204,"0")</f>
        <v>34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0.31857999999999997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180</v>
      </c>
      <c r="Y206" s="379">
        <f>IFERROR(SUM(Y197:Y204),"0")</f>
        <v>183.60000000000002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180</v>
      </c>
      <c r="Y211" s="378">
        <f t="shared" si="36"/>
        <v>182.7</v>
      </c>
      <c r="Z211" s="36">
        <f>IFERROR(IF(Y211=0,"",ROUNDUP(Y211/H211,0)*0.02175),"")</f>
        <v>0.45674999999999999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191.66896551724139</v>
      </c>
      <c r="BN211" s="64">
        <f t="shared" si="38"/>
        <v>194.54399999999998</v>
      </c>
      <c r="BO211" s="64">
        <f t="shared" si="39"/>
        <v>0.36945812807881773</v>
      </c>
      <c r="BP211" s="64">
        <f t="shared" si="40"/>
        <v>0.375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499.2</v>
      </c>
      <c r="Y212" s="378">
        <f t="shared" si="36"/>
        <v>499.2</v>
      </c>
      <c r="Z212" s="36">
        <f t="shared" ref="Z212:Z218" si="41">IFERROR(IF(Y212=0,"",ROUNDUP(Y212/H212,0)*0.00753),"")</f>
        <v>1.5662400000000001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559.52</v>
      </c>
      <c r="BN212" s="64">
        <f t="shared" si="38"/>
        <v>559.52</v>
      </c>
      <c r="BO212" s="64">
        <f t="shared" si="39"/>
        <v>1.3333333333333333</v>
      </c>
      <c r="BP212" s="64">
        <f t="shared" si="40"/>
        <v>1.3333333333333333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564.80000000000007</v>
      </c>
      <c r="Y214" s="378">
        <f t="shared" si="36"/>
        <v>566.4</v>
      </c>
      <c r="Z214" s="36">
        <f t="shared" si="41"/>
        <v>1.77708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628.81066666666686</v>
      </c>
      <c r="BN214" s="64">
        <f t="shared" si="38"/>
        <v>630.5920000000001</v>
      </c>
      <c r="BO214" s="64">
        <f t="shared" si="39"/>
        <v>1.5085470085470087</v>
      </c>
      <c r="BP214" s="64">
        <f t="shared" si="40"/>
        <v>1.5128205128205128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88</v>
      </c>
      <c r="Y217" s="378">
        <f t="shared" si="36"/>
        <v>88.8</v>
      </c>
      <c r="Z217" s="36">
        <f t="shared" si="41"/>
        <v>0.27861000000000002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97.973333333333343</v>
      </c>
      <c r="BN217" s="64">
        <f t="shared" si="38"/>
        <v>98.864000000000004</v>
      </c>
      <c r="BO217" s="64">
        <f t="shared" si="39"/>
        <v>0.23504273504273507</v>
      </c>
      <c r="BP217" s="64">
        <f t="shared" si="40"/>
        <v>0.23717948717948717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160</v>
      </c>
      <c r="Y218" s="378">
        <f t="shared" si="36"/>
        <v>160.79999999999998</v>
      </c>
      <c r="Z218" s="36">
        <f t="shared" si="41"/>
        <v>0.50451000000000001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178.53333333333336</v>
      </c>
      <c r="BN218" s="64">
        <f t="shared" si="38"/>
        <v>179.42599999999999</v>
      </c>
      <c r="BO218" s="64">
        <f t="shared" si="39"/>
        <v>0.42735042735042739</v>
      </c>
      <c r="BP218" s="64">
        <f t="shared" si="40"/>
        <v>0.42948717948717946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567.35632183908046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569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4.5831900000000001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1492</v>
      </c>
      <c r="Y220" s="379">
        <f>IFERROR(SUM(Y208:Y218),"0")</f>
        <v>1497.8999999999999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88</v>
      </c>
      <c r="Y225" s="378">
        <f>IFERROR(IF(X225="",0,CEILING((X225/$H225),1)*$H225),"")</f>
        <v>88.8</v>
      </c>
      <c r="Z225" s="36">
        <f>IFERROR(IF(Y225=0,"",ROUNDUP(Y225/H225,0)*0.00753),"")</f>
        <v>0.27861000000000002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97.973333333333343</v>
      </c>
      <c r="BN225" s="64">
        <f>IFERROR(Y225*I225/H225,"0")</f>
        <v>98.864000000000004</v>
      </c>
      <c r="BO225" s="64">
        <f>IFERROR(1/J225*(X225/H225),"0")</f>
        <v>0.23504273504273507</v>
      </c>
      <c r="BP225" s="64">
        <f>IFERROR(1/J225*(Y225/H225),"0")</f>
        <v>0.23717948717948717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24</v>
      </c>
      <c r="Y226" s="378">
        <f>IFERROR(IF(X226="",0,CEILING((X226/$H226),1)*$H226),"")</f>
        <v>24</v>
      </c>
      <c r="Z226" s="36">
        <f>IFERROR(IF(Y226=0,"",ROUNDUP(Y226/H226,0)*0.00753),"")</f>
        <v>7.5300000000000006E-2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26.720000000000002</v>
      </c>
      <c r="BN226" s="64">
        <f>IFERROR(Y226*I226/H226,"0")</f>
        <v>26.720000000000002</v>
      </c>
      <c r="BO226" s="64">
        <f>IFERROR(1/J226*(X226/H226),"0")</f>
        <v>6.4102564102564097E-2</v>
      </c>
      <c r="BP226" s="64">
        <f>IFERROR(1/J226*(Y226/H226),"0")</f>
        <v>6.4102564102564097E-2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46.666666666666671</v>
      </c>
      <c r="Y227" s="379">
        <f>IFERROR(Y222/H222,"0")+IFERROR(Y223/H223,"0")+IFERROR(Y224/H224,"0")+IFERROR(Y225/H225,"0")+IFERROR(Y226/H226,"0")</f>
        <v>47</v>
      </c>
      <c r="Z227" s="379">
        <f>IFERROR(IF(Z222="",0,Z222),"0")+IFERROR(IF(Z223="",0,Z223),"0")+IFERROR(IF(Z224="",0,Z224),"0")+IFERROR(IF(Z225="",0,Z225),"0")+IFERROR(IF(Z226="",0,Z226),"0")</f>
        <v>0.35391000000000006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112</v>
      </c>
      <c r="Y228" s="379">
        <f>IFERROR(SUM(Y222:Y226),"0")</f>
        <v>112.8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32</v>
      </c>
      <c r="Y238" s="378">
        <f t="shared" si="42"/>
        <v>32</v>
      </c>
      <c r="Z238" s="36">
        <f>IFERROR(IF(Y238=0,"",ROUNDUP(Y238/H238,0)*0.00937),"")</f>
        <v>7.4959999999999999E-2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33.92</v>
      </c>
      <c r="BN238" s="64">
        <f t="shared" si="44"/>
        <v>33.92</v>
      </c>
      <c r="BO238" s="64">
        <f t="shared" si="45"/>
        <v>6.6666666666666666E-2</v>
      </c>
      <c r="BP238" s="64">
        <f t="shared" si="46"/>
        <v>6.6666666666666666E-2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8</v>
      </c>
      <c r="Y239" s="379">
        <f>IFERROR(Y231/H231,"0")+IFERROR(Y232/H232,"0")+IFERROR(Y233/H233,"0")+IFERROR(Y234/H234,"0")+IFERROR(Y235/H235,"0")+IFERROR(Y236/H236,"0")+IFERROR(Y237/H237,"0")+IFERROR(Y238/H238,"0")</f>
        <v>8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7.4959999999999999E-2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32</v>
      </c>
      <c r="Y240" s="379">
        <f>IFERROR(SUM(Y231:Y238),"0")</f>
        <v>32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80</v>
      </c>
      <c r="Y250" s="378">
        <f t="shared" si="47"/>
        <v>80</v>
      </c>
      <c r="Z250" s="36">
        <f>IFERROR(IF(Y250=0,"",ROUNDUP(Y250/H250,0)*0.00937),"")</f>
        <v>0.18740000000000001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84.800000000000011</v>
      </c>
      <c r="BN250" s="64">
        <f t="shared" si="49"/>
        <v>84.800000000000011</v>
      </c>
      <c r="BO250" s="64">
        <f t="shared" si="50"/>
        <v>0.16666666666666666</v>
      </c>
      <c r="BP250" s="64">
        <f t="shared" si="51"/>
        <v>0.16666666666666666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20</v>
      </c>
      <c r="Y251" s="379">
        <f>IFERROR(Y243/H243,"0")+IFERROR(Y244/H244,"0")+IFERROR(Y245/H245,"0")+IFERROR(Y246/H246,"0")+IFERROR(Y247/H247,"0")+IFERROR(Y248/H248,"0")+IFERROR(Y249/H249,"0")+IFERROR(Y250/H250,"0")</f>
        <v>20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0.18740000000000001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80</v>
      </c>
      <c r="Y252" s="379">
        <f>IFERROR(SUM(Y243:Y250),"0")</f>
        <v>80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80</v>
      </c>
      <c r="Y279" s="378">
        <f>IFERROR(IF(X279="",0,CEILING((X279/$H279),1)*$H279),"")</f>
        <v>81.599999999999994</v>
      </c>
      <c r="Z279" s="36">
        <f>IFERROR(IF(Y279=0,"",ROUNDUP(Y279/H279,0)*0.00753),"")</f>
        <v>0.25602000000000003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89.066666666666677</v>
      </c>
      <c r="BN279" s="64">
        <f>IFERROR(Y279*I279/H279,"0")</f>
        <v>90.847999999999999</v>
      </c>
      <c r="BO279" s="64">
        <f>IFERROR(1/J279*(X279/H279),"0")</f>
        <v>0.21367521367521369</v>
      </c>
      <c r="BP279" s="64">
        <f>IFERROR(1/J279*(Y279/H279),"0")</f>
        <v>0.21794871794871795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200</v>
      </c>
      <c r="Y280" s="378">
        <f>IFERROR(IF(X280="",0,CEILING((X280/$H280),1)*$H280),"")</f>
        <v>201.6</v>
      </c>
      <c r="Z280" s="36">
        <f>IFERROR(IF(Y280=0,"",ROUNDUP(Y280/H280,0)*0.00753),"")</f>
        <v>0.63251999999999997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216.66666666666669</v>
      </c>
      <c r="BN280" s="64">
        <f>IFERROR(Y280*I280/H280,"0")</f>
        <v>218.4</v>
      </c>
      <c r="BO280" s="64">
        <f>IFERROR(1/J280*(X280/H280),"0")</f>
        <v>0.53418803418803418</v>
      </c>
      <c r="BP280" s="64">
        <f>IFERROR(1/J280*(Y280/H280),"0")</f>
        <v>0.53846153846153844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116.66666666666669</v>
      </c>
      <c r="Y282" s="379">
        <f>IFERROR(Y277/H277,"0")+IFERROR(Y278/H278,"0")+IFERROR(Y279/H279,"0")+IFERROR(Y280/H280,"0")+IFERROR(Y281/H281,"0")</f>
        <v>118</v>
      </c>
      <c r="Z282" s="379">
        <f>IFERROR(IF(Z277="",0,Z277),"0")+IFERROR(IF(Z278="",0,Z278),"0")+IFERROR(IF(Z279="",0,Z279),"0")+IFERROR(IF(Z280="",0,Z280),"0")+IFERROR(IF(Z281="",0,Z281),"0")</f>
        <v>0.88854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280</v>
      </c>
      <c r="Y283" s="379">
        <f>IFERROR(SUM(Y277:Y281),"0")</f>
        <v>283.2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210</v>
      </c>
      <c r="Y295" s="378">
        <f>IFERROR(IF(X295="",0,CEILING((X295/$H295),1)*$H295),"")</f>
        <v>210</v>
      </c>
      <c r="Z295" s="36">
        <f>IFERROR(IF(Y295=0,"",ROUNDUP(Y295/H295,0)*0.00502),"")</f>
        <v>0.502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220.00000000000003</v>
      </c>
      <c r="BN295" s="64">
        <f>IFERROR(Y295*I295/H295,"0")</f>
        <v>220.00000000000003</v>
      </c>
      <c r="BO295" s="64">
        <f>IFERROR(1/J295*(X295/H295),"0")</f>
        <v>0.42735042735042739</v>
      </c>
      <c r="BP295" s="64">
        <f>IFERROR(1/J295*(Y295/H295),"0")</f>
        <v>0.42735042735042739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100</v>
      </c>
      <c r="Y297" s="379">
        <f>IFERROR(Y295/H295,"0")+IFERROR(Y296/H296,"0")</f>
        <v>100</v>
      </c>
      <c r="Z297" s="379">
        <f>IFERROR(IF(Z295="",0,Z295),"0")+IFERROR(IF(Z296="",0,Z296),"0")</f>
        <v>0.502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210</v>
      </c>
      <c r="Y298" s="379">
        <f>IFERROR(SUM(Y295:Y296),"0")</f>
        <v>210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30</v>
      </c>
      <c r="Y301" s="378">
        <f t="shared" ref="Y301:Y308" si="57">IFERROR(IF(X301="",0,CEILING((X301/$H301),1)*$H301),"")</f>
        <v>32.400000000000006</v>
      </c>
      <c r="Z301" s="36">
        <f>IFERROR(IF(Y301=0,"",ROUNDUP(Y301/H301,0)*0.02175),"")</f>
        <v>6.5250000000000002E-2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31.333333333333329</v>
      </c>
      <c r="BN301" s="64">
        <f t="shared" ref="BN301:BN308" si="59">IFERROR(Y301*I301/H301,"0")</f>
        <v>33.840000000000003</v>
      </c>
      <c r="BO301" s="64">
        <f t="shared" ref="BO301:BO308" si="60">IFERROR(1/J301*(X301/H301),"0")</f>
        <v>4.96031746031746E-2</v>
      </c>
      <c r="BP301" s="64">
        <f t="shared" ref="BP301:BP308" si="61">IFERROR(1/J301*(Y301/H301),"0")</f>
        <v>5.3571428571428575E-2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160</v>
      </c>
      <c r="Y305" s="378">
        <f t="shared" si="57"/>
        <v>160</v>
      </c>
      <c r="Z305" s="36">
        <f>IFERROR(IF(Y305=0,"",ROUNDUP(Y305/H305,0)*0.00937),"")</f>
        <v>0.37480000000000002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169.60000000000002</v>
      </c>
      <c r="BN305" s="64">
        <f t="shared" si="59"/>
        <v>169.60000000000002</v>
      </c>
      <c r="BO305" s="64">
        <f t="shared" si="60"/>
        <v>0.33333333333333331</v>
      </c>
      <c r="BP305" s="64">
        <f t="shared" si="61"/>
        <v>0.33333333333333331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160</v>
      </c>
      <c r="Y308" s="378">
        <f t="shared" si="57"/>
        <v>160</v>
      </c>
      <c r="Z308" s="36">
        <f>IFERROR(IF(Y308=0,"",ROUNDUP(Y308/H308,0)*0.00937),"")</f>
        <v>0.37480000000000002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169.60000000000002</v>
      </c>
      <c r="BN308" s="64">
        <f t="shared" si="59"/>
        <v>169.60000000000002</v>
      </c>
      <c r="BO308" s="64">
        <f t="shared" si="60"/>
        <v>0.33333333333333331</v>
      </c>
      <c r="BP308" s="64">
        <f t="shared" si="61"/>
        <v>0.33333333333333331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87.407407407407405</v>
      </c>
      <c r="Y309" s="379">
        <f>IFERROR(Y301/H301,"0")+IFERROR(Y302/H302,"0")+IFERROR(Y303/H303,"0")+IFERROR(Y304/H304,"0")+IFERROR(Y305/H305,"0")+IFERROR(Y306/H306,"0")+IFERROR(Y307/H307,"0")+IFERROR(Y308/H308,"0")</f>
        <v>88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0.92359999999999998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400</v>
      </c>
      <c r="Y310" s="379">
        <f>IFERROR(SUM(Y301:Y308),"0")</f>
        <v>406.4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200</v>
      </c>
      <c r="Y329" s="378">
        <f>IFERROR(IF(X329="",0,CEILING((X329/$H329),1)*$H329),"")</f>
        <v>202.79999999999998</v>
      </c>
      <c r="Z329" s="36">
        <f>IFERROR(IF(Y329=0,"",ROUNDUP(Y329/H329,0)*0.02175),"")</f>
        <v>0.5655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214.46153846153848</v>
      </c>
      <c r="BN329" s="64">
        <f>IFERROR(Y329*I329/H329,"0")</f>
        <v>217.464</v>
      </c>
      <c r="BO329" s="64">
        <f>IFERROR(1/J329*(X329/H329),"0")</f>
        <v>0.45787545787545786</v>
      </c>
      <c r="BP329" s="64">
        <f>IFERROR(1/J329*(Y329/H329),"0")</f>
        <v>0.46428571428571425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29.212454212454212</v>
      </c>
      <c r="Y331" s="379">
        <f>IFERROR(Y328/H328,"0")+IFERROR(Y329/H329,"0")+IFERROR(Y330/H330,"0")</f>
        <v>30</v>
      </c>
      <c r="Z331" s="379">
        <f>IFERROR(IF(Z328="",0,Z328),"0")+IFERROR(IF(Z329="",0,Z329),"0")+IFERROR(IF(Z330="",0,Z330),"0")</f>
        <v>0.65249999999999997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230</v>
      </c>
      <c r="Y332" s="379">
        <f>IFERROR(SUM(Y328:Y330),"0")</f>
        <v>236.39999999999998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30</v>
      </c>
      <c r="Y348" s="378">
        <f>IFERROR(IF(X348="",0,CEILING((X348/$H348),1)*$H348),"")</f>
        <v>30.6</v>
      </c>
      <c r="Z348" s="36">
        <f>IFERROR(IF(Y348=0,"",ROUNDUP(Y348/H348,0)*0.00753),"")</f>
        <v>0.12801000000000001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34.133333333333333</v>
      </c>
      <c r="BN348" s="64">
        <f>IFERROR(Y348*I348/H348,"0")</f>
        <v>34.816000000000003</v>
      </c>
      <c r="BO348" s="64">
        <f>IFERROR(1/J348*(X348/H348),"0")</f>
        <v>0.10683760683760685</v>
      </c>
      <c r="BP348" s="64">
        <f>IFERROR(1/J348*(Y348/H348),"0")</f>
        <v>0.10897435897435898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16.666666666666668</v>
      </c>
      <c r="Y349" s="379">
        <f>IFERROR(Y348/H348,"0")</f>
        <v>17</v>
      </c>
      <c r="Z349" s="379">
        <f>IFERROR(IF(Z348="",0,Z348),"0")</f>
        <v>0.12801000000000001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30</v>
      </c>
      <c r="Y350" s="379">
        <f>IFERROR(SUM(Y348:Y348),"0")</f>
        <v>30.6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955.49999999999989</v>
      </c>
      <c r="Y353" s="378">
        <f>IFERROR(IF(X353="",0,CEILING((X353/$H353),1)*$H353),"")</f>
        <v>955.5</v>
      </c>
      <c r="Z353" s="36">
        <f>IFERROR(IF(Y353=0,"",ROUNDUP(Y353/H353,0)*0.00753),"")</f>
        <v>3.4261500000000003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1079.2599999999998</v>
      </c>
      <c r="BN353" s="64">
        <f>IFERROR(Y353*I353/H353,"0")</f>
        <v>1079.26</v>
      </c>
      <c r="BO353" s="64">
        <f>IFERROR(1/J353*(X353/H353),"0")</f>
        <v>2.9166666666666661</v>
      </c>
      <c r="BP353" s="64">
        <f>IFERROR(1/J353*(Y353/H353),"0")</f>
        <v>2.9166666666666665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1120</v>
      </c>
      <c r="Y354" s="378">
        <f>IFERROR(IF(X354="",0,CEILING((X354/$H354),1)*$H354),"")</f>
        <v>1121.4000000000001</v>
      </c>
      <c r="Z354" s="36">
        <f>IFERROR(IF(Y354=0,"",ROUNDUP(Y354/H354,0)*0.00753),"")</f>
        <v>4.02102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1258.6666666666665</v>
      </c>
      <c r="BN354" s="64">
        <f>IFERROR(Y354*I354/H354,"0")</f>
        <v>1260.24</v>
      </c>
      <c r="BO354" s="64">
        <f>IFERROR(1/J354*(X354/H354),"0")</f>
        <v>3.4188034188034182</v>
      </c>
      <c r="BP354" s="64">
        <f>IFERROR(1/J354*(Y354/H354),"0")</f>
        <v>3.4230769230769229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988.33333333333326</v>
      </c>
      <c r="Y355" s="379">
        <f>IFERROR(Y352/H352,"0")+IFERROR(Y353/H353,"0")+IFERROR(Y354/H354,"0")</f>
        <v>989</v>
      </c>
      <c r="Z355" s="379">
        <f>IFERROR(IF(Z352="",0,Z352),"0")+IFERROR(IF(Z353="",0,Z353),"0")+IFERROR(IF(Z354="",0,Z354),"0")</f>
        <v>7.4471699999999998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2075.5</v>
      </c>
      <c r="Y356" s="379">
        <f>IFERROR(SUM(Y352:Y354),"0")</f>
        <v>2076.9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2000</v>
      </c>
      <c r="Y365" s="378">
        <f t="shared" si="67"/>
        <v>2010</v>
      </c>
      <c r="Z365" s="36">
        <f>IFERROR(IF(Y365=0,"",ROUNDUP(Y365/H365,0)*0.02175),"")</f>
        <v>2.9144999999999999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2064</v>
      </c>
      <c r="BN365" s="64">
        <f t="shared" si="69"/>
        <v>2074.3200000000002</v>
      </c>
      <c r="BO365" s="64">
        <f t="shared" si="70"/>
        <v>2.7777777777777777</v>
      </c>
      <c r="BP365" s="64">
        <f t="shared" si="71"/>
        <v>2.7916666666666665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138.33333333333334</v>
      </c>
      <c r="Y369" s="379">
        <f>IFERROR(Y360/H360,"0")+IFERROR(Y361/H361,"0")+IFERROR(Y362/H362,"0")+IFERROR(Y363/H363,"0")+IFERROR(Y364/H364,"0")+IFERROR(Y365/H365,"0")+IFERROR(Y366/H366,"0")+IFERROR(Y367/H367,"0")+IFERROR(Y368/H368,"0")</f>
        <v>139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2.9613499999999999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2025</v>
      </c>
      <c r="Y370" s="379">
        <f>IFERROR(SUM(Y360:Y368),"0")</f>
        <v>2035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3</v>
      </c>
      <c r="Y374" s="379">
        <f>IFERROR(Y372/H372,"0")+IFERROR(Y373/H373,"0")</f>
        <v>3</v>
      </c>
      <c r="Z374" s="379">
        <f>IFERROR(IF(Z372="",0,Z372),"0")+IFERROR(IF(Z373="",0,Z373),"0")</f>
        <v>2.811E-2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12</v>
      </c>
      <c r="Y375" s="379">
        <f>IFERROR(SUM(Y372:Y373),"0")</f>
        <v>12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30</v>
      </c>
      <c r="Y379" s="378">
        <f>IFERROR(IF(X379="",0,CEILING((X379/$H379),1)*$H379),"")</f>
        <v>31.2</v>
      </c>
      <c r="Z379" s="36">
        <f>IFERROR(IF(Y379=0,"",ROUNDUP(Y379/H379,0)*0.02175),"")</f>
        <v>8.6999999999999994E-2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32.169230769230772</v>
      </c>
      <c r="BN379" s="64">
        <f>IFERROR(Y379*I379/H379,"0")</f>
        <v>33.456000000000003</v>
      </c>
      <c r="BO379" s="64">
        <f>IFERROR(1/J379*(X379/H379),"0")</f>
        <v>6.8681318681318673E-2</v>
      </c>
      <c r="BP379" s="64">
        <f>IFERROR(1/J379*(Y379/H379),"0")</f>
        <v>7.1428571428571425E-2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3.8461538461538463</v>
      </c>
      <c r="Y380" s="379">
        <f>IFERROR(Y377/H377,"0")+IFERROR(Y378/H378,"0")+IFERROR(Y379/H379,"0")</f>
        <v>4</v>
      </c>
      <c r="Z380" s="379">
        <f>IFERROR(IF(Z377="",0,Z377),"0")+IFERROR(IF(Z378="",0,Z378),"0")+IFERROR(IF(Z379="",0,Z379),"0")</f>
        <v>8.6999999999999994E-2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30</v>
      </c>
      <c r="Y381" s="379">
        <f>IFERROR(SUM(Y377:Y379),"0")</f>
        <v>31.2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80</v>
      </c>
      <c r="Y383" s="378">
        <f>IFERROR(IF(X383="",0,CEILING((X383/$H383),1)*$H383),"")</f>
        <v>85.8</v>
      </c>
      <c r="Z383" s="36">
        <f>IFERROR(IF(Y383=0,"",ROUNDUP(Y383/H383,0)*0.02175),"")</f>
        <v>0.23924999999999999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85.784615384615407</v>
      </c>
      <c r="BN383" s="64">
        <f>IFERROR(Y383*I383/H383,"0")</f>
        <v>92.004000000000005</v>
      </c>
      <c r="BO383" s="64">
        <f>IFERROR(1/J383*(X383/H383),"0")</f>
        <v>0.18315018315018317</v>
      </c>
      <c r="BP383" s="64">
        <f>IFERROR(1/J383*(Y383/H383),"0")</f>
        <v>0.19642857142857142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10.256410256410257</v>
      </c>
      <c r="Y385" s="379">
        <f>IFERROR(Y383/H383,"0")+IFERROR(Y384/H384,"0")</f>
        <v>11</v>
      </c>
      <c r="Z385" s="379">
        <f>IFERROR(IF(Z383="",0,Z383),"0")+IFERROR(IF(Z384="",0,Z384),"0")</f>
        <v>0.23924999999999999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80</v>
      </c>
      <c r="Y386" s="379">
        <f>IFERROR(SUM(Y383:Y384),"0")</f>
        <v>85.8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30</v>
      </c>
      <c r="Y391" s="378">
        <f>IFERROR(IF(X391="",0,CEILING((X391/$H391),1)*$H391),"")</f>
        <v>36</v>
      </c>
      <c r="Z391" s="36">
        <f>IFERROR(IF(Y391=0,"",ROUNDUP(Y391/H391,0)*0.02175),"")</f>
        <v>6.5250000000000002E-2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31.200000000000003</v>
      </c>
      <c r="BN391" s="64">
        <f>IFERROR(Y391*I391/H391,"0")</f>
        <v>37.440000000000005</v>
      </c>
      <c r="BO391" s="64">
        <f>IFERROR(1/J391*(X391/H391),"0")</f>
        <v>4.4642857142857137E-2</v>
      </c>
      <c r="BP391" s="64">
        <f>IFERROR(1/J391*(Y391/H391),"0")</f>
        <v>5.3571428571428568E-2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2.5</v>
      </c>
      <c r="Y393" s="379">
        <f>IFERROR(Y389/H389,"0")+IFERROR(Y390/H390,"0")+IFERROR(Y391/H391,"0")+IFERROR(Y392/H392,"0")</f>
        <v>3</v>
      </c>
      <c r="Z393" s="379">
        <f>IFERROR(IF(Z389="",0,Z389),"0")+IFERROR(IF(Z390="",0,Z390),"0")+IFERROR(IF(Z391="",0,Z391),"0")+IFERROR(IF(Z392="",0,Z392),"0")</f>
        <v>6.5250000000000002E-2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30</v>
      </c>
      <c r="Y394" s="379">
        <f>IFERROR(SUM(Y389:Y392),"0")</f>
        <v>36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50</v>
      </c>
      <c r="Y401" s="378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6.4102564102564106</v>
      </c>
      <c r="Y406" s="379">
        <f>IFERROR(Y401/H401,"0")+IFERROR(Y402/H402,"0")+IFERROR(Y403/H403,"0")+IFERROR(Y404/H404,"0")+IFERROR(Y405/H405,"0")</f>
        <v>7</v>
      </c>
      <c r="Z406" s="379">
        <f>IFERROR(IF(Z401="",0,Z401),"0")+IFERROR(IF(Z402="",0,Z402),"0")+IFERROR(IF(Z403="",0,Z403),"0")+IFERROR(IF(Z404="",0,Z404),"0")+IFERROR(IF(Z405="",0,Z405),"0")</f>
        <v>0.15225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50</v>
      </c>
      <c r="Y407" s="379">
        <f>IFERROR(SUM(Y401:Y405),"0")</f>
        <v>54.6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50</v>
      </c>
      <c r="Y420" s="378">
        <f t="shared" si="72"/>
        <v>50.400000000000006</v>
      </c>
      <c r="Z420" s="36">
        <f>IFERROR(IF(Y420=0,"",ROUNDUP(Y420/H420,0)*0.00753),"")</f>
        <v>9.0359999999999996E-2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52.738095238095234</v>
      </c>
      <c r="BN420" s="64">
        <f t="shared" si="74"/>
        <v>53.160000000000004</v>
      </c>
      <c r="BO420" s="64">
        <f t="shared" si="75"/>
        <v>7.6312576312576319E-2</v>
      </c>
      <c r="BP420" s="64">
        <f t="shared" si="76"/>
        <v>7.6923076923076927E-2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60.9</v>
      </c>
      <c r="Y430" s="378">
        <f t="shared" si="72"/>
        <v>60.900000000000006</v>
      </c>
      <c r="Z430" s="36">
        <f t="shared" si="77"/>
        <v>0.14558000000000001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64.669999999999987</v>
      </c>
      <c r="BN430" s="64">
        <f t="shared" si="74"/>
        <v>64.67</v>
      </c>
      <c r="BO430" s="64">
        <f t="shared" si="75"/>
        <v>0.12393162393162394</v>
      </c>
      <c r="BP430" s="64">
        <f t="shared" si="76"/>
        <v>0.12393162393162395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132.57142857142856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133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0.82328000000000001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282.40000000000003</v>
      </c>
      <c r="Y441" s="379">
        <f>IFERROR(SUM(Y419:Y439),"0")</f>
        <v>283.5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1.8</v>
      </c>
      <c r="Y448" s="378">
        <f>IFERROR(IF(X448="",0,CEILING((X448/$H448),1)*$H448),"")</f>
        <v>2.4</v>
      </c>
      <c r="Z448" s="36">
        <f>IFERROR(IF(Y448=0,"",ROUNDUP(Y448/H448,0)*0.00627),"")</f>
        <v>1.2540000000000001E-2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2.7</v>
      </c>
      <c r="BN448" s="64">
        <f>IFERROR(Y448*I448/H448,"0")</f>
        <v>3.6000000000000005</v>
      </c>
      <c r="BO448" s="64">
        <f>IFERROR(1/J448*(X448/H448),"0")</f>
        <v>7.4999999999999997E-3</v>
      </c>
      <c r="BP448" s="64">
        <f>IFERROR(1/J448*(Y448/H448),"0")</f>
        <v>0.01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1.5</v>
      </c>
      <c r="Y449" s="379">
        <f>IFERROR(Y448/H448,"0")</f>
        <v>2</v>
      </c>
      <c r="Z449" s="379">
        <f>IFERROR(IF(Z448="",0,Z448),"0")</f>
        <v>1.2540000000000001E-2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1.8</v>
      </c>
      <c r="Y450" s="379">
        <f>IFERROR(SUM(Y448:Y448),"0")</f>
        <v>2.4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100</v>
      </c>
      <c r="Y458" s="378">
        <f t="shared" si="78"/>
        <v>100.80000000000001</v>
      </c>
      <c r="Z458" s="36">
        <f>IFERROR(IF(Y458=0,"",ROUNDUP(Y458/H458,0)*0.00753),"")</f>
        <v>0.18071999999999999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105.47619047619047</v>
      </c>
      <c r="BN458" s="64">
        <f t="shared" si="80"/>
        <v>106.32000000000001</v>
      </c>
      <c r="BO458" s="64">
        <f t="shared" si="81"/>
        <v>0.15262515262515264</v>
      </c>
      <c r="BP458" s="64">
        <f t="shared" si="82"/>
        <v>0.15384615384615385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159.6</v>
      </c>
      <c r="Y461" s="378">
        <f t="shared" si="78"/>
        <v>159.6</v>
      </c>
      <c r="Z461" s="36">
        <f>IFERROR(IF(Y461=0,"",ROUNDUP(Y461/H461,0)*0.00502),"")</f>
        <v>0.38152000000000003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169.47999999999996</v>
      </c>
      <c r="BN461" s="64">
        <f t="shared" si="80"/>
        <v>169.47999999999996</v>
      </c>
      <c r="BO461" s="64">
        <f t="shared" si="81"/>
        <v>0.3247863247863248</v>
      </c>
      <c r="BP461" s="64">
        <f t="shared" si="82"/>
        <v>0.3247863247863248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99.80952380952381</v>
      </c>
      <c r="Y463" s="379">
        <f>IFERROR(Y457/H457,"0")+IFERROR(Y458/H458,"0")+IFERROR(Y459/H459,"0")+IFERROR(Y460/H460,"0")+IFERROR(Y461/H461,"0")+IFERROR(Y462/H462,"0")</f>
        <v>100</v>
      </c>
      <c r="Z463" s="379">
        <f>IFERROR(IF(Z457="",0,Z457),"0")+IFERROR(IF(Z458="",0,Z458),"0")+IFERROR(IF(Z459="",0,Z459),"0")+IFERROR(IF(Z460="",0,Z460),"0")+IFERROR(IF(Z461="",0,Z461),"0")+IFERROR(IF(Z462="",0,Z462),"0")</f>
        <v>0.56224000000000007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259.60000000000002</v>
      </c>
      <c r="Y464" s="379">
        <f>IFERROR(SUM(Y457:Y462),"0")</f>
        <v>260.39999999999998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5.5</v>
      </c>
      <c r="Y466" s="378">
        <f>IFERROR(IF(X466="",0,CEILING((X466/$H466),1)*$H466),"")</f>
        <v>6.6000000000000005</v>
      </c>
      <c r="Z466" s="36">
        <f>IFERROR(IF(Y466=0,"",ROUNDUP(Y466/H466,0)*0.00627),"")</f>
        <v>3.1350000000000003E-2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7.833333333333333</v>
      </c>
      <c r="BN466" s="64">
        <f>IFERROR(Y466*I466/H466,"0")</f>
        <v>9.3999999999999986</v>
      </c>
      <c r="BO466" s="64">
        <f>IFERROR(1/J466*(X466/H466),"0")</f>
        <v>2.0833333333333332E-2</v>
      </c>
      <c r="BP466" s="64">
        <f>IFERROR(1/J466*(Y466/H466),"0")</f>
        <v>2.5000000000000001E-2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4.1666666666666661</v>
      </c>
      <c r="Y467" s="379">
        <f>IFERROR(Y466/H466,"0")</f>
        <v>5</v>
      </c>
      <c r="Z467" s="379">
        <f>IFERROR(IF(Z466="",0,Z466),"0")</f>
        <v>3.1350000000000003E-2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5.5</v>
      </c>
      <c r="Y468" s="379">
        <f>IFERROR(SUM(Y466:Y466),"0")</f>
        <v>6.6000000000000005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18</v>
      </c>
      <c r="Y473" s="378">
        <f>IFERROR(IF(X473="",0,CEILING((X473/$H473),1)*$H473),"")</f>
        <v>18</v>
      </c>
      <c r="Z473" s="36">
        <f>IFERROR(IF(Y473=0,"",ROUNDUP(Y473/H473,0)*0.00502),"")</f>
        <v>7.5300000000000006E-2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30.3</v>
      </c>
      <c r="BN473" s="64">
        <f>IFERROR(Y473*I473/H473,"0")</f>
        <v>30.3</v>
      </c>
      <c r="BO473" s="64">
        <f>IFERROR(1/J473*(X473/H473),"0")</f>
        <v>6.4102564102564111E-2</v>
      </c>
      <c r="BP473" s="64">
        <f>IFERROR(1/J473*(Y473/H473),"0")</f>
        <v>6.4102564102564111E-2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20</v>
      </c>
      <c r="Z474" s="379">
        <f>IFERROR(IF(Z471="",0,Z471),"0")+IFERROR(IF(Z472="",0,Z472),"0")+IFERROR(IF(Z473="",0,Z473),"0")</f>
        <v>0.1004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24</v>
      </c>
      <c r="Y475" s="379">
        <f>IFERROR(SUM(Y471:Y473),"0")</f>
        <v>24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40</v>
      </c>
      <c r="Y484" s="378">
        <f t="shared" ref="Y484:Y491" si="83">IFERROR(IF(X484="",0,CEILING((X484/$H484),1)*$H484),"")</f>
        <v>42.24</v>
      </c>
      <c r="Z484" s="36">
        <f t="shared" ref="Z484:Z489" si="84"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42.727272727272727</v>
      </c>
      <c r="BN484" s="64">
        <f t="shared" ref="BN484:BN491" si="86">IFERROR(Y484*I484/H484,"0")</f>
        <v>45.12</v>
      </c>
      <c r="BO484" s="64">
        <f t="shared" ref="BO484:BO491" si="87">IFERROR(1/J484*(X484/H484),"0")</f>
        <v>7.2843822843822847E-2</v>
      </c>
      <c r="BP484" s="64">
        <f t="shared" ref="BP484:BP491" si="88">IFERROR(1/J484*(Y484/H484),"0")</f>
        <v>7.6923076923076927E-2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80</v>
      </c>
      <c r="Y487" s="378">
        <f t="shared" si="83"/>
        <v>84.48</v>
      </c>
      <c r="Z487" s="36">
        <f t="shared" si="84"/>
        <v>0.19136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85.454545454545453</v>
      </c>
      <c r="BN487" s="64">
        <f t="shared" si="86"/>
        <v>90.24</v>
      </c>
      <c r="BO487" s="64">
        <f t="shared" si="87"/>
        <v>0.14568764568764569</v>
      </c>
      <c r="BP487" s="64">
        <f t="shared" si="88"/>
        <v>0.15384615384615385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180</v>
      </c>
      <c r="Y490" s="378">
        <f t="shared" si="83"/>
        <v>180</v>
      </c>
      <c r="Z490" s="36">
        <f>IFERROR(IF(Y490=0,"",ROUNDUP(Y490/H490,0)*0.00937),"")</f>
        <v>0.46849999999999997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191.99999999999997</v>
      </c>
      <c r="BN490" s="64">
        <f t="shared" si="86"/>
        <v>191.99999999999997</v>
      </c>
      <c r="BO490" s="64">
        <f t="shared" si="87"/>
        <v>0.41666666666666669</v>
      </c>
      <c r="BP490" s="64">
        <f t="shared" si="88"/>
        <v>0.41666666666666669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120</v>
      </c>
      <c r="Y491" s="378">
        <f t="shared" si="83"/>
        <v>122.4</v>
      </c>
      <c r="Z491" s="36">
        <f>IFERROR(IF(Y491=0,"",ROUNDUP(Y491/H491,0)*0.00937),"")</f>
        <v>0.31857999999999997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127.99999999999999</v>
      </c>
      <c r="BN491" s="64">
        <f t="shared" si="86"/>
        <v>130.56</v>
      </c>
      <c r="BO491" s="64">
        <f t="shared" si="87"/>
        <v>0.27777777777777779</v>
      </c>
      <c r="BP491" s="64">
        <f t="shared" si="88"/>
        <v>0.28333333333333333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106.06060606060606</v>
      </c>
      <c r="Y492" s="379">
        <f>IFERROR(Y484/H484,"0")+IFERROR(Y485/H485,"0")+IFERROR(Y486/H486,"0")+IFERROR(Y487/H487,"0")+IFERROR(Y488/H488,"0")+IFERROR(Y489/H489,"0")+IFERROR(Y490/H490,"0")+IFERROR(Y491/H491,"0")</f>
        <v>108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1.07412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420</v>
      </c>
      <c r="Y493" s="379">
        <f>IFERROR(SUM(Y484:Y491),"0")</f>
        <v>429.12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120</v>
      </c>
      <c r="Y495" s="378">
        <f>IFERROR(IF(X495="",0,CEILING((X495/$H495),1)*$H495),"")</f>
        <v>121.44000000000001</v>
      </c>
      <c r="Z495" s="36">
        <f>IFERROR(IF(Y495=0,"",ROUNDUP(Y495/H495,0)*0.01196),"")</f>
        <v>0.27507999999999999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128.18181818181816</v>
      </c>
      <c r="BN495" s="64">
        <f>IFERROR(Y495*I495/H495,"0")</f>
        <v>129.72</v>
      </c>
      <c r="BO495" s="64">
        <f>IFERROR(1/J495*(X495/H495),"0")</f>
        <v>0.21853146853146854</v>
      </c>
      <c r="BP495" s="64">
        <f>IFERROR(1/J495*(Y495/H495),"0")</f>
        <v>0.22115384615384617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22.727272727272727</v>
      </c>
      <c r="Y497" s="379">
        <f>IFERROR(Y495/H495,"0")+IFERROR(Y496/H496,"0")</f>
        <v>23</v>
      </c>
      <c r="Z497" s="379">
        <f>IFERROR(IF(Z495="",0,Z495),"0")+IFERROR(IF(Z496="",0,Z496),"0")</f>
        <v>0.27507999999999999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120</v>
      </c>
      <c r="Y498" s="379">
        <f>IFERROR(SUM(Y495:Y496),"0")</f>
        <v>121.44000000000001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90</v>
      </c>
      <c r="Y500" s="378">
        <f t="shared" ref="Y500:Y505" si="89">IFERROR(IF(X500="",0,CEILING((X500/$H500),1)*$H500),"")</f>
        <v>95.04</v>
      </c>
      <c r="Z500" s="36">
        <f>IFERROR(IF(Y500=0,"",ROUNDUP(Y500/H500,0)*0.01196),"")</f>
        <v>0.21528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96.136363636363626</v>
      </c>
      <c r="BN500" s="64">
        <f t="shared" ref="BN500:BN505" si="91">IFERROR(Y500*I500/H500,"0")</f>
        <v>101.52000000000001</v>
      </c>
      <c r="BO500" s="64">
        <f t="shared" ref="BO500:BO505" si="92">IFERROR(1/J500*(X500/H500),"0")</f>
        <v>0.16389860139860138</v>
      </c>
      <c r="BP500" s="64">
        <f t="shared" ref="BP500:BP505" si="93">IFERROR(1/J500*(Y500/H500),"0")</f>
        <v>0.17307692307692307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30</v>
      </c>
      <c r="Y501" s="378">
        <f t="shared" si="89"/>
        <v>31.68</v>
      </c>
      <c r="Z501" s="36">
        <f>IFERROR(IF(Y501=0,"",ROUNDUP(Y501/H501,0)*0.01196),"")</f>
        <v>7.1760000000000004E-2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32.04545454545454</v>
      </c>
      <c r="BN501" s="64">
        <f t="shared" si="91"/>
        <v>33.839999999999996</v>
      </c>
      <c r="BO501" s="64">
        <f t="shared" si="92"/>
        <v>5.4632867132867136E-2</v>
      </c>
      <c r="BP501" s="64">
        <f t="shared" si="93"/>
        <v>5.7692307692307696E-2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50</v>
      </c>
      <c r="Y502" s="378">
        <f t="shared" si="89"/>
        <v>52.800000000000004</v>
      </c>
      <c r="Z502" s="36">
        <f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53.409090909090907</v>
      </c>
      <c r="BN502" s="64">
        <f t="shared" si="91"/>
        <v>56.400000000000006</v>
      </c>
      <c r="BO502" s="64">
        <f t="shared" si="92"/>
        <v>9.1054778554778545E-2</v>
      </c>
      <c r="BP502" s="64">
        <f t="shared" si="93"/>
        <v>9.6153846153846159E-2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36</v>
      </c>
      <c r="Y503" s="378">
        <f t="shared" si="89"/>
        <v>36</v>
      </c>
      <c r="Z503" s="36">
        <f>IFERROR(IF(Y503=0,"",ROUNDUP(Y503/H503,0)*0.00937),"")</f>
        <v>9.3700000000000006E-2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38.4</v>
      </c>
      <c r="BN503" s="64">
        <f t="shared" si="91"/>
        <v>38.4</v>
      </c>
      <c r="BO503" s="64">
        <f t="shared" si="92"/>
        <v>8.3333333333333329E-2</v>
      </c>
      <c r="BP503" s="64">
        <f t="shared" si="93"/>
        <v>8.3333333333333329E-2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42.196969696969695</v>
      </c>
      <c r="Y506" s="379">
        <f>IFERROR(Y500/H500,"0")+IFERROR(Y501/H501,"0")+IFERROR(Y502/H502,"0")+IFERROR(Y503/H503,"0")+IFERROR(Y504/H504,"0")+IFERROR(Y505/H505,"0")</f>
        <v>44</v>
      </c>
      <c r="Z506" s="379">
        <f>IFERROR(IF(Z500="",0,Z500),"0")+IFERROR(IF(Z501="",0,Z501),"0")+IFERROR(IF(Z502="",0,Z502),"0")+IFERROR(IF(Z503="",0,Z503),"0")+IFERROR(IF(Z504="",0,Z504),"0")+IFERROR(IF(Z505="",0,Z505),"0")</f>
        <v>0.50034000000000001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206</v>
      </c>
      <c r="Y507" s="379">
        <f>IFERROR(SUM(Y500:Y505),"0")</f>
        <v>215.52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2.8</v>
      </c>
      <c r="Y544" s="378">
        <f t="shared" si="99"/>
        <v>3.36</v>
      </c>
      <c r="Z544" s="36">
        <f>IFERROR(IF(Y544=0,"",ROUNDUP(Y544/H544,0)*0.00502),"")</f>
        <v>1.004E-2</v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3.0666666666666669</v>
      </c>
      <c r="BN544" s="64">
        <f t="shared" si="101"/>
        <v>3.68</v>
      </c>
      <c r="BO544" s="64">
        <f t="shared" si="102"/>
        <v>7.1225071225071226E-3</v>
      </c>
      <c r="BP544" s="64">
        <f t="shared" si="103"/>
        <v>8.5470085470085479E-3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1.6666666666666665</v>
      </c>
      <c r="Y545" s="379">
        <f>IFERROR(Y538/H538,"0")+IFERROR(Y539/H539,"0")+IFERROR(Y540/H540,"0")+IFERROR(Y541/H541,"0")+IFERROR(Y542/H542,"0")+IFERROR(Y543/H543,"0")+IFERROR(Y544/H544,"0")</f>
        <v>2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1.004E-2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2.8</v>
      </c>
      <c r="Y546" s="379">
        <f>IFERROR(SUM(Y538:Y544),"0")</f>
        <v>3.36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1000</v>
      </c>
      <c r="Y548" s="378">
        <f>IFERROR(IF(X548="",0,CEILING((X548/$H548),1)*$H548),"")</f>
        <v>1006.1999999999999</v>
      </c>
      <c r="Z548" s="36">
        <f>IFERROR(IF(Y548=0,"",ROUNDUP(Y548/H548,0)*0.02175),"")</f>
        <v>2.8057499999999997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1072.3076923076924</v>
      </c>
      <c r="BN548" s="64">
        <f>IFERROR(Y548*I548/H548,"0")</f>
        <v>1078.9559999999999</v>
      </c>
      <c r="BO548" s="64">
        <f>IFERROR(1/J548*(X548/H548),"0")</f>
        <v>2.2893772893772892</v>
      </c>
      <c r="BP548" s="64">
        <f>IFERROR(1/J548*(Y548/H548),"0")</f>
        <v>2.3035714285714284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128.2051282051282</v>
      </c>
      <c r="Y552" s="379">
        <f>IFERROR(Y548/H548,"0")+IFERROR(Y549/H549,"0")+IFERROR(Y550/H550,"0")+IFERROR(Y551/H551,"0")</f>
        <v>129</v>
      </c>
      <c r="Z552" s="379">
        <f>IFERROR(IF(Z548="",0,Z548),"0")+IFERROR(IF(Z549="",0,Z549),"0")+IFERROR(IF(Z550="",0,Z550),"0")+IFERROR(IF(Z551="",0,Z551),"0")</f>
        <v>2.8057499999999997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1000</v>
      </c>
      <c r="Y553" s="379">
        <f>IFERROR(SUM(Y548:Y551),"0")</f>
        <v>1006.1999999999999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16446.899999999998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16574.260000000002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17725.105178859456</v>
      </c>
      <c r="Y580" s="379">
        <f>IFERROR(SUM(BN22:BN576),"0")</f>
        <v>17861.116000000002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36</v>
      </c>
      <c r="Y581" s="38">
        <f>ROUNDUP(SUM(BP22:BP576),0)</f>
        <v>37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18625.105178859456</v>
      </c>
      <c r="Y582" s="379">
        <f>GrossWeightTotalR+PalletQtyTotalR*25</f>
        <v>18786.116000000002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4515.173689656448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4539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41.950870000000009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789.6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1738.8</v>
      </c>
      <c r="E589" s="46">
        <f>IFERROR(Y105*1,"0")+IFERROR(Y106*1,"0")+IFERROR(Y107*1,"0")+IFERROR(Y108*1,"0")+IFERROR(Y109*1,"0")+IFERROR(Y113*1,"0")+IFERROR(Y114*1,"0")+IFERROR(Y115*1,"0")+IFERROR(Y116*1,"0")+IFERROR(Y117*1,"0")</f>
        <v>1526.4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2182.3199999999997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126.6</v>
      </c>
      <c r="H589" s="46">
        <f>IFERROR(Y175*1,"0")+IFERROR(Y176*1,"0")+IFERROR(Y177*1,"0")+IFERROR(Y178*1,"0")+IFERROR(Y179*1,"0")+IFERROR(Y180*1,"0")+IFERROR(Y181*1,"0")+IFERROR(Y182*1,"0")</f>
        <v>453.6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1794.3</v>
      </c>
      <c r="J589" s="46">
        <f>IFERROR(Y231*1,"0")+IFERROR(Y232*1,"0")+IFERROR(Y233*1,"0")+IFERROR(Y234*1,"0")+IFERROR(Y235*1,"0")+IFERROR(Y236*1,"0")+IFERROR(Y237*1,"0")+IFERROR(Y238*1,"0")</f>
        <v>32</v>
      </c>
      <c r="K589" s="46">
        <f>IFERROR(Y243*1,"0")+IFERROR(Y244*1,"0")+IFERROR(Y245*1,"0")+IFERROR(Y246*1,"0")+IFERROR(Y247*1,"0")+IFERROR(Y248*1,"0")+IFERROR(Y249*1,"0")+IFERROR(Y250*1,"0")</f>
        <v>80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283.2</v>
      </c>
      <c r="R589" s="46">
        <f>IFERROR(Y286*1,"0")</f>
        <v>0</v>
      </c>
      <c r="S589" s="46">
        <f>IFERROR(Y291*1,"0")+IFERROR(Y295*1,"0")+IFERROR(Y296*1,"0")</f>
        <v>210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642.79999999999995</v>
      </c>
      <c r="U589" s="46">
        <f>IFERROR(Y348*1,"0")+IFERROR(Y352*1,"0")+IFERROR(Y353*1,"0")+IFERROR(Y354*1,"0")</f>
        <v>2107.5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2164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90.6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285.89999999999998</v>
      </c>
      <c r="Y589" s="46">
        <f>IFERROR(Y453*1,"0")+IFERROR(Y457*1,"0")+IFERROR(Y458*1,"0")+IFERROR(Y459*1,"0")+IFERROR(Y460*1,"0")+IFERROR(Y461*1,"0")+IFERROR(Y462*1,"0")+IFERROR(Y466*1,"0")</f>
        <v>267</v>
      </c>
      <c r="Z589" s="46">
        <f>IFERROR(Y471*1,"0")+IFERROR(Y472*1,"0")+IFERROR(Y473*1,"0")</f>
        <v>24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766.07999999999993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1009.56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