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4E9D89-3E03-47B7-9B33-903182D189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X574" i="1"/>
  <c r="X573" i="1"/>
  <c r="BO572" i="1"/>
  <c r="BM572" i="1"/>
  <c r="Y572" i="1"/>
  <c r="X570" i="1"/>
  <c r="X569" i="1"/>
  <c r="BO568" i="1"/>
  <c r="BM568" i="1"/>
  <c r="Y568" i="1"/>
  <c r="BP568" i="1" s="1"/>
  <c r="X566" i="1"/>
  <c r="X565" i="1"/>
  <c r="BP564" i="1"/>
  <c r="BO564" i="1"/>
  <c r="BN564" i="1"/>
  <c r="BM564" i="1"/>
  <c r="Z564" i="1"/>
  <c r="Y564" i="1"/>
  <c r="BO563" i="1"/>
  <c r="BM563" i="1"/>
  <c r="Y563" i="1"/>
  <c r="Y566" i="1" s="1"/>
  <c r="X560" i="1"/>
  <c r="X559" i="1"/>
  <c r="BO558" i="1"/>
  <c r="BM558" i="1"/>
  <c r="Y558" i="1"/>
  <c r="BP558" i="1" s="1"/>
  <c r="BP557" i="1"/>
  <c r="BO557" i="1"/>
  <c r="BM557" i="1"/>
  <c r="Y557" i="1"/>
  <c r="BO556" i="1"/>
  <c r="BM556" i="1"/>
  <c r="Y556" i="1"/>
  <c r="BP556" i="1" s="1"/>
  <c r="BO555" i="1"/>
  <c r="BM555" i="1"/>
  <c r="Y555" i="1"/>
  <c r="Z555" i="1" s="1"/>
  <c r="X553" i="1"/>
  <c r="X552" i="1"/>
  <c r="BO551" i="1"/>
  <c r="BM551" i="1"/>
  <c r="Y551" i="1"/>
  <c r="BO550" i="1"/>
  <c r="BM550" i="1"/>
  <c r="Z550" i="1"/>
  <c r="Y550" i="1"/>
  <c r="BN550" i="1" s="1"/>
  <c r="BO549" i="1"/>
  <c r="BM549" i="1"/>
  <c r="Y549" i="1"/>
  <c r="BO548" i="1"/>
  <c r="BM548" i="1"/>
  <c r="Y548" i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Z542" i="1"/>
  <c r="Y542" i="1"/>
  <c r="BN542" i="1" s="1"/>
  <c r="BO541" i="1"/>
  <c r="BM541" i="1"/>
  <c r="Y541" i="1"/>
  <c r="BP541" i="1" s="1"/>
  <c r="BO540" i="1"/>
  <c r="BM540" i="1"/>
  <c r="Y540" i="1"/>
  <c r="BO539" i="1"/>
  <c r="BM539" i="1"/>
  <c r="Y539" i="1"/>
  <c r="BP539" i="1" s="1"/>
  <c r="BO538" i="1"/>
  <c r="BM538" i="1"/>
  <c r="Y538" i="1"/>
  <c r="Z538" i="1" s="1"/>
  <c r="X536" i="1"/>
  <c r="X535" i="1"/>
  <c r="BO534" i="1"/>
  <c r="BM534" i="1"/>
  <c r="Y534" i="1"/>
  <c r="BO533" i="1"/>
  <c r="BM533" i="1"/>
  <c r="Y533" i="1"/>
  <c r="BO532" i="1"/>
  <c r="BM532" i="1"/>
  <c r="Y532" i="1"/>
  <c r="BP531" i="1"/>
  <c r="BO531" i="1"/>
  <c r="BN531" i="1"/>
  <c r="BM531" i="1"/>
  <c r="Z531" i="1"/>
  <c r="Y531" i="1"/>
  <c r="X529" i="1"/>
  <c r="X528" i="1"/>
  <c r="BP527" i="1"/>
  <c r="BO527" i="1"/>
  <c r="BM527" i="1"/>
  <c r="Y527" i="1"/>
  <c r="BO526" i="1"/>
  <c r="BM526" i="1"/>
  <c r="Y526" i="1"/>
  <c r="BP526" i="1" s="1"/>
  <c r="BO525" i="1"/>
  <c r="BM525" i="1"/>
  <c r="Y525" i="1"/>
  <c r="BO524" i="1"/>
  <c r="BM524" i="1"/>
  <c r="Y524" i="1"/>
  <c r="BP524" i="1" s="1"/>
  <c r="BO523" i="1"/>
  <c r="BM523" i="1"/>
  <c r="Y523" i="1"/>
  <c r="BO522" i="1"/>
  <c r="BM522" i="1"/>
  <c r="Y522" i="1"/>
  <c r="BP522" i="1" s="1"/>
  <c r="BO521" i="1"/>
  <c r="BM521" i="1"/>
  <c r="Z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BP510" i="1" s="1"/>
  <c r="P510" i="1"/>
  <c r="BO509" i="1"/>
  <c r="BM509" i="1"/>
  <c r="Y509" i="1"/>
  <c r="P509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8" i="1"/>
  <c r="X497" i="1"/>
  <c r="BO496" i="1"/>
  <c r="BM496" i="1"/>
  <c r="Z496" i="1"/>
  <c r="Y496" i="1"/>
  <c r="BN496" i="1" s="1"/>
  <c r="P496" i="1"/>
  <c r="BO495" i="1"/>
  <c r="BM495" i="1"/>
  <c r="Y495" i="1"/>
  <c r="P495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BP478" i="1" s="1"/>
  <c r="P478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Z461" i="1"/>
  <c r="Y461" i="1"/>
  <c r="BN461" i="1" s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M457" i="1"/>
  <c r="Y457" i="1"/>
  <c r="Z457" i="1" s="1"/>
  <c r="P457" i="1"/>
  <c r="X455" i="1"/>
  <c r="X454" i="1"/>
  <c r="BO453" i="1"/>
  <c r="BM453" i="1"/>
  <c r="Z453" i="1"/>
  <c r="Z454" i="1" s="1"/>
  <c r="Y453" i="1"/>
  <c r="BP453" i="1" s="1"/>
  <c r="P453" i="1"/>
  <c r="X450" i="1"/>
  <c r="X449" i="1"/>
  <c r="BO448" i="1"/>
  <c r="BM448" i="1"/>
  <c r="Y448" i="1"/>
  <c r="P448" i="1"/>
  <c r="X446" i="1"/>
  <c r="X445" i="1"/>
  <c r="BO444" i="1"/>
  <c r="BM444" i="1"/>
  <c r="Z444" i="1"/>
  <c r="Y444" i="1"/>
  <c r="BN444" i="1" s="1"/>
  <c r="P444" i="1"/>
  <c r="BO443" i="1"/>
  <c r="BM443" i="1"/>
  <c r="Y443" i="1"/>
  <c r="P443" i="1"/>
  <c r="X441" i="1"/>
  <c r="X440" i="1"/>
  <c r="BO439" i="1"/>
  <c r="BM439" i="1"/>
  <c r="Z439" i="1"/>
  <c r="Y439" i="1"/>
  <c r="BN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Z435" i="1"/>
  <c r="Y435" i="1"/>
  <c r="BN435" i="1" s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BP432" i="1" s="1"/>
  <c r="P432" i="1"/>
  <c r="BO431" i="1"/>
  <c r="BM431" i="1"/>
  <c r="Y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Z416" i="1" s="1"/>
  <c r="Y415" i="1"/>
  <c r="Y417" i="1" s="1"/>
  <c r="P415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Y380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X356" i="1"/>
  <c r="X355" i="1"/>
  <c r="BO354" i="1"/>
  <c r="BM354" i="1"/>
  <c r="Y354" i="1"/>
  <c r="P354" i="1"/>
  <c r="BO353" i="1"/>
  <c r="BM353" i="1"/>
  <c r="Y353" i="1"/>
  <c r="BP353" i="1" s="1"/>
  <c r="P353" i="1"/>
  <c r="BO352" i="1"/>
  <c r="BM352" i="1"/>
  <c r="Z352" i="1"/>
  <c r="Y352" i="1"/>
  <c r="BP352" i="1" s="1"/>
  <c r="P352" i="1"/>
  <c r="X350" i="1"/>
  <c r="X349" i="1"/>
  <c r="BO348" i="1"/>
  <c r="BM348" i="1"/>
  <c r="Y348" i="1"/>
  <c r="BP348" i="1" s="1"/>
  <c r="P348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Z335" i="1"/>
  <c r="Y335" i="1"/>
  <c r="BN335" i="1" s="1"/>
  <c r="BO334" i="1"/>
  <c r="BM334" i="1"/>
  <c r="Y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BP320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Z313" i="1"/>
  <c r="Y313" i="1"/>
  <c r="BN313" i="1" s="1"/>
  <c r="P313" i="1"/>
  <c r="BO312" i="1"/>
  <c r="BM312" i="1"/>
  <c r="Y312" i="1"/>
  <c r="Z312" i="1" s="1"/>
  <c r="P312" i="1"/>
  <c r="X310" i="1"/>
  <c r="X309" i="1"/>
  <c r="BO308" i="1"/>
  <c r="BM308" i="1"/>
  <c r="Z308" i="1"/>
  <c r="Y308" i="1"/>
  <c r="BN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BO302" i="1"/>
  <c r="BM302" i="1"/>
  <c r="Y302" i="1"/>
  <c r="P302" i="1"/>
  <c r="BO301" i="1"/>
  <c r="BM301" i="1"/>
  <c r="Z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P279" i="1"/>
  <c r="BO279" i="1"/>
  <c r="BM279" i="1"/>
  <c r="Y279" i="1"/>
  <c r="P279" i="1"/>
  <c r="BO278" i="1"/>
  <c r="BM278" i="1"/>
  <c r="Y278" i="1"/>
  <c r="BN278" i="1" s="1"/>
  <c r="P278" i="1"/>
  <c r="BO277" i="1"/>
  <c r="BM277" i="1"/>
  <c r="Y277" i="1"/>
  <c r="BN277" i="1" s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Y273" i="1" s="1"/>
  <c r="P270" i="1"/>
  <c r="X267" i="1"/>
  <c r="X266" i="1"/>
  <c r="BO265" i="1"/>
  <c r="BM265" i="1"/>
  <c r="Y265" i="1"/>
  <c r="BN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Z258" i="1"/>
  <c r="Y258" i="1"/>
  <c r="BN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Z255" i="1"/>
  <c r="Y255" i="1"/>
  <c r="BN255" i="1" s="1"/>
  <c r="P255" i="1"/>
  <c r="X252" i="1"/>
  <c r="X251" i="1"/>
  <c r="BO250" i="1"/>
  <c r="BM250" i="1"/>
  <c r="Y250" i="1"/>
  <c r="P250" i="1"/>
  <c r="BO249" i="1"/>
  <c r="BM249" i="1"/>
  <c r="Y249" i="1"/>
  <c r="BN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N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N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N231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20" i="1"/>
  <c r="X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N215" i="1" s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BN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N199" i="1" s="1"/>
  <c r="P199" i="1"/>
  <c r="BO198" i="1"/>
  <c r="BM198" i="1"/>
  <c r="Y198" i="1"/>
  <c r="BP198" i="1" s="1"/>
  <c r="P198" i="1"/>
  <c r="BO197" i="1"/>
  <c r="BM197" i="1"/>
  <c r="Y197" i="1"/>
  <c r="P197" i="1"/>
  <c r="Y195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Z188" i="1"/>
  <c r="Y188" i="1"/>
  <c r="BN188" i="1" s="1"/>
  <c r="P188" i="1"/>
  <c r="BO187" i="1"/>
  <c r="BM187" i="1"/>
  <c r="Y187" i="1"/>
  <c r="P187" i="1"/>
  <c r="X184" i="1"/>
  <c r="X183" i="1"/>
  <c r="BO182" i="1"/>
  <c r="BM182" i="1"/>
  <c r="Y182" i="1"/>
  <c r="BN182" i="1" s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Z179" i="1"/>
  <c r="Y179" i="1"/>
  <c r="BN179" i="1" s="1"/>
  <c r="P179" i="1"/>
  <c r="BO178" i="1"/>
  <c r="BM178" i="1"/>
  <c r="Y178" i="1"/>
  <c r="BN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Z175" i="1"/>
  <c r="Y175" i="1"/>
  <c r="P175" i="1"/>
  <c r="X171" i="1"/>
  <c r="X170" i="1"/>
  <c r="BO169" i="1"/>
  <c r="BM169" i="1"/>
  <c r="Y169" i="1"/>
  <c r="P169" i="1"/>
  <c r="BO168" i="1"/>
  <c r="BM168" i="1"/>
  <c r="Y168" i="1"/>
  <c r="BN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Y156" i="1" s="1"/>
  <c r="P153" i="1"/>
  <c r="X150" i="1"/>
  <c r="X149" i="1"/>
  <c r="BP148" i="1"/>
  <c r="BO148" i="1"/>
  <c r="BM148" i="1"/>
  <c r="Y148" i="1"/>
  <c r="P148" i="1"/>
  <c r="BO147" i="1"/>
  <c r="BM147" i="1"/>
  <c r="Y147" i="1"/>
  <c r="BN147" i="1" s="1"/>
  <c r="P147" i="1"/>
  <c r="X145" i="1"/>
  <c r="X144" i="1"/>
  <c r="BO143" i="1"/>
  <c r="BM143" i="1"/>
  <c r="Y143" i="1"/>
  <c r="BN143" i="1" s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N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Z132" i="1"/>
  <c r="Y132" i="1"/>
  <c r="BN132" i="1" s="1"/>
  <c r="P132" i="1"/>
  <c r="BO131" i="1"/>
  <c r="BM131" i="1"/>
  <c r="Y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P117" i="1"/>
  <c r="BO116" i="1"/>
  <c r="BM116" i="1"/>
  <c r="Z116" i="1"/>
  <c r="Y116" i="1"/>
  <c r="BN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Z99" i="1"/>
  <c r="Y99" i="1"/>
  <c r="BN99" i="1" s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N93" i="1" s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Z87" i="1"/>
  <c r="Y87" i="1"/>
  <c r="BN87" i="1" s="1"/>
  <c r="P87" i="1"/>
  <c r="BO86" i="1"/>
  <c r="BM86" i="1"/>
  <c r="Y86" i="1"/>
  <c r="P86" i="1"/>
  <c r="BO85" i="1"/>
  <c r="BM85" i="1"/>
  <c r="Y85" i="1"/>
  <c r="BN85" i="1" s="1"/>
  <c r="P85" i="1"/>
  <c r="BO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Z79" i="1"/>
  <c r="Y79" i="1"/>
  <c r="BN79" i="1" s="1"/>
  <c r="P79" i="1"/>
  <c r="X77" i="1"/>
  <c r="X76" i="1"/>
  <c r="BO75" i="1"/>
  <c r="BM75" i="1"/>
  <c r="Y75" i="1"/>
  <c r="BN75" i="1" s="1"/>
  <c r="P75" i="1"/>
  <c r="BO74" i="1"/>
  <c r="BM74" i="1"/>
  <c r="Y74" i="1"/>
  <c r="BN74" i="1" s="1"/>
  <c r="BO73" i="1"/>
  <c r="BM73" i="1"/>
  <c r="Y73" i="1"/>
  <c r="P73" i="1"/>
  <c r="BO72" i="1"/>
  <c r="BM72" i="1"/>
  <c r="Y72" i="1"/>
  <c r="BN72" i="1" s="1"/>
  <c r="P72" i="1"/>
  <c r="BO71" i="1"/>
  <c r="BM71" i="1"/>
  <c r="Z71" i="1"/>
  <c r="Y71" i="1"/>
  <c r="BN71" i="1" s="1"/>
  <c r="P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Z68" i="1" s="1"/>
  <c r="X65" i="1"/>
  <c r="X64" i="1"/>
  <c r="BO63" i="1"/>
  <c r="BM63" i="1"/>
  <c r="Y63" i="1"/>
  <c r="BP63" i="1" s="1"/>
  <c r="P63" i="1"/>
  <c r="BO62" i="1"/>
  <c r="BM62" i="1"/>
  <c r="Y62" i="1"/>
  <c r="BN62" i="1" s="1"/>
  <c r="P62" i="1"/>
  <c r="X60" i="1"/>
  <c r="X59" i="1"/>
  <c r="BO58" i="1"/>
  <c r="BM58" i="1"/>
  <c r="Y58" i="1"/>
  <c r="BN58" i="1" s="1"/>
  <c r="P58" i="1"/>
  <c r="BO57" i="1"/>
  <c r="BM57" i="1"/>
  <c r="Y57" i="1"/>
  <c r="BP57" i="1" s="1"/>
  <c r="P57" i="1"/>
  <c r="BO56" i="1"/>
  <c r="BM56" i="1"/>
  <c r="Y56" i="1"/>
  <c r="P56" i="1"/>
  <c r="BP55" i="1"/>
  <c r="BO55" i="1"/>
  <c r="BM55" i="1"/>
  <c r="Y55" i="1"/>
  <c r="P55" i="1"/>
  <c r="BO54" i="1"/>
  <c r="BM54" i="1"/>
  <c r="Y54" i="1"/>
  <c r="BN54" i="1" s="1"/>
  <c r="P54" i="1"/>
  <c r="BO53" i="1"/>
  <c r="BM53" i="1"/>
  <c r="Y53" i="1"/>
  <c r="Z53" i="1" s="1"/>
  <c r="P53" i="1"/>
  <c r="X49" i="1"/>
  <c r="X48" i="1"/>
  <c r="BO47" i="1"/>
  <c r="BM47" i="1"/>
  <c r="Z47" i="1"/>
  <c r="Z48" i="1" s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Z39" i="1"/>
  <c r="Z40" i="1" s="1"/>
  <c r="Y39" i="1"/>
  <c r="Y40" i="1" s="1"/>
  <c r="P39" i="1"/>
  <c r="X37" i="1"/>
  <c r="X36" i="1"/>
  <c r="BO35" i="1"/>
  <c r="BM35" i="1"/>
  <c r="Y35" i="1"/>
  <c r="BN35" i="1" s="1"/>
  <c r="P35" i="1"/>
  <c r="BO34" i="1"/>
  <c r="BM34" i="1"/>
  <c r="Y34" i="1"/>
  <c r="BN34" i="1" s="1"/>
  <c r="P34" i="1"/>
  <c r="BO33" i="1"/>
  <c r="BM33" i="1"/>
  <c r="Y33" i="1"/>
  <c r="BO32" i="1"/>
  <c r="BM32" i="1"/>
  <c r="Y32" i="1"/>
  <c r="BN32" i="1" s="1"/>
  <c r="BO31" i="1"/>
  <c r="BM31" i="1"/>
  <c r="Y31" i="1"/>
  <c r="BP31" i="1" s="1"/>
  <c r="P31" i="1"/>
  <c r="BO30" i="1"/>
  <c r="BM30" i="1"/>
  <c r="Z30" i="1"/>
  <c r="Y30" i="1"/>
  <c r="BN30" i="1" s="1"/>
  <c r="P30" i="1"/>
  <c r="BO29" i="1"/>
  <c r="BM29" i="1"/>
  <c r="Y29" i="1"/>
  <c r="BN29" i="1" s="1"/>
  <c r="P29" i="1"/>
  <c r="BO28" i="1"/>
  <c r="BM28" i="1"/>
  <c r="Y28" i="1"/>
  <c r="BN28" i="1" s="1"/>
  <c r="P28" i="1"/>
  <c r="BO27" i="1"/>
  <c r="BM27" i="1"/>
  <c r="Y27" i="1"/>
  <c r="P27" i="1"/>
  <c r="BP26" i="1"/>
  <c r="BO26" i="1"/>
  <c r="BM26" i="1"/>
  <c r="Y26" i="1"/>
  <c r="X24" i="1"/>
  <c r="X579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00" i="1" l="1"/>
  <c r="BN100" i="1"/>
  <c r="Z100" i="1"/>
  <c r="BP117" i="1"/>
  <c r="BN117" i="1"/>
  <c r="Z117" i="1"/>
  <c r="Y164" i="1"/>
  <c r="BN169" i="1"/>
  <c r="Z169" i="1"/>
  <c r="BP180" i="1"/>
  <c r="BN180" i="1"/>
  <c r="Z180" i="1"/>
  <c r="BN250" i="1"/>
  <c r="Z250" i="1"/>
  <c r="BN296" i="1"/>
  <c r="Z296" i="1"/>
  <c r="BP314" i="1"/>
  <c r="BN314" i="1"/>
  <c r="Z314" i="1"/>
  <c r="BN329" i="1"/>
  <c r="Z329" i="1"/>
  <c r="Z331" i="1" s="1"/>
  <c r="BP389" i="1"/>
  <c r="BN389" i="1"/>
  <c r="Z389" i="1"/>
  <c r="BP423" i="1"/>
  <c r="BN423" i="1"/>
  <c r="Z423" i="1"/>
  <c r="BN443" i="1"/>
  <c r="Y446" i="1"/>
  <c r="Z443" i="1"/>
  <c r="Z445" i="1" s="1"/>
  <c r="BP462" i="1"/>
  <c r="BN462" i="1"/>
  <c r="Z462" i="1"/>
  <c r="BN504" i="1"/>
  <c r="Z504" i="1"/>
  <c r="BP548" i="1"/>
  <c r="Z548" i="1"/>
  <c r="Z29" i="1"/>
  <c r="Z31" i="1"/>
  <c r="BN31" i="1"/>
  <c r="Z32" i="1"/>
  <c r="Z35" i="1"/>
  <c r="Z43" i="1"/>
  <c r="Z44" i="1" s="1"/>
  <c r="Z57" i="1"/>
  <c r="BN57" i="1"/>
  <c r="Z69" i="1"/>
  <c r="BN69" i="1"/>
  <c r="Z72" i="1"/>
  <c r="Z75" i="1"/>
  <c r="Z80" i="1"/>
  <c r="Z81" i="1" s="1"/>
  <c r="BN80" i="1"/>
  <c r="BP84" i="1"/>
  <c r="BN84" i="1"/>
  <c r="BP88" i="1"/>
  <c r="BN88" i="1"/>
  <c r="Z88" i="1"/>
  <c r="BP113" i="1"/>
  <c r="BN113" i="1"/>
  <c r="Z113" i="1"/>
  <c r="BP133" i="1"/>
  <c r="BN133" i="1"/>
  <c r="Z133" i="1"/>
  <c r="BP176" i="1"/>
  <c r="BN176" i="1"/>
  <c r="Z176" i="1"/>
  <c r="BN192" i="1"/>
  <c r="Z192" i="1"/>
  <c r="BN224" i="1"/>
  <c r="Z224" i="1"/>
  <c r="BN246" i="1"/>
  <c r="Z246" i="1"/>
  <c r="BP259" i="1"/>
  <c r="BN259" i="1"/>
  <c r="Z259" i="1"/>
  <c r="BN302" i="1"/>
  <c r="Z302" i="1"/>
  <c r="BN324" i="1"/>
  <c r="Z324" i="1"/>
  <c r="Y331" i="1"/>
  <c r="BP379" i="1"/>
  <c r="BN379" i="1"/>
  <c r="Z379" i="1"/>
  <c r="BP383" i="1"/>
  <c r="BN383" i="1"/>
  <c r="Z383" i="1"/>
  <c r="BP403" i="1"/>
  <c r="BN403" i="1"/>
  <c r="Z403" i="1"/>
  <c r="BP429" i="1"/>
  <c r="BN429" i="1"/>
  <c r="Z429" i="1"/>
  <c r="BP436" i="1"/>
  <c r="Z436" i="1"/>
  <c r="BN460" i="1"/>
  <c r="Z460" i="1"/>
  <c r="BN500" i="1"/>
  <c r="Z500" i="1"/>
  <c r="BN525" i="1"/>
  <c r="Z525" i="1"/>
  <c r="Y102" i="1"/>
  <c r="Y332" i="1"/>
  <c r="Y455" i="1"/>
  <c r="Y569" i="1"/>
  <c r="Y570" i="1"/>
  <c r="Z22" i="1"/>
  <c r="Z23" i="1" s="1"/>
  <c r="X583" i="1"/>
  <c r="Y36" i="1"/>
  <c r="Z26" i="1"/>
  <c r="BN55" i="1"/>
  <c r="Z55" i="1"/>
  <c r="Y59" i="1"/>
  <c r="Y90" i="1"/>
  <c r="BN89" i="1"/>
  <c r="BP105" i="1"/>
  <c r="BN105" i="1"/>
  <c r="Z105" i="1"/>
  <c r="Y111" i="1"/>
  <c r="BN108" i="1"/>
  <c r="Z108" i="1"/>
  <c r="BN114" i="1"/>
  <c r="BP126" i="1"/>
  <c r="BN126" i="1"/>
  <c r="Z126" i="1"/>
  <c r="BN134" i="1"/>
  <c r="BP141" i="1"/>
  <c r="BN141" i="1"/>
  <c r="Z141" i="1"/>
  <c r="BN148" i="1"/>
  <c r="Z148" i="1"/>
  <c r="BP153" i="1"/>
  <c r="BP154" i="1"/>
  <c r="BN154" i="1"/>
  <c r="Z154" i="1"/>
  <c r="BP162" i="1"/>
  <c r="BN162" i="1"/>
  <c r="Z162" i="1"/>
  <c r="BN167" i="1"/>
  <c r="BN177" i="1"/>
  <c r="Z194" i="1"/>
  <c r="BP201" i="1"/>
  <c r="BN201" i="1"/>
  <c r="Z201" i="1"/>
  <c r="BN204" i="1"/>
  <c r="Z204" i="1"/>
  <c r="BP209" i="1"/>
  <c r="BN209" i="1"/>
  <c r="Z209" i="1"/>
  <c r="Y219" i="1"/>
  <c r="BN212" i="1"/>
  <c r="Z212" i="1"/>
  <c r="BP217" i="1"/>
  <c r="BN217" i="1"/>
  <c r="Z217" i="1"/>
  <c r="Y228" i="1"/>
  <c r="BN222" i="1"/>
  <c r="Y240" i="1"/>
  <c r="BN233" i="1"/>
  <c r="Z233" i="1"/>
  <c r="BP238" i="1"/>
  <c r="BN238" i="1"/>
  <c r="Z238" i="1"/>
  <c r="BN248" i="1"/>
  <c r="BN256" i="1"/>
  <c r="BP271" i="1"/>
  <c r="BN271" i="1"/>
  <c r="Z271" i="1"/>
  <c r="BN279" i="1"/>
  <c r="Z279" i="1"/>
  <c r="BN305" i="1"/>
  <c r="Z305" i="1"/>
  <c r="BN320" i="1"/>
  <c r="Z320" i="1"/>
  <c r="BN322" i="1"/>
  <c r="BN343" i="1"/>
  <c r="Z343" i="1"/>
  <c r="BN362" i="1"/>
  <c r="BP362" i="1"/>
  <c r="Z362" i="1"/>
  <c r="BN433" i="1"/>
  <c r="BP458" i="1"/>
  <c r="BN458" i="1"/>
  <c r="Z458" i="1"/>
  <c r="BN473" i="1"/>
  <c r="Z473" i="1"/>
  <c r="BP473" i="1"/>
  <c r="BP486" i="1"/>
  <c r="BN486" i="1"/>
  <c r="Z486" i="1"/>
  <c r="BN488" i="1"/>
  <c r="Z488" i="1"/>
  <c r="BP488" i="1"/>
  <c r="BP22" i="1"/>
  <c r="BP27" i="1"/>
  <c r="BN27" i="1"/>
  <c r="Z27" i="1"/>
  <c r="BP33" i="1"/>
  <c r="BN33" i="1"/>
  <c r="Z33" i="1"/>
  <c r="BN56" i="1"/>
  <c r="Z56" i="1"/>
  <c r="BN63" i="1"/>
  <c r="Z63" i="1"/>
  <c r="BP73" i="1"/>
  <c r="BN73" i="1"/>
  <c r="Z73" i="1"/>
  <c r="BP109" i="1"/>
  <c r="BN109" i="1"/>
  <c r="Z109" i="1"/>
  <c r="BP122" i="1"/>
  <c r="BN122" i="1"/>
  <c r="Z122" i="1"/>
  <c r="Y128" i="1"/>
  <c r="BN125" i="1"/>
  <c r="Z125" i="1"/>
  <c r="BN140" i="1"/>
  <c r="Z140" i="1"/>
  <c r="BN153" i="1"/>
  <c r="Z153" i="1"/>
  <c r="BN161" i="1"/>
  <c r="Z161" i="1"/>
  <c r="BN181" i="1"/>
  <c r="Y205" i="1"/>
  <c r="BP197" i="1"/>
  <c r="BN197" i="1"/>
  <c r="Z197" i="1"/>
  <c r="BN200" i="1"/>
  <c r="Z200" i="1"/>
  <c r="Y220" i="1"/>
  <c r="Z208" i="1"/>
  <c r="BP213" i="1"/>
  <c r="BN213" i="1"/>
  <c r="Z213" i="1"/>
  <c r="BN216" i="1"/>
  <c r="Z216" i="1"/>
  <c r="BN226" i="1"/>
  <c r="BP234" i="1"/>
  <c r="BN234" i="1"/>
  <c r="Z234" i="1"/>
  <c r="BN237" i="1"/>
  <c r="Z237" i="1"/>
  <c r="BN244" i="1"/>
  <c r="BN260" i="1"/>
  <c r="BP280" i="1"/>
  <c r="BN280" i="1"/>
  <c r="Z280" i="1"/>
  <c r="BN304" i="1"/>
  <c r="Z304" i="1"/>
  <c r="BN306" i="1"/>
  <c r="BN321" i="1"/>
  <c r="Z321" i="1"/>
  <c r="BN342" i="1"/>
  <c r="Z342" i="1"/>
  <c r="Y349" i="1"/>
  <c r="Y350" i="1"/>
  <c r="Z348" i="1"/>
  <c r="Z349" i="1" s="1"/>
  <c r="BN361" i="1"/>
  <c r="Z361" i="1"/>
  <c r="BP367" i="1"/>
  <c r="BN367" i="1"/>
  <c r="Z367" i="1"/>
  <c r="BP391" i="1"/>
  <c r="BN391" i="1"/>
  <c r="Z391" i="1"/>
  <c r="BP405" i="1"/>
  <c r="BN405" i="1"/>
  <c r="Z405" i="1"/>
  <c r="BP425" i="1"/>
  <c r="BN425" i="1"/>
  <c r="Z425" i="1"/>
  <c r="BN430" i="1"/>
  <c r="BN431" i="1"/>
  <c r="Z431" i="1"/>
  <c r="BP431" i="1"/>
  <c r="Y449" i="1"/>
  <c r="Y450" i="1"/>
  <c r="Z448" i="1"/>
  <c r="Z449" i="1" s="1"/>
  <c r="BP448" i="1"/>
  <c r="Y492" i="1"/>
  <c r="Z484" i="1"/>
  <c r="BP484" i="1"/>
  <c r="BN490" i="1"/>
  <c r="BN502" i="1"/>
  <c r="BN522" i="1"/>
  <c r="BN523" i="1"/>
  <c r="Z523" i="1"/>
  <c r="BP523" i="1"/>
  <c r="BP533" i="1"/>
  <c r="BN533" i="1"/>
  <c r="Z533" i="1"/>
  <c r="BN539" i="1"/>
  <c r="BN540" i="1"/>
  <c r="Z540" i="1"/>
  <c r="BP540" i="1"/>
  <c r="Y577" i="1"/>
  <c r="Z576" i="1"/>
  <c r="Z577" i="1" s="1"/>
  <c r="BP29" i="1"/>
  <c r="BP30" i="1"/>
  <c r="BP32" i="1"/>
  <c r="BP35" i="1"/>
  <c r="BP39" i="1"/>
  <c r="BP43" i="1"/>
  <c r="BP47" i="1"/>
  <c r="C589" i="1"/>
  <c r="BP53" i="1"/>
  <c r="BP71" i="1"/>
  <c r="BP75" i="1"/>
  <c r="BP79" i="1"/>
  <c r="Y82" i="1"/>
  <c r="BP87" i="1"/>
  <c r="BP99" i="1"/>
  <c r="BN106" i="1"/>
  <c r="BP116" i="1"/>
  <c r="BN123" i="1"/>
  <c r="Y135" i="1"/>
  <c r="BP132" i="1"/>
  <c r="Y144" i="1"/>
  <c r="BN138" i="1"/>
  <c r="BN142" i="1"/>
  <c r="BN155" i="1"/>
  <c r="Y165" i="1"/>
  <c r="BN159" i="1"/>
  <c r="BN163" i="1"/>
  <c r="BP169" i="1"/>
  <c r="Y184" i="1"/>
  <c r="BP175" i="1"/>
  <c r="BP179" i="1"/>
  <c r="I589" i="1"/>
  <c r="BP188" i="1"/>
  <c r="BP192" i="1"/>
  <c r="BN198" i="1"/>
  <c r="BN202" i="1"/>
  <c r="BN210" i="1"/>
  <c r="BN214" i="1"/>
  <c r="BN218" i="1"/>
  <c r="Y227" i="1"/>
  <c r="BP224" i="1"/>
  <c r="BN235" i="1"/>
  <c r="BP246" i="1"/>
  <c r="BP250" i="1"/>
  <c r="BP255" i="1"/>
  <c r="Y261" i="1"/>
  <c r="BP258" i="1"/>
  <c r="BP296" i="1"/>
  <c r="Y309" i="1"/>
  <c r="BP301" i="1"/>
  <c r="BP302" i="1"/>
  <c r="BP308" i="1"/>
  <c r="Y316" i="1"/>
  <c r="BP312" i="1"/>
  <c r="BP313" i="1"/>
  <c r="BP324" i="1"/>
  <c r="BP328" i="1"/>
  <c r="BP329" i="1"/>
  <c r="BP335" i="1"/>
  <c r="BN336" i="1"/>
  <c r="BN353" i="1"/>
  <c r="BN365" i="1"/>
  <c r="Z365" i="1"/>
  <c r="Y381" i="1"/>
  <c r="BP377" i="1"/>
  <c r="BN377" i="1"/>
  <c r="Z377" i="1"/>
  <c r="Y406" i="1"/>
  <c r="BP401" i="1"/>
  <c r="BN401" i="1"/>
  <c r="Z401" i="1"/>
  <c r="BP421" i="1"/>
  <c r="BN421" i="1"/>
  <c r="Z421" i="1"/>
  <c r="BN432" i="1"/>
  <c r="Z432" i="1"/>
  <c r="BN437" i="1"/>
  <c r="Y468" i="1"/>
  <c r="Y467" i="1"/>
  <c r="BP466" i="1"/>
  <c r="BN466" i="1"/>
  <c r="Z466" i="1"/>
  <c r="Z467" i="1" s="1"/>
  <c r="Y479" i="1"/>
  <c r="AA589" i="1"/>
  <c r="Z478" i="1"/>
  <c r="Z479" i="1" s="1"/>
  <c r="BN485" i="1"/>
  <c r="Z485" i="1"/>
  <c r="BN489" i="1"/>
  <c r="Z489" i="1"/>
  <c r="Y513" i="1"/>
  <c r="BP509" i="1"/>
  <c r="BN509" i="1"/>
  <c r="Z509" i="1"/>
  <c r="BN526" i="1"/>
  <c r="BN527" i="1"/>
  <c r="Z527" i="1"/>
  <c r="BN543" i="1"/>
  <c r="BN544" i="1"/>
  <c r="Z544" i="1"/>
  <c r="BN556" i="1"/>
  <c r="BN557" i="1"/>
  <c r="Z557" i="1"/>
  <c r="Y559" i="1"/>
  <c r="BP576" i="1"/>
  <c r="BN363" i="1"/>
  <c r="BP435" i="1"/>
  <c r="BP439" i="1"/>
  <c r="BP443" i="1"/>
  <c r="BP444" i="1"/>
  <c r="BP460" i="1"/>
  <c r="BP461" i="1"/>
  <c r="BP496" i="1"/>
  <c r="BP500" i="1"/>
  <c r="BP504" i="1"/>
  <c r="BN510" i="1"/>
  <c r="AC589" i="1"/>
  <c r="BP521" i="1"/>
  <c r="BN524" i="1"/>
  <c r="BP525" i="1"/>
  <c r="Y536" i="1"/>
  <c r="Y545" i="1"/>
  <c r="BP538" i="1"/>
  <c r="BN541" i="1"/>
  <c r="BP542" i="1"/>
  <c r="BP550" i="1"/>
  <c r="Y560" i="1"/>
  <c r="BP555" i="1"/>
  <c r="BN558" i="1"/>
  <c r="BN568" i="1"/>
  <c r="H9" i="1"/>
  <c r="X580" i="1"/>
  <c r="Y24" i="1"/>
  <c r="BN26" i="1"/>
  <c r="Z28" i="1"/>
  <c r="BP28" i="1"/>
  <c r="Z34" i="1"/>
  <c r="BP34" i="1"/>
  <c r="Y37" i="1"/>
  <c r="Y41" i="1"/>
  <c r="Y45" i="1"/>
  <c r="Y49" i="1"/>
  <c r="Y65" i="1"/>
  <c r="BP62" i="1"/>
  <c r="Z62" i="1"/>
  <c r="Y64" i="1"/>
  <c r="BP70" i="1"/>
  <c r="Z70" i="1"/>
  <c r="Z76" i="1" s="1"/>
  <c r="BP72" i="1"/>
  <c r="BP74" i="1"/>
  <c r="Z74" i="1"/>
  <c r="Y91" i="1"/>
  <c r="F9" i="1"/>
  <c r="F10" i="1"/>
  <c r="J9" i="1"/>
  <c r="BN22" i="1"/>
  <c r="BN39" i="1"/>
  <c r="BN43" i="1"/>
  <c r="BN47" i="1"/>
  <c r="BN53" i="1"/>
  <c r="BP54" i="1"/>
  <c r="Z54" i="1"/>
  <c r="BP56" i="1"/>
  <c r="BN86" i="1"/>
  <c r="BP86" i="1"/>
  <c r="Z86" i="1"/>
  <c r="B589" i="1"/>
  <c r="X581" i="1"/>
  <c r="BP58" i="1"/>
  <c r="Z58" i="1"/>
  <c r="Y60" i="1"/>
  <c r="Y95" i="1"/>
  <c r="BN98" i="1"/>
  <c r="Y101" i="1"/>
  <c r="BP98" i="1"/>
  <c r="Z98" i="1"/>
  <c r="Z101" i="1" s="1"/>
  <c r="BN107" i="1"/>
  <c r="BP107" i="1"/>
  <c r="Z107" i="1"/>
  <c r="Y119" i="1"/>
  <c r="BN115" i="1"/>
  <c r="BP115" i="1"/>
  <c r="Z115" i="1"/>
  <c r="D589" i="1"/>
  <c r="Y76" i="1"/>
  <c r="BN68" i="1"/>
  <c r="Y77" i="1"/>
  <c r="BP68" i="1"/>
  <c r="BN94" i="1"/>
  <c r="BP94" i="1"/>
  <c r="Z94" i="1"/>
  <c r="Y81" i="1"/>
  <c r="Y110" i="1"/>
  <c r="Y118" i="1"/>
  <c r="Z124" i="1"/>
  <c r="BP124" i="1"/>
  <c r="Y127" i="1"/>
  <c r="Z131" i="1"/>
  <c r="Z135" i="1" s="1"/>
  <c r="BP131" i="1"/>
  <c r="Z139" i="1"/>
  <c r="BP139" i="1"/>
  <c r="Z143" i="1"/>
  <c r="BP143" i="1"/>
  <c r="Z147" i="1"/>
  <c r="Z149" i="1" s="1"/>
  <c r="BP147" i="1"/>
  <c r="Y150" i="1"/>
  <c r="Z160" i="1"/>
  <c r="BP160" i="1"/>
  <c r="Z168" i="1"/>
  <c r="BP168" i="1"/>
  <c r="Y171" i="1"/>
  <c r="Z178" i="1"/>
  <c r="BP178" i="1"/>
  <c r="Z182" i="1"/>
  <c r="BP182" i="1"/>
  <c r="Z187" i="1"/>
  <c r="Z189" i="1" s="1"/>
  <c r="BP187" i="1"/>
  <c r="Y190" i="1"/>
  <c r="Z199" i="1"/>
  <c r="BP199" i="1"/>
  <c r="Z203" i="1"/>
  <c r="BP203" i="1"/>
  <c r="Y206" i="1"/>
  <c r="Z211" i="1"/>
  <c r="BP211" i="1"/>
  <c r="Z215" i="1"/>
  <c r="BP215" i="1"/>
  <c r="Z223" i="1"/>
  <c r="BP223" i="1"/>
  <c r="J589" i="1"/>
  <c r="Z232" i="1"/>
  <c r="BP232" i="1"/>
  <c r="Z236" i="1"/>
  <c r="BP236" i="1"/>
  <c r="Y239" i="1"/>
  <c r="Z245" i="1"/>
  <c r="BP245" i="1"/>
  <c r="Z249" i="1"/>
  <c r="BP249" i="1"/>
  <c r="Y252" i="1"/>
  <c r="Z257" i="1"/>
  <c r="BP257" i="1"/>
  <c r="Y266" i="1"/>
  <c r="O589" i="1"/>
  <c r="Z270" i="1"/>
  <c r="BP272" i="1"/>
  <c r="Z272" i="1"/>
  <c r="Y274" i="1"/>
  <c r="Z278" i="1"/>
  <c r="Y292" i="1"/>
  <c r="BN291" i="1"/>
  <c r="Y293" i="1"/>
  <c r="S589" i="1"/>
  <c r="BP291" i="1"/>
  <c r="Z291" i="1"/>
  <c r="Z292" i="1" s="1"/>
  <c r="BN341" i="1"/>
  <c r="Y344" i="1"/>
  <c r="BP341" i="1"/>
  <c r="Z341" i="1"/>
  <c r="Y355" i="1"/>
  <c r="BN368" i="1"/>
  <c r="BP368" i="1"/>
  <c r="Z368" i="1"/>
  <c r="BN384" i="1"/>
  <c r="Y386" i="1"/>
  <c r="BP384" i="1"/>
  <c r="Z384" i="1"/>
  <c r="Z385" i="1" s="1"/>
  <c r="BN392" i="1"/>
  <c r="BP392" i="1"/>
  <c r="Z392" i="1"/>
  <c r="BN472" i="1"/>
  <c r="BP472" i="1"/>
  <c r="Z472" i="1"/>
  <c r="Z85" i="1"/>
  <c r="BP85" i="1"/>
  <c r="Z89" i="1"/>
  <c r="Z93" i="1"/>
  <c r="Z95" i="1" s="1"/>
  <c r="BP93" i="1"/>
  <c r="Y96" i="1"/>
  <c r="E589" i="1"/>
  <c r="Z106" i="1"/>
  <c r="Z114" i="1"/>
  <c r="Z118" i="1" s="1"/>
  <c r="F589" i="1"/>
  <c r="Z123" i="1"/>
  <c r="Z127" i="1" s="1"/>
  <c r="Z134" i="1"/>
  <c r="Z138" i="1"/>
  <c r="BP138" i="1"/>
  <c r="Z142" i="1"/>
  <c r="Y145" i="1"/>
  <c r="Y149" i="1"/>
  <c r="Z155" i="1"/>
  <c r="Z159" i="1"/>
  <c r="BP159" i="1"/>
  <c r="Z163" i="1"/>
  <c r="Z167" i="1"/>
  <c r="BP167" i="1"/>
  <c r="BN175" i="1"/>
  <c r="Z177" i="1"/>
  <c r="Z183" i="1" s="1"/>
  <c r="Z181" i="1"/>
  <c r="Y189" i="1"/>
  <c r="Z198" i="1"/>
  <c r="Z202" i="1"/>
  <c r="BN208" i="1"/>
  <c r="Z210" i="1"/>
  <c r="Z214" i="1"/>
  <c r="Z218" i="1"/>
  <c r="Z222" i="1"/>
  <c r="BP222" i="1"/>
  <c r="Z226" i="1"/>
  <c r="Z231" i="1"/>
  <c r="BP231" i="1"/>
  <c r="Z235" i="1"/>
  <c r="K589" i="1"/>
  <c r="Z244" i="1"/>
  <c r="Z251" i="1" s="1"/>
  <c r="Z248" i="1"/>
  <c r="Y251" i="1"/>
  <c r="Z256" i="1"/>
  <c r="Z260" i="1"/>
  <c r="Z265" i="1"/>
  <c r="Z266" i="1" s="1"/>
  <c r="BP265" i="1"/>
  <c r="Y267" i="1"/>
  <c r="R589" i="1"/>
  <c r="Y287" i="1"/>
  <c r="BN286" i="1"/>
  <c r="Y288" i="1"/>
  <c r="BP286" i="1"/>
  <c r="Z286" i="1"/>
  <c r="Z287" i="1" s="1"/>
  <c r="BN319" i="1"/>
  <c r="Y325" i="1"/>
  <c r="Y326" i="1"/>
  <c r="BP319" i="1"/>
  <c r="Z319" i="1"/>
  <c r="BN337" i="1"/>
  <c r="BP337" i="1"/>
  <c r="Z337" i="1"/>
  <c r="Y345" i="1"/>
  <c r="Y385" i="1"/>
  <c r="BN422" i="1"/>
  <c r="BP422" i="1"/>
  <c r="Z422" i="1"/>
  <c r="BN459" i="1"/>
  <c r="BP459" i="1"/>
  <c r="Z459" i="1"/>
  <c r="Y463" i="1"/>
  <c r="BN124" i="1"/>
  <c r="BN131" i="1"/>
  <c r="Y136" i="1"/>
  <c r="G589" i="1"/>
  <c r="Y157" i="1"/>
  <c r="BN160" i="1"/>
  <c r="H589" i="1"/>
  <c r="Y183" i="1"/>
  <c r="BN187" i="1"/>
  <c r="BN211" i="1"/>
  <c r="BN223" i="1"/>
  <c r="BN232" i="1"/>
  <c r="M589" i="1"/>
  <c r="BN257" i="1"/>
  <c r="Y262" i="1"/>
  <c r="BN272" i="1"/>
  <c r="Q589" i="1"/>
  <c r="Y282" i="1"/>
  <c r="Y283" i="1"/>
  <c r="BP277" i="1"/>
  <c r="Z277" i="1"/>
  <c r="BN281" i="1"/>
  <c r="BP281" i="1"/>
  <c r="Z281" i="1"/>
  <c r="BN303" i="1"/>
  <c r="BP303" i="1"/>
  <c r="Z303" i="1"/>
  <c r="BN315" i="1"/>
  <c r="BP315" i="1"/>
  <c r="Z315" i="1"/>
  <c r="Z316" i="1" s="1"/>
  <c r="BN323" i="1"/>
  <c r="BP323" i="1"/>
  <c r="Z323" i="1"/>
  <c r="V589" i="1"/>
  <c r="Y369" i="1"/>
  <c r="BN360" i="1"/>
  <c r="Y370" i="1"/>
  <c r="BP360" i="1"/>
  <c r="Z360" i="1"/>
  <c r="Y393" i="1"/>
  <c r="BN404" i="1"/>
  <c r="BP404" i="1"/>
  <c r="Z404" i="1"/>
  <c r="BN428" i="1"/>
  <c r="Z428" i="1"/>
  <c r="P589" i="1"/>
  <c r="BN270" i="1"/>
  <c r="BP270" i="1"/>
  <c r="BP278" i="1"/>
  <c r="BN295" i="1"/>
  <c r="Y297" i="1"/>
  <c r="Y298" i="1"/>
  <c r="BP295" i="1"/>
  <c r="Z295" i="1"/>
  <c r="Z297" i="1" s="1"/>
  <c r="BN307" i="1"/>
  <c r="BP307" i="1"/>
  <c r="Z307" i="1"/>
  <c r="Y338" i="1"/>
  <c r="BN334" i="1"/>
  <c r="Y339" i="1"/>
  <c r="BP334" i="1"/>
  <c r="Z334" i="1"/>
  <c r="BN354" i="1"/>
  <c r="BP354" i="1"/>
  <c r="Z354" i="1"/>
  <c r="BN364" i="1"/>
  <c r="BP364" i="1"/>
  <c r="Z364" i="1"/>
  <c r="BN372" i="1"/>
  <c r="Y374" i="1"/>
  <c r="Y375" i="1"/>
  <c r="BP372" i="1"/>
  <c r="Z372" i="1"/>
  <c r="Z374" i="1" s="1"/>
  <c r="BN396" i="1"/>
  <c r="Y398" i="1"/>
  <c r="Y399" i="1"/>
  <c r="BP396" i="1"/>
  <c r="Z396" i="1"/>
  <c r="Z398" i="1" s="1"/>
  <c r="BP426" i="1"/>
  <c r="Z426" i="1"/>
  <c r="BN426" i="1"/>
  <c r="BN503" i="1"/>
  <c r="BP503" i="1"/>
  <c r="Z503" i="1"/>
  <c r="Y507" i="1"/>
  <c r="Y512" i="1"/>
  <c r="BN511" i="1"/>
  <c r="BP511" i="1"/>
  <c r="Z511" i="1"/>
  <c r="Y310" i="1"/>
  <c r="BN348" i="1"/>
  <c r="BN352" i="1"/>
  <c r="BN366" i="1"/>
  <c r="BN378" i="1"/>
  <c r="BN390" i="1"/>
  <c r="BN402" i="1"/>
  <c r="Y407" i="1"/>
  <c r="BN420" i="1"/>
  <c r="BN424" i="1"/>
  <c r="Z589" i="1"/>
  <c r="Y535" i="1"/>
  <c r="BN532" i="1"/>
  <c r="BP532" i="1"/>
  <c r="Z532" i="1"/>
  <c r="BN301" i="1"/>
  <c r="Z306" i="1"/>
  <c r="BN312" i="1"/>
  <c r="Y317" i="1"/>
  <c r="Z322" i="1"/>
  <c r="BN328" i="1"/>
  <c r="Z336" i="1"/>
  <c r="U589" i="1"/>
  <c r="Z353" i="1"/>
  <c r="Z355" i="1" s="1"/>
  <c r="Y356" i="1"/>
  <c r="Z363" i="1"/>
  <c r="Y394" i="1"/>
  <c r="BN434" i="1"/>
  <c r="BP434" i="1"/>
  <c r="Z434" i="1"/>
  <c r="BN438" i="1"/>
  <c r="BP438" i="1"/>
  <c r="Z438" i="1"/>
  <c r="Y589" i="1"/>
  <c r="Z474" i="1"/>
  <c r="BN487" i="1"/>
  <c r="BP487" i="1"/>
  <c r="Z487" i="1"/>
  <c r="BN495" i="1"/>
  <c r="Y497" i="1"/>
  <c r="Y498" i="1"/>
  <c r="BP495" i="1"/>
  <c r="Z495" i="1"/>
  <c r="Z497" i="1" s="1"/>
  <c r="BN534" i="1"/>
  <c r="BP534" i="1"/>
  <c r="Z534" i="1"/>
  <c r="Y553" i="1"/>
  <c r="AD589" i="1"/>
  <c r="BN563" i="1"/>
  <c r="Y565" i="1"/>
  <c r="BP563" i="1"/>
  <c r="Z563" i="1"/>
  <c r="Z565" i="1" s="1"/>
  <c r="Y573" i="1"/>
  <c r="BN572" i="1"/>
  <c r="Y574" i="1"/>
  <c r="BP572" i="1"/>
  <c r="Z572" i="1"/>
  <c r="Z573" i="1" s="1"/>
  <c r="W589" i="1"/>
  <c r="T589" i="1"/>
  <c r="Z366" i="1"/>
  <c r="Z378" i="1"/>
  <c r="Z380" i="1" s="1"/>
  <c r="Z390" i="1"/>
  <c r="Z402" i="1"/>
  <c r="Z406" i="1" s="1"/>
  <c r="X589" i="1"/>
  <c r="Y440" i="1"/>
  <c r="Y441" i="1"/>
  <c r="Z420" i="1"/>
  <c r="Z424" i="1"/>
  <c r="Y464" i="1"/>
  <c r="BN491" i="1"/>
  <c r="BP491" i="1"/>
  <c r="Z491" i="1"/>
  <c r="Y516" i="1"/>
  <c r="BN515" i="1"/>
  <c r="Y517" i="1"/>
  <c r="BP515" i="1"/>
  <c r="Z515" i="1"/>
  <c r="Z516" i="1" s="1"/>
  <c r="Y552" i="1"/>
  <c r="BN549" i="1"/>
  <c r="BP549" i="1"/>
  <c r="Z549" i="1"/>
  <c r="Z552" i="1" s="1"/>
  <c r="BN551" i="1"/>
  <c r="BP551" i="1"/>
  <c r="Z551" i="1"/>
  <c r="BN436" i="1"/>
  <c r="Y445" i="1"/>
  <c r="BN448" i="1"/>
  <c r="BN453" i="1"/>
  <c r="Y454" i="1"/>
  <c r="BN457" i="1"/>
  <c r="Y475" i="1"/>
  <c r="Y480" i="1"/>
  <c r="Y506" i="1"/>
  <c r="Y529" i="1"/>
  <c r="Y546" i="1"/>
  <c r="BN548" i="1"/>
  <c r="Y578" i="1"/>
  <c r="AB589" i="1"/>
  <c r="Z430" i="1"/>
  <c r="Z433" i="1"/>
  <c r="Z437" i="1"/>
  <c r="Y474" i="1"/>
  <c r="BN478" i="1"/>
  <c r="BN484" i="1"/>
  <c r="Z490" i="1"/>
  <c r="Y493" i="1"/>
  <c r="Z502" i="1"/>
  <c r="Z506" i="1" s="1"/>
  <c r="Z510" i="1"/>
  <c r="BN521" i="1"/>
  <c r="Z522" i="1"/>
  <c r="Z524" i="1"/>
  <c r="Z526" i="1"/>
  <c r="Y528" i="1"/>
  <c r="BN538" i="1"/>
  <c r="Z539" i="1"/>
  <c r="Z541" i="1"/>
  <c r="Z543" i="1"/>
  <c r="BN555" i="1"/>
  <c r="Z556" i="1"/>
  <c r="Z559" i="1" s="1"/>
  <c r="Z558" i="1"/>
  <c r="Z568" i="1"/>
  <c r="Z569" i="1" s="1"/>
  <c r="BN576" i="1"/>
  <c r="Z545" i="1" l="1"/>
  <c r="Z512" i="1"/>
  <c r="Z393" i="1"/>
  <c r="Z463" i="1"/>
  <c r="Z170" i="1"/>
  <c r="Z156" i="1"/>
  <c r="Z110" i="1"/>
  <c r="Z344" i="1"/>
  <c r="Z64" i="1"/>
  <c r="Z440" i="1"/>
  <c r="Z239" i="1"/>
  <c r="Z219" i="1"/>
  <c r="Z144" i="1"/>
  <c r="Z90" i="1"/>
  <c r="Z59" i="1"/>
  <c r="Y583" i="1"/>
  <c r="Y581" i="1"/>
  <c r="Z528" i="1"/>
  <c r="Z492" i="1"/>
  <c r="Z309" i="1"/>
  <c r="Z261" i="1"/>
  <c r="Z227" i="1"/>
  <c r="Z205" i="1"/>
  <c r="Z36" i="1"/>
  <c r="Z282" i="1"/>
  <c r="Y579" i="1"/>
  <c r="Z535" i="1"/>
  <c r="Z325" i="1"/>
  <c r="Z164" i="1"/>
  <c r="Y580" i="1"/>
  <c r="Y582" i="1" s="1"/>
  <c r="X582" i="1"/>
  <c r="Z369" i="1"/>
  <c r="Z273" i="1"/>
  <c r="Z338" i="1"/>
  <c r="Z584" i="1" l="1"/>
</calcChain>
</file>

<file path=xl/sharedStrings.xml><?xml version="1.0" encoding="utf-8"?>
<sst xmlns="http://schemas.openxmlformats.org/spreadsheetml/2006/main" count="2397" uniqueCount="764">
  <si>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</si>
  <si>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</si>
  <si>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</si>
  <si>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</si>
  <si>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</si>
  <si>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</si>
  <si>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</si>
  <si>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</si>
  <si>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</si>
  <si>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</si>
  <si>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</si>
  <si>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</si>
  <si>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</si>
  <si>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</si>
  <si>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</si>
  <si>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</si>
  <si>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</si>
  <si>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</si>
  <si>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</si>
  <si>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</si>
  <si>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</si>
  <si>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</si>
  <si>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</si>
  <si>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</si>
  <si>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</si>
  <si>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</si>
  <si>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</si>
  <si>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</si>
  <si>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</si>
  <si>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</si>
  <si>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</si>
  <si>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</si>
  <si>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</si>
  <si>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</si>
  <si>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</si>
  <si>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</si>
  <si>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</si>
  <si>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</si>
  <si>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</si>
  <si>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</si>
  <si>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</si>
  <si>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</si>
  <si>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</si>
  <si>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</si>
  <si>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</si>
  <si>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</si>
  <si>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</si>
  <si>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</si>
  <si>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</si>
  <si>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</si>
  <si>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</si>
  <si>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</si>
  <si>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</si>
  <si>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</si>
  <si>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</si>
  <si>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</si>
  <si>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</si>
  <si>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</si>
  <si>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</si>
  <si>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</si>
  <si>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</si>
  <si>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</si>
  <si>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</si>
  <si>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</si>
  <si>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</si>
  <si>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</si>
  <si>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</si>
  <si>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</si>
  <si>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</si>
  <si>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</si>
  <si>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</si>
  <si>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</si>
  <si>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</si>
  <si>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</si>
  <si>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</si>
  <si>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</si>
  <si>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</si>
  <si>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</si>
  <si>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</si>
  <si>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</si>
  <si>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</si>
  <si>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</si>
  <si>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</si>
  <si>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</si>
  <si>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</si>
  <si>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</si>
  <si>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</si>
  <si>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</si>
  <si>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</si>
  <si>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</si>
  <si>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</si>
  <si>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</si>
  <si>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</si>
  <si>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</si>
  <si>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</si>
  <si>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</si>
  <si>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</si>
  <si>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</si>
  <si>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</si>
  <si>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</si>
  <si>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</si>
  <si>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</si>
  <si>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</si>
  <si>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</si>
  <si>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</si>
  <si>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</si>
  <si>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</si>
  <si>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</si>
  <si>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</si>
  <si>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</si>
  <si>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</si>
  <si>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</si>
  <si>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</si>
  <si>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</si>
  <si>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</si>
  <si>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</si>
  <si>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</si>
  <si>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</si>
  <si>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</si>
  <si>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</si>
  <si>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</si>
  <si>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</si>
  <si>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</si>
  <si>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</si>
  <si>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</si>
  <si>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</si>
  <si>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</si>
  <si>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</si>
  <si>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</si>
  <si>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</si>
  <si>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</si>
  <si>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</si>
  <si>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</si>
  <si>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</si>
  <si>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</si>
  <si>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</si>
  <si>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</si>
  <si>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</si>
  <si>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</si>
  <si>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</si>
  <si>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</si>
  <si>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</si>
  <si>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</si>
  <si>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</si>
  <si>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</si>
  <si>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</si>
  <si>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</si>
  <si>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</si>
  <si>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</si>
  <si>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</si>
  <si>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</si>
  <si>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</si>
  <si>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</si>
  <si>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</si>
  <si>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</si>
  <si>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</si>
  <si>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</si>
  <si>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</si>
  <si>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</si>
  <si>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</si>
  <si>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</si>
  <si>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</si>
  <si>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</si>
  <si>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</si>
  <si>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</si>
  <si>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</si>
  <si>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</si>
  <si>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</si>
  <si>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</si>
  <si>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</si>
  <si>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</si>
  <si>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</si>
  <si>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</si>
  <si>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</si>
  <si>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</si>
  <si>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</si>
  <si>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</si>
  <si>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</si>
  <si>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</si>
  <si>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</si>
  <si>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</si>
  <si>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</si>
  <si>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</si>
  <si>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</si>
  <si>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</si>
  <si>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</si>
  <si>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</si>
  <si>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</si>
  <si>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</si>
  <si>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</si>
  <si>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</si>
  <si>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</si>
  <si>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</si>
  <si>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</si>
  <si>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</si>
  <si>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</si>
  <si>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</si>
  <si>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</si>
  <si>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</si>
  <si>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</si>
  <si>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</si>
  <si>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</si>
  <si>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</si>
  <si>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</si>
  <si>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</si>
  <si>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</si>
  <si>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</si>
  <si>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</si>
  <si>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</si>
  <si>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</si>
  <si>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</si>
  <si>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</si>
  <si>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</si>
  <si>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</si>
  <si>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</si>
  <si>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</si>
  <si>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</si>
  <si>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</si>
  <si>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</si>
  <si>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</si>
  <si>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</si>
  <si>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</si>
  <si>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</si>
  <si>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</si>
  <si>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</si>
  <si>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</si>
  <si>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</si>
  <si>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</si>
  <si>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</si>
  <si>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</si>
  <si>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</si>
  <si>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</si>
  <si>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</si>
  <si>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</si>
  <si>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</si>
  <si>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</si>
  <si>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</si>
  <si>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</si>
  <si>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</si>
  <si>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</si>
  <si>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</si>
  <si>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</si>
  <si>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</si>
  <si>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</si>
  <si>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</si>
  <si>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</si>
  <si>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</si>
  <si>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</si>
  <si>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</si>
  <si>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</si>
  <si>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</si>
  <si>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</si>
  <si>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</si>
  <si>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</si>
  <si>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</si>
  <si>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</si>
  <si>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</si>
  <si>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</si>
  <si>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</si>
  <si>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</si>
  <si>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</si>
  <si>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</si>
  <si>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</si>
  <si>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</si>
  <si>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</si>
  <si>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</si>
  <si>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</si>
  <si>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</si>
  <si>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</si>
  <si>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</si>
  <si>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</si>
  <si>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</si>
  <si>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</si>
  <si>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</si>
  <si>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</si>
  <si>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</si>
  <si>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</si>
  <si>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</si>
  <si>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</si>
  <si>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</si>
  <si>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</si>
  <si>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</si>
  <si>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</si>
  <si>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</si>
  <si>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</si>
  <si>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</si>
  <si>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</si>
  <si>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</si>
  <si>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</si>
  <si>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</si>
  <si>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</si>
  <si>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</si>
  <si>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</si>
  <si>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</si>
  <si>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</si>
  <si>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</si>
  <si>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</si>
  <si>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</si>
  <si>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</si>
  <si>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</si>
  <si>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</si>
  <si>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</si>
  <si>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</si>
  <si>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</si>
  <si>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</si>
  <si>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</si>
  <si>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</si>
  <si>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</si>
  <si>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</si>
  <si>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</si>
  <si>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</si>
  <si>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</si>
  <si>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</si>
  <si>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</si>
  <si>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</si>
  <si>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</si>
  <si>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</si>
  <si>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</si>
  <si>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</si>
  <si>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</si>
  <si>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</si>
  <si>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</si>
  <si>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</si>
  <si>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</si>
  <si>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</si>
  <si>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</si>
  <si>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</si>
  <si>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</si>
  <si>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</si>
  <si>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</si>
  <si>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</si>
  <si>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</si>
  <si>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</si>
  <si>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</si>
  <si>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</si>
  <si>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</si>
  <si>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</si>
  <si>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</si>
  <si>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</si>
  <si>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</si>
  <si>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</si>
  <si>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</si>
  <si>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</si>
  <si>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</si>
  <si>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</si>
  <si>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</si>
  <si>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</si>
  <si>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</si>
  <si>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</si>
  <si>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</si>
  <si>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</si>
  <si>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</si>
  <si>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</si>
  <si>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</si>
  <si>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</si>
  <si>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</si>
  <si>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</si>
  <si>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</si>
  <si>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</si>
  <si>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</si>
  <si>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</si>
  <si>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</si>
  <si>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</si>
  <si>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</si>
  <si>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</si>
  <si>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</si>
  <si>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</si>
  <si>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</si>
  <si>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</si>
  <si>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</si>
  <si>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</si>
  <si>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</si>
  <si>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</si>
  <si>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</si>
  <si>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</si>
  <si>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</si>
  <si>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</si>
  <si>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</si>
  <si>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</si>
  <si>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</si>
  <si>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</si>
  <si>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</si>
  <si>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</si>
  <si>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</si>
  <si>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</si>
  <si>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</si>
  <si>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</si>
  <si>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</si>
  <si>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</si>
  <si>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</si>
  <si>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</si>
  <si>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</si>
  <si>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</si>
  <si>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</si>
  <si>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</si>
  <si>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</si>
  <si>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</si>
  <si>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</si>
  <si>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</si>
  <si>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</si>
  <si>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</si>
  <si>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</si>
  <si>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</si>
  <si>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</si>
  <si>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</si>
  <si>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</si>
  <si>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</si>
  <si>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</si>
  <si>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</si>
  <si>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</si>
  <si>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</si>
  <si>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</si>
  <si>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</si>
  <si>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</si>
  <si>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</si>
  <si>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</si>
  <si>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</si>
  <si>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</si>
  <si>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</si>
  <si>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</si>
  <si>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</si>
  <si>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</si>
  <si>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</si>
  <si>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</si>
  <si>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</si>
  <si>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</si>
  <si>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</si>
  <si>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</si>
  <si>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</si>
  <si>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</si>
  <si>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</si>
  <si>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</si>
  <si>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</si>
  <si>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</si>
  <si>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</si>
  <si>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</si>
  <si>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</si>
  <si>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</si>
  <si>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</si>
  <si>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</si>
  <si>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</si>
  <si>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</si>
  <si>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</si>
  <si>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</si>
  <si>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</si>
  <si>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</si>
  <si>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</si>
  <si>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</si>
  <si>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</si>
  <si>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</si>
  <si>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</si>
  <si>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</si>
  <si>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</si>
  <si>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</si>
  <si>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</si>
  <si>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</si>
  <si>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</si>
  <si>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</si>
  <si>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</si>
  <si>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</si>
  <si>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</si>
  <si>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</si>
  <si>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</si>
  <si>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</si>
  <si>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</si>
  <si>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</si>
  <si>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</si>
  <si>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</si>
  <si>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</si>
  <si>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</si>
  <si>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</si>
  <si>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</si>
  <si>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</si>
  <si>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</si>
  <si>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</si>
  <si>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</si>
  <si>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</si>
  <si>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</si>
  <si>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</si>
  <si>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</si>
  <si>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</si>
  <si>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</si>
  <si>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</si>
  <si>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</si>
  <si>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</si>
  <si>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</si>
  <si>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</si>
  <si>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</si>
  <si>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</si>
  <si>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</si>
  <si>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</si>
  <si>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</si>
  <si>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</si>
  <si>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</si>
  <si>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</si>
  <si>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</si>
  <si>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</si>
  <si>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</si>
  <si>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</si>
  <si>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</si>
  <si>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</si>
  <si>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</si>
  <si>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</si>
  <si>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</si>
  <si>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</si>
  <si>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</si>
  <si>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</si>
  <si>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</si>
  <si>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</si>
  <si>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</si>
  <si>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</si>
  <si>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</si>
  <si>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</si>
  <si>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</si>
  <si>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</si>
  <si>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</si>
  <si>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</si>
  <si>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</si>
  <si>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</si>
  <si>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</si>
  <si>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</si>
  <si>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</si>
  <si>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</si>
  <si>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</si>
  <si>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</si>
  <si>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</si>
  <si>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</si>
  <si>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</si>
  <si>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</si>
  <si>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</si>
  <si>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</si>
  <si>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</si>
  <si>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</si>
  <si>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</si>
  <si>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</si>
  <si>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</si>
  <si>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</si>
  <si>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</si>
  <si>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</si>
  <si>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</si>
  <si>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</si>
  <si>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</si>
  <si>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</si>
  <si>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</si>
  <si>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</si>
  <si>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</si>
  <si>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</si>
  <si>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</si>
  <si>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</si>
  <si>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</si>
  <si>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</si>
  <si>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</si>
  <si>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</si>
  <si>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</si>
  <si>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</si>
  <si>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</si>
  <si>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</si>
  <si>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</si>
  <si>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</si>
  <si>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</si>
  <si>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</si>
  <si>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</si>
  <si>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</si>
  <si>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</si>
  <si>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</si>
  <si>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</si>
  <si>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</si>
  <si>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</si>
  <si>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</si>
  <si>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</si>
  <si>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</si>
  <si>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</si>
  <si>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</si>
  <si>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</si>
  <si>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</si>
  <si>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</si>
  <si>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</si>
  <si>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</si>
  <si>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</si>
  <si>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</si>
  <si>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</si>
  <si>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</si>
  <si>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</si>
  <si>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</si>
  <si>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</si>
  <si>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</si>
  <si>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</si>
  <si>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</si>
  <si>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</si>
  <si>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</si>
  <si>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</si>
  <si>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</si>
  <si>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</si>
  <si>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</si>
  <si>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</si>
  <si>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</si>
  <si>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</si>
  <si>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</si>
  <si>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</si>
  <si>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</si>
  <si>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</si>
  <si>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</si>
  <si>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</si>
  <si>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</si>
  <si>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</si>
  <si>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</si>
  <si>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</si>
  <si>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</si>
  <si>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</si>
  <si>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</si>
  <si>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</si>
  <si>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</si>
  <si>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</si>
  <si>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</si>
  <si>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</si>
  <si>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</si>
  <si>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</si>
  <si>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</si>
  <si>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</si>
  <si>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</si>
  <si>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</si>
  <si>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</si>
  <si>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</si>
  <si>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</si>
  <si>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</si>
  <si>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</si>
  <si>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</si>
  <si>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</si>
  <si>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</si>
  <si>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</si>
  <si>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</si>
  <si>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</si>
  <si>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</si>
  <si>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</si>
  <si>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</si>
  <si>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</si>
  <si>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</si>
  <si>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</si>
  <si>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</si>
  <si>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</si>
  <si>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</si>
  <si>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</si>
  <si>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</si>
  <si>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</si>
  <si>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</si>
  <si>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</si>
  <si>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</si>
  <si>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</si>
  <si>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</si>
  <si>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</si>
  <si>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</si>
  <si>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</si>
  <si>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</si>
  <si>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</si>
  <si>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</si>
  <si>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</si>
  <si>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</si>
  <si>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</si>
  <si>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</si>
  <si>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</si>
  <si>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</si>
  <si>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</si>
  <si>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</si>
  <si>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</si>
  <si>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</si>
  <si>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</si>
  <si>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</si>
  <si>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</si>
  <si>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</si>
  <si>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</si>
  <si>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</si>
  <si>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</si>
  <si>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</si>
  <si>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</si>
  <si>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</si>
  <si>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</si>
  <si>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</si>
  <si>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</si>
  <si>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</si>
  <si>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</si>
  <si>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</si>
  <si>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</si>
  <si>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</si>
  <si>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</si>
  <si>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</si>
  <si>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</si>
  <si>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</si>
  <si>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</si>
  <si>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</si>
  <si>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</si>
  <si>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</si>
  <si>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</si>
  <si>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</si>
  <si>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</si>
  <si>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</si>
  <si>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</si>
  <si>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</si>
  <si>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</si>
  <si>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</si>
  <si>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</si>
  <si>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</si>
  <si>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</si>
  <si>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</si>
  <si>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</si>
  <si>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</si>
  <si>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</si>
  <si>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</si>
  <si>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</si>
  <si>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</si>
  <si>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</si>
  <si>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</si>
  <si>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</si>
  <si>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</si>
  <si>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</si>
  <si>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</si>
  <si>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</si>
  <si>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</si>
  <si>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</si>
  <si>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</si>
  <si>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</si>
  <si>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</si>
  <si>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</si>
  <si>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</si>
  <si>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</si>
  <si>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</si>
  <si>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</si>
  <si>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</si>
  <si>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</si>
  <si>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</si>
  <si>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</si>
  <si>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</si>
  <si>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</si>
  <si>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</si>
  <si>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</si>
  <si>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</si>
  <si>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</si>
  <si>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</si>
  <si>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</si>
  <si>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</si>
  <si>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</si>
  <si>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</si>
  <si>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</si>
  <si>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</si>
  <si>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</si>
  <si>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</si>
  <si>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</si>
  <si>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</si>
  <si>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</si>
  <si>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</si>
  <si>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</si>
  <si>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</si>
  <si>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</si>
  <si>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</si>
  <si>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</si>
  <si>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</si>
  <si>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</si>
  <si>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</si>
  <si>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</si>
  <si>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</si>
  <si>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</si>
  <si>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</si>
  <si>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</si>
  <si>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</si>
  <si>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14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</si>
</sst>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8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" fillId="0" borderId="0" xfId="0" applyFont="1" applyProtection="1">
      <protection hidden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115" sqref="AA11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675" t="s">
        <v>0</v>
      </c>
      <c r="E1" s="416"/>
      <c r="F1" s="416"/>
      <c r="G1" s="12" t="s">
        <v>1</v>
      </c>
      <c r="H1" s="675" t="s">
        <v>2</v>
      </c>
      <c r="I1" s="416"/>
      <c r="J1" s="416"/>
      <c r="K1" s="416"/>
      <c r="L1" s="416"/>
      <c r="M1" s="416"/>
      <c r="N1" s="416"/>
      <c r="O1" s="416"/>
      <c r="P1" s="416"/>
      <c r="Q1" s="416"/>
      <c r="R1" s="742" t="s">
        <v>3</v>
      </c>
      <c r="S1" s="416"/>
      <c r="T1" s="4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7"/>
      <c r="R2" s="387"/>
      <c r="S2" s="387"/>
      <c r="T2" s="387"/>
      <c r="U2" s="387"/>
      <c r="V2" s="387"/>
      <c r="W2" s="38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7"/>
      <c r="Q3" s="387"/>
      <c r="R3" s="387"/>
      <c r="S3" s="387"/>
      <c r="T3" s="387"/>
      <c r="U3" s="387"/>
      <c r="V3" s="387"/>
      <c r="W3" s="38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51" t="s">
        <v>8</v>
      </c>
      <c r="B5" s="414"/>
      <c r="C5" s="415"/>
      <c r="D5" s="510"/>
      <c r="E5" s="512"/>
      <c r="F5" s="468" t="s">
        <v>9</v>
      </c>
      <c r="G5" s="415"/>
      <c r="H5" s="510" t="s">
        <v>763</v>
      </c>
      <c r="I5" s="511"/>
      <c r="J5" s="511"/>
      <c r="K5" s="511"/>
      <c r="L5" s="511"/>
      <c r="M5" s="512"/>
      <c r="N5" s="58"/>
      <c r="P5" s="24" t="s">
        <v>10</v>
      </c>
      <c r="Q5" s="441">
        <v>45547</v>
      </c>
      <c r="R5" s="442"/>
      <c r="T5" s="620" t="s">
        <v>11</v>
      </c>
      <c r="U5" s="605"/>
      <c r="V5" s="621" t="s">
        <v>12</v>
      </c>
      <c r="W5" s="442"/>
      <c r="AB5" s="51"/>
      <c r="AC5" s="51"/>
      <c r="AD5" s="51"/>
      <c r="AE5" s="51"/>
    </row>
    <row r="6" spans="1:32" s="370" customFormat="1" ht="24" customHeight="1" x14ac:dyDescent="0.2">
      <c r="A6" s="651" t="s">
        <v>13</v>
      </c>
      <c r="B6" s="414"/>
      <c r="C6" s="415"/>
      <c r="D6" s="514" t="s">
        <v>14</v>
      </c>
      <c r="E6" s="515"/>
      <c r="F6" s="515"/>
      <c r="G6" s="515"/>
      <c r="H6" s="515"/>
      <c r="I6" s="515"/>
      <c r="J6" s="515"/>
      <c r="K6" s="515"/>
      <c r="L6" s="515"/>
      <c r="M6" s="442"/>
      <c r="N6" s="59"/>
      <c r="P6" s="24" t="s">
        <v>15</v>
      </c>
      <c r="Q6" s="433" t="str">
        <f>IF(Q5=0," ",CHOOSE(WEEKDAY(Q5,2),"Понедельник","Вторник","Среда","Четверг","Пятница","Суббота","Воскресенье"))</f>
        <v>Четверг</v>
      </c>
      <c r="R6" s="398"/>
      <c r="T6" s="604" t="s">
        <v>16</v>
      </c>
      <c r="U6" s="605"/>
      <c r="V6" s="547" t="s">
        <v>17</v>
      </c>
      <c r="W6" s="548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21" t="str">
        <f>IFERROR(VLOOKUP(DeliveryAddress,Table,3,0),1)</f>
        <v>1</v>
      </c>
      <c r="E7" s="722"/>
      <c r="F7" s="722"/>
      <c r="G7" s="722"/>
      <c r="H7" s="722"/>
      <c r="I7" s="722"/>
      <c r="J7" s="722"/>
      <c r="K7" s="722"/>
      <c r="L7" s="722"/>
      <c r="M7" s="626"/>
      <c r="N7" s="60"/>
      <c r="P7" s="24"/>
      <c r="Q7" s="42"/>
      <c r="R7" s="42"/>
      <c r="T7" s="387"/>
      <c r="U7" s="605"/>
      <c r="V7" s="549"/>
      <c r="W7" s="550"/>
      <c r="AB7" s="51"/>
      <c r="AC7" s="51"/>
      <c r="AD7" s="51"/>
      <c r="AE7" s="51"/>
    </row>
    <row r="8" spans="1:32" s="370" customFormat="1" ht="25.5" customHeight="1" x14ac:dyDescent="0.2">
      <c r="A8" s="447" t="s">
        <v>18</v>
      </c>
      <c r="B8" s="384"/>
      <c r="C8" s="385"/>
      <c r="D8" s="704"/>
      <c r="E8" s="705"/>
      <c r="F8" s="705"/>
      <c r="G8" s="705"/>
      <c r="H8" s="705"/>
      <c r="I8" s="705"/>
      <c r="J8" s="705"/>
      <c r="K8" s="705"/>
      <c r="L8" s="705"/>
      <c r="M8" s="706"/>
      <c r="N8" s="61"/>
      <c r="P8" s="24" t="s">
        <v>19</v>
      </c>
      <c r="Q8" s="625">
        <v>0.375</v>
      </c>
      <c r="R8" s="626"/>
      <c r="T8" s="387"/>
      <c r="U8" s="605"/>
      <c r="V8" s="549"/>
      <c r="W8" s="550"/>
      <c r="AB8" s="51"/>
      <c r="AC8" s="51"/>
      <c r="AD8" s="51"/>
      <c r="AE8" s="51"/>
    </row>
    <row r="9" spans="1:32" s="370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63"/>
      <c r="E9" s="464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464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4"/>
      <c r="L9" s="464"/>
      <c r="M9" s="464"/>
      <c r="N9" s="368"/>
      <c r="P9" s="26" t="s">
        <v>20</v>
      </c>
      <c r="Q9" s="771"/>
      <c r="R9" s="449"/>
      <c r="T9" s="387"/>
      <c r="U9" s="605"/>
      <c r="V9" s="551"/>
      <c r="W9" s="552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63"/>
      <c r="E10" s="464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40" t="str">
        <f>IFERROR(VLOOKUP($D$10,Proxy,2,FALSE),"")</f>
        <v/>
      </c>
      <c r="I10" s="387"/>
      <c r="J10" s="387"/>
      <c r="K10" s="387"/>
      <c r="L10" s="387"/>
      <c r="M10" s="387"/>
      <c r="N10" s="369"/>
      <c r="P10" s="26" t="s">
        <v>21</v>
      </c>
      <c r="Q10" s="606"/>
      <c r="R10" s="607"/>
      <c r="U10" s="24" t="s">
        <v>22</v>
      </c>
      <c r="V10" s="769" t="s">
        <v>23</v>
      </c>
      <c r="W10" s="548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2"/>
      <c r="R11" s="442"/>
      <c r="U11" s="24" t="s">
        <v>26</v>
      </c>
      <c r="V11" s="448" t="s">
        <v>27</v>
      </c>
      <c r="W11" s="449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72" t="s">
        <v>28</v>
      </c>
      <c r="B12" s="414"/>
      <c r="C12" s="414"/>
      <c r="D12" s="414"/>
      <c r="E12" s="414"/>
      <c r="F12" s="414"/>
      <c r="G12" s="414"/>
      <c r="H12" s="414"/>
      <c r="I12" s="414"/>
      <c r="J12" s="414"/>
      <c r="K12" s="414"/>
      <c r="L12" s="414"/>
      <c r="M12" s="415"/>
      <c r="N12" s="62"/>
      <c r="P12" s="24" t="s">
        <v>29</v>
      </c>
      <c r="Q12" s="625"/>
      <c r="R12" s="626"/>
      <c r="S12" s="23"/>
      <c r="U12" s="24"/>
      <c r="V12" s="416"/>
      <c r="W12" s="387"/>
      <c r="AB12" s="51"/>
      <c r="AC12" s="51"/>
      <c r="AD12" s="51"/>
      <c r="AE12" s="51"/>
    </row>
    <row r="13" spans="1:32" s="370" customFormat="1" ht="23.25" customHeight="1" x14ac:dyDescent="0.2">
      <c r="A13" s="572" t="s">
        <v>30</v>
      </c>
      <c r="B13" s="414"/>
      <c r="C13" s="414"/>
      <c r="D13" s="414"/>
      <c r="E13" s="414"/>
      <c r="F13" s="414"/>
      <c r="G13" s="414"/>
      <c r="H13" s="414"/>
      <c r="I13" s="414"/>
      <c r="J13" s="414"/>
      <c r="K13" s="414"/>
      <c r="L13" s="414"/>
      <c r="M13" s="415"/>
      <c r="N13" s="62"/>
      <c r="O13" s="26"/>
      <c r="P13" s="26" t="s">
        <v>31</v>
      </c>
      <c r="Q13" s="448"/>
      <c r="R13" s="4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72" t="s">
        <v>32</v>
      </c>
      <c r="B14" s="414"/>
      <c r="C14" s="414"/>
      <c r="D14" s="414"/>
      <c r="E14" s="414"/>
      <c r="F14" s="414"/>
      <c r="G14" s="414"/>
      <c r="H14" s="414"/>
      <c r="I14" s="414"/>
      <c r="J14" s="414"/>
      <c r="K14" s="414"/>
      <c r="L14" s="414"/>
      <c r="M14" s="41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74" t="s">
        <v>33</v>
      </c>
      <c r="B15" s="414"/>
      <c r="C15" s="414"/>
      <c r="D15" s="414"/>
      <c r="E15" s="414"/>
      <c r="F15" s="414"/>
      <c r="G15" s="414"/>
      <c r="H15" s="414"/>
      <c r="I15" s="414"/>
      <c r="J15" s="414"/>
      <c r="K15" s="414"/>
      <c r="L15" s="414"/>
      <c r="M15" s="415"/>
      <c r="N15" s="63"/>
      <c r="P15" s="631" t="s">
        <v>34</v>
      </c>
      <c r="Q15" s="416"/>
      <c r="R15" s="416"/>
      <c r="S15" s="416"/>
      <c r="T15" s="4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2"/>
      <c r="Q16" s="632"/>
      <c r="R16" s="632"/>
      <c r="S16" s="632"/>
      <c r="T16" s="6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1" t="s">
        <v>35</v>
      </c>
      <c r="B17" s="401" t="s">
        <v>36</v>
      </c>
      <c r="C17" s="652" t="s">
        <v>37</v>
      </c>
      <c r="D17" s="401" t="s">
        <v>38</v>
      </c>
      <c r="E17" s="402"/>
      <c r="F17" s="401" t="s">
        <v>39</v>
      </c>
      <c r="G17" s="401" t="s">
        <v>40</v>
      </c>
      <c r="H17" s="401" t="s">
        <v>41</v>
      </c>
      <c r="I17" s="401" t="s">
        <v>42</v>
      </c>
      <c r="J17" s="401" t="s">
        <v>43</v>
      </c>
      <c r="K17" s="401" t="s">
        <v>44</v>
      </c>
      <c r="L17" s="401" t="s">
        <v>45</v>
      </c>
      <c r="M17" s="401" t="s">
        <v>46</v>
      </c>
      <c r="N17" s="401" t="s">
        <v>47</v>
      </c>
      <c r="O17" s="401" t="s">
        <v>48</v>
      </c>
      <c r="P17" s="401" t="s">
        <v>49</v>
      </c>
      <c r="Q17" s="681"/>
      <c r="R17" s="681"/>
      <c r="S17" s="681"/>
      <c r="T17" s="402"/>
      <c r="U17" s="421" t="s">
        <v>50</v>
      </c>
      <c r="V17" s="415"/>
      <c r="W17" s="401" t="s">
        <v>51</v>
      </c>
      <c r="X17" s="401" t="s">
        <v>52</v>
      </c>
      <c r="Y17" s="422" t="s">
        <v>53</v>
      </c>
      <c r="Z17" s="401" t="s">
        <v>54</v>
      </c>
      <c r="AA17" s="474" t="s">
        <v>55</v>
      </c>
      <c r="AB17" s="474" t="s">
        <v>56</v>
      </c>
      <c r="AC17" s="474" t="s">
        <v>57</v>
      </c>
      <c r="AD17" s="474" t="s">
        <v>58</v>
      </c>
      <c r="AE17" s="475"/>
      <c r="AF17" s="476"/>
      <c r="AG17" s="666"/>
      <c r="BD17" s="557" t="s">
        <v>59</v>
      </c>
    </row>
    <row r="18" spans="1:68" ht="14.25" customHeight="1" x14ac:dyDescent="0.2">
      <c r="A18" s="412"/>
      <c r="B18" s="412"/>
      <c r="C18" s="412"/>
      <c r="D18" s="403"/>
      <c r="E18" s="404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403"/>
      <c r="Q18" s="682"/>
      <c r="R18" s="682"/>
      <c r="S18" s="682"/>
      <c r="T18" s="404"/>
      <c r="U18" s="371" t="s">
        <v>60</v>
      </c>
      <c r="V18" s="371" t="s">
        <v>61</v>
      </c>
      <c r="W18" s="412"/>
      <c r="X18" s="412"/>
      <c r="Y18" s="423"/>
      <c r="Z18" s="412"/>
      <c r="AA18" s="538"/>
      <c r="AB18" s="538"/>
      <c r="AC18" s="538"/>
      <c r="AD18" s="477"/>
      <c r="AE18" s="478"/>
      <c r="AF18" s="479"/>
      <c r="AG18" s="667"/>
      <c r="BD18" s="387"/>
    </row>
    <row r="19" spans="1:68" ht="27.75" hidden="1" customHeight="1" x14ac:dyDescent="0.2">
      <c r="A19" s="426" t="s">
        <v>62</v>
      </c>
      <c r="B19" s="427"/>
      <c r="C19" s="427"/>
      <c r="D19" s="427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8"/>
      <c r="AB19" s="48"/>
      <c r="AC19" s="48"/>
    </row>
    <row r="20" spans="1:68" ht="16.5" hidden="1" customHeight="1" x14ac:dyDescent="0.25">
      <c r="A20" s="391" t="s">
        <v>62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87"/>
      <c r="AA20" s="372"/>
      <c r="AB20" s="372"/>
      <c r="AC20" s="372"/>
    </row>
    <row r="21" spans="1:68" ht="14.25" hidden="1" customHeight="1" x14ac:dyDescent="0.25">
      <c r="A21" s="393" t="s">
        <v>63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8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9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9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93" t="s">
        <v>71</v>
      </c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87"/>
      <c r="Z25" s="38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7">
        <v>4680115885912</v>
      </c>
      <c r="E26" s="398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4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7">
        <v>4607091383881</v>
      </c>
      <c r="E27" s="398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7">
        <v>4607091388237</v>
      </c>
      <c r="E28" s="398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4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7">
        <v>4607091383935</v>
      </c>
      <c r="E29" s="398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7">
        <v>4607091383935</v>
      </c>
      <c r="E30" s="398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7">
        <v>4680115881990</v>
      </c>
      <c r="E31" s="398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7">
        <v>4680115881853</v>
      </c>
      <c r="E32" s="398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8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7">
        <v>4680115885905</v>
      </c>
      <c r="E33" s="398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7">
        <v>4607091383911</v>
      </c>
      <c r="E34" s="398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7">
        <v>4607091388244</v>
      </c>
      <c r="E35" s="398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5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9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7"/>
      <c r="O37" s="39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93" t="s">
        <v>95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8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7">
        <v>4607091388503</v>
      </c>
      <c r="E39" s="398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5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9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9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93" t="s">
        <v>100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7">
        <v>4607091388282</v>
      </c>
      <c r="E43" s="398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4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5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9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387"/>
      <c r="O45" s="39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93" t="s">
        <v>104</v>
      </c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8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7">
        <v>4607091389111</v>
      </c>
      <c r="E47" s="398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5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9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9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26" t="s">
        <v>107</v>
      </c>
      <c r="B50" s="427"/>
      <c r="C50" s="427"/>
      <c r="D50" s="427"/>
      <c r="E50" s="427"/>
      <c r="F50" s="427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  <c r="X50" s="427"/>
      <c r="Y50" s="427"/>
      <c r="Z50" s="427"/>
      <c r="AA50" s="48"/>
      <c r="AB50" s="48"/>
      <c r="AC50" s="48"/>
    </row>
    <row r="51" spans="1:68" ht="16.5" hidden="1" customHeight="1" x14ac:dyDescent="0.25">
      <c r="A51" s="391" t="s">
        <v>108</v>
      </c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7"/>
      <c r="AA51" s="372"/>
      <c r="AB51" s="372"/>
      <c r="AC51" s="372"/>
    </row>
    <row r="52" spans="1:68" ht="14.25" hidden="1" customHeight="1" x14ac:dyDescent="0.25">
      <c r="A52" s="393" t="s">
        <v>109</v>
      </c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7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7">
        <v>4607091385670</v>
      </c>
      <c r="E53" s="398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7">
        <v>4607091385670</v>
      </c>
      <c r="E54" s="398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7">
        <v>4680115883956</v>
      </c>
      <c r="E55" s="398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7">
        <v>4607091385687</v>
      </c>
      <c r="E56" s="398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7">
        <v>4680115882539</v>
      </c>
      <c r="E57" s="398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7">
        <v>4680115883949</v>
      </c>
      <c r="E58" s="398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1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5"/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  <c r="N59" s="387"/>
      <c r="O59" s="39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  <c r="N60" s="387"/>
      <c r="O60" s="39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393" t="s">
        <v>71</v>
      </c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87"/>
      <c r="O61" s="387"/>
      <c r="P61" s="387"/>
      <c r="Q61" s="387"/>
      <c r="R61" s="387"/>
      <c r="S61" s="387"/>
      <c r="T61" s="387"/>
      <c r="U61" s="387"/>
      <c r="V61" s="387"/>
      <c r="W61" s="387"/>
      <c r="X61" s="387"/>
      <c r="Y61" s="387"/>
      <c r="Z61" s="38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7">
        <v>4680115885233</v>
      </c>
      <c r="E62" s="398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7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7">
        <v>4680115884915</v>
      </c>
      <c r="E63" s="398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5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9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7"/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9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1" t="s">
        <v>128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87"/>
      <c r="AA66" s="372"/>
      <c r="AB66" s="372"/>
      <c r="AC66" s="372"/>
    </row>
    <row r="67" spans="1:68" ht="14.25" hidden="1" customHeight="1" x14ac:dyDescent="0.25">
      <c r="A67" s="393" t="s">
        <v>109</v>
      </c>
      <c r="B67" s="387"/>
      <c r="C67" s="387"/>
      <c r="D67" s="387"/>
      <c r="E67" s="387"/>
      <c r="F67" s="387"/>
      <c r="G67" s="387"/>
      <c r="H67" s="387"/>
      <c r="I67" s="387"/>
      <c r="J67" s="387"/>
      <c r="K67" s="387"/>
      <c r="L67" s="387"/>
      <c r="M67" s="387"/>
      <c r="N67" s="387"/>
      <c r="O67" s="387"/>
      <c r="P67" s="387"/>
      <c r="Q67" s="387"/>
      <c r="R67" s="387"/>
      <c r="S67" s="387"/>
      <c r="T67" s="387"/>
      <c r="U67" s="387"/>
      <c r="V67" s="387"/>
      <c r="W67" s="387"/>
      <c r="X67" s="387"/>
      <c r="Y67" s="387"/>
      <c r="Z67" s="38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7">
        <v>4680115885899</v>
      </c>
      <c r="E68" s="398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43" t="s">
        <v>132</v>
      </c>
      <c r="Q68" s="389"/>
      <c r="R68" s="389"/>
      <c r="S68" s="389"/>
      <c r="T68" s="390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97">
        <v>4680115881426</v>
      </c>
      <c r="E69" s="398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2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97">
        <v>4680115881426</v>
      </c>
      <c r="E70" s="398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7">
        <v>4680115880283</v>
      </c>
      <c r="E71" s="398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9"/>
      <c r="R71" s="389"/>
      <c r="S71" s="389"/>
      <c r="T71" s="390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7">
        <v>4680115882720</v>
      </c>
      <c r="E72" s="398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9"/>
      <c r="R72" s="389"/>
      <c r="S72" s="389"/>
      <c r="T72" s="390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7">
        <v>4680115881525</v>
      </c>
      <c r="E73" s="398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7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97">
        <v>4680115881525</v>
      </c>
      <c r="E74" s="398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15" t="s">
        <v>146</v>
      </c>
      <c r="Q74" s="389"/>
      <c r="R74" s="389"/>
      <c r="S74" s="389"/>
      <c r="T74" s="390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397">
        <v>4680115881419</v>
      </c>
      <c r="E75" s="398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4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5"/>
      <c r="B76" s="387"/>
      <c r="C76" s="387"/>
      <c r="D76" s="387"/>
      <c r="E76" s="387"/>
      <c r="F76" s="387"/>
      <c r="G76" s="387"/>
      <c r="H76" s="387"/>
      <c r="I76" s="387"/>
      <c r="J76" s="387"/>
      <c r="K76" s="387"/>
      <c r="L76" s="387"/>
      <c r="M76" s="387"/>
      <c r="N76" s="387"/>
      <c r="O76" s="396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0</v>
      </c>
      <c r="Y76" s="379">
        <f>IFERROR(Y68/H68,"0")+IFERROR(Y69/H69,"0")+IFERROR(Y70/H70,"0")+IFERROR(Y71/H71,"0")+IFERROR(Y72/H72,"0")+IFERROR(Y73/H73,"0")+IFERROR(Y74/H74,"0")+IFERROR(Y75/H75,"0")</f>
        <v>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0"/>
      <c r="AB76" s="380"/>
      <c r="AC76" s="380"/>
    </row>
    <row r="77" spans="1:68" hidden="1" x14ac:dyDescent="0.2">
      <c r="A77" s="387"/>
      <c r="B77" s="387"/>
      <c r="C77" s="387"/>
      <c r="D77" s="387"/>
      <c r="E77" s="387"/>
      <c r="F77" s="387"/>
      <c r="G77" s="387"/>
      <c r="H77" s="387"/>
      <c r="I77" s="387"/>
      <c r="J77" s="387"/>
      <c r="K77" s="387"/>
      <c r="L77" s="387"/>
      <c r="M77" s="387"/>
      <c r="N77" s="387"/>
      <c r="O77" s="396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0</v>
      </c>
      <c r="Y77" s="379">
        <f>IFERROR(SUM(Y68:Y75),"0")</f>
        <v>0</v>
      </c>
      <c r="Z77" s="37"/>
      <c r="AA77" s="380"/>
      <c r="AB77" s="380"/>
      <c r="AC77" s="380"/>
    </row>
    <row r="78" spans="1:68" ht="14.25" hidden="1" customHeight="1" x14ac:dyDescent="0.25">
      <c r="A78" s="393" t="s">
        <v>149</v>
      </c>
      <c r="B78" s="387"/>
      <c r="C78" s="387"/>
      <c r="D78" s="387"/>
      <c r="E78" s="387"/>
      <c r="F78" s="387"/>
      <c r="G78" s="387"/>
      <c r="H78" s="387"/>
      <c r="I78" s="387"/>
      <c r="J78" s="387"/>
      <c r="K78" s="387"/>
      <c r="L78" s="387"/>
      <c r="M78" s="387"/>
      <c r="N78" s="387"/>
      <c r="O78" s="387"/>
      <c r="P78" s="387"/>
      <c r="Q78" s="387"/>
      <c r="R78" s="387"/>
      <c r="S78" s="387"/>
      <c r="T78" s="387"/>
      <c r="U78" s="387"/>
      <c r="V78" s="387"/>
      <c r="W78" s="387"/>
      <c r="X78" s="387"/>
      <c r="Y78" s="387"/>
      <c r="Z78" s="387"/>
      <c r="AA78" s="373"/>
      <c r="AB78" s="373"/>
      <c r="AC78" s="373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397">
        <v>4680115881440</v>
      </c>
      <c r="E79" s="398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7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97">
        <v>4680115881433</v>
      </c>
      <c r="E80" s="398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9"/>
      <c r="R80" s="389"/>
      <c r="S80" s="389"/>
      <c r="T80" s="390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5"/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7"/>
      <c r="N81" s="387"/>
      <c r="O81" s="396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hidden="1" x14ac:dyDescent="0.2">
      <c r="A82" s="387"/>
      <c r="B82" s="387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96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hidden="1" customHeight="1" x14ac:dyDescent="0.25">
      <c r="A83" s="393" t="s">
        <v>63</v>
      </c>
      <c r="B83" s="387"/>
      <c r="C83" s="387"/>
      <c r="D83" s="387"/>
      <c r="E83" s="387"/>
      <c r="F83" s="387"/>
      <c r="G83" s="387"/>
      <c r="H83" s="387"/>
      <c r="I83" s="387"/>
      <c r="J83" s="387"/>
      <c r="K83" s="387"/>
      <c r="L83" s="387"/>
      <c r="M83" s="387"/>
      <c r="N83" s="387"/>
      <c r="O83" s="387"/>
      <c r="P83" s="387"/>
      <c r="Q83" s="387"/>
      <c r="R83" s="387"/>
      <c r="S83" s="387"/>
      <c r="T83" s="387"/>
      <c r="U83" s="387"/>
      <c r="V83" s="387"/>
      <c r="W83" s="387"/>
      <c r="X83" s="387"/>
      <c r="Y83" s="387"/>
      <c r="Z83" s="387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7">
        <v>4680115885066</v>
      </c>
      <c r="E84" s="398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7">
        <v>4680115885042</v>
      </c>
      <c r="E85" s="398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1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7">
        <v>4680115885080</v>
      </c>
      <c r="E86" s="398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7">
        <v>4680115885073</v>
      </c>
      <c r="E87" s="398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7">
        <v>4680115885059</v>
      </c>
      <c r="E88" s="398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9"/>
      <c r="R88" s="389"/>
      <c r="S88" s="389"/>
      <c r="T88" s="390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7">
        <v>4680115885097</v>
      </c>
      <c r="E89" s="398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9"/>
      <c r="R89" s="389"/>
      <c r="S89" s="389"/>
      <c r="T89" s="390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5"/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96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7"/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7"/>
      <c r="N91" s="387"/>
      <c r="O91" s="396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93" t="s">
        <v>71</v>
      </c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7"/>
      <c r="N92" s="387"/>
      <c r="O92" s="387"/>
      <c r="P92" s="387"/>
      <c r="Q92" s="387"/>
      <c r="R92" s="387"/>
      <c r="S92" s="387"/>
      <c r="T92" s="387"/>
      <c r="U92" s="387"/>
      <c r="V92" s="387"/>
      <c r="W92" s="387"/>
      <c r="X92" s="387"/>
      <c r="Y92" s="387"/>
      <c r="Z92" s="387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97">
        <v>4680115884403</v>
      </c>
      <c r="E93" s="398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5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9"/>
      <c r="R93" s="389"/>
      <c r="S93" s="389"/>
      <c r="T93" s="390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97">
        <v>4680115884311</v>
      </c>
      <c r="E94" s="398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73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5"/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387"/>
      <c r="O95" s="396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7"/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96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93" t="s">
        <v>170</v>
      </c>
      <c r="B97" s="387"/>
      <c r="C97" s="387"/>
      <c r="D97" s="387"/>
      <c r="E97" s="387"/>
      <c r="F97" s="387"/>
      <c r="G97" s="387"/>
      <c r="H97" s="387"/>
      <c r="I97" s="387"/>
      <c r="J97" s="387"/>
      <c r="K97" s="387"/>
      <c r="L97" s="387"/>
      <c r="M97" s="387"/>
      <c r="N97" s="387"/>
      <c r="O97" s="387"/>
      <c r="P97" s="387"/>
      <c r="Q97" s="387"/>
      <c r="R97" s="387"/>
      <c r="S97" s="387"/>
      <c r="T97" s="387"/>
      <c r="U97" s="387"/>
      <c r="V97" s="387"/>
      <c r="W97" s="387"/>
      <c r="X97" s="387"/>
      <c r="Y97" s="387"/>
      <c r="Z97" s="387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97">
        <v>4680115881532</v>
      </c>
      <c r="E98" s="398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5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97">
        <v>4680115881532</v>
      </c>
      <c r="E99" s="398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73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97">
        <v>4680115881464</v>
      </c>
      <c r="E100" s="398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7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9"/>
      <c r="R100" s="389"/>
      <c r="S100" s="389"/>
      <c r="T100" s="390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5"/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96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7"/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7"/>
      <c r="N102" s="387"/>
      <c r="O102" s="396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391" t="s">
        <v>176</v>
      </c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  <c r="X103" s="387"/>
      <c r="Y103" s="387"/>
      <c r="Z103" s="387"/>
      <c r="AA103" s="372"/>
      <c r="AB103" s="372"/>
      <c r="AC103" s="372"/>
    </row>
    <row r="104" spans="1:68" ht="14.25" hidden="1" customHeight="1" x14ac:dyDescent="0.25">
      <c r="A104" s="393" t="s">
        <v>109</v>
      </c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  <c r="X104" s="387"/>
      <c r="Y104" s="387"/>
      <c r="Z104" s="387"/>
      <c r="AA104" s="373"/>
      <c r="AB104" s="373"/>
      <c r="AC104" s="373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397">
        <v>4680115881327</v>
      </c>
      <c r="E105" s="398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4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97">
        <v>4680115881518</v>
      </c>
      <c r="E106" s="398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22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97">
        <v>4680115881518</v>
      </c>
      <c r="E107" s="398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4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9"/>
      <c r="R107" s="389"/>
      <c r="S107" s="389"/>
      <c r="T107" s="390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97">
        <v>4680115881303</v>
      </c>
      <c r="E108" s="398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54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9"/>
      <c r="R108" s="389"/>
      <c r="S108" s="389"/>
      <c r="T108" s="390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97">
        <v>4680115881303</v>
      </c>
      <c r="E109" s="398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395"/>
      <c r="B110" s="387"/>
      <c r="C110" s="387"/>
      <c r="D110" s="387"/>
      <c r="E110" s="387"/>
      <c r="F110" s="387"/>
      <c r="G110" s="387"/>
      <c r="H110" s="387"/>
      <c r="I110" s="387"/>
      <c r="J110" s="387"/>
      <c r="K110" s="387"/>
      <c r="L110" s="387"/>
      <c r="M110" s="387"/>
      <c r="N110" s="387"/>
      <c r="O110" s="396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hidden="1" x14ac:dyDescent="0.2">
      <c r="A111" s="387"/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96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hidden="1" customHeight="1" x14ac:dyDescent="0.25">
      <c r="A112" s="393" t="s">
        <v>71</v>
      </c>
      <c r="B112" s="387"/>
      <c r="C112" s="387"/>
      <c r="D112" s="387"/>
      <c r="E112" s="387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  <c r="X112" s="387"/>
      <c r="Y112" s="387"/>
      <c r="Z112" s="387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97">
        <v>4607091386967</v>
      </c>
      <c r="E113" s="398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6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397">
        <v>4607091386967</v>
      </c>
      <c r="E114" s="398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4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7">
        <v>4607091385731</v>
      </c>
      <c r="E115" s="398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9"/>
      <c r="R115" s="389"/>
      <c r="S115" s="389"/>
      <c r="T115" s="390"/>
      <c r="U115" s="34"/>
      <c r="V115" s="34"/>
      <c r="W115" s="35" t="s">
        <v>68</v>
      </c>
      <c r="X115" s="377">
        <v>450</v>
      </c>
      <c r="Y115" s="378">
        <f>IFERROR(IF(X115="",0,CEILING((X115/$H115),1)*$H115),"")</f>
        <v>450.90000000000003</v>
      </c>
      <c r="Z115" s="36">
        <f>IFERROR(IF(Y115=0,"",ROUNDUP(Y115/H115,0)*0.00753),"")</f>
        <v>1.2575100000000001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495.33333333333331</v>
      </c>
      <c r="BN115" s="64">
        <f>IFERROR(Y115*I115/H115,"0")</f>
        <v>496.32400000000001</v>
      </c>
      <c r="BO115" s="64">
        <f>IFERROR(1/J115*(X115/H115),"0")</f>
        <v>1.0683760683760684</v>
      </c>
      <c r="BP115" s="64">
        <f>IFERROR(1/J115*(Y115/H115),"0")</f>
        <v>1.0705128205128205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97">
        <v>4680115880894</v>
      </c>
      <c r="E116" s="398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9"/>
      <c r="R116" s="389"/>
      <c r="S116" s="389"/>
      <c r="T116" s="390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97">
        <v>4680115880214</v>
      </c>
      <c r="E117" s="398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65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5"/>
      <c r="B118" s="387"/>
      <c r="C118" s="387"/>
      <c r="D118" s="387"/>
      <c r="E118" s="387"/>
      <c r="F118" s="387"/>
      <c r="G118" s="387"/>
      <c r="H118" s="387"/>
      <c r="I118" s="387"/>
      <c r="J118" s="387"/>
      <c r="K118" s="387"/>
      <c r="L118" s="387"/>
      <c r="M118" s="387"/>
      <c r="N118" s="387"/>
      <c r="O118" s="396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166.66666666666666</v>
      </c>
      <c r="Y118" s="379">
        <f>IFERROR(Y113/H113,"0")+IFERROR(Y114/H114,"0")+IFERROR(Y115/H115,"0")+IFERROR(Y116/H116,"0")+IFERROR(Y117/H117,"0")</f>
        <v>167</v>
      </c>
      <c r="Z118" s="379">
        <f>IFERROR(IF(Z113="",0,Z113),"0")+IFERROR(IF(Z114="",0,Z114),"0")+IFERROR(IF(Z115="",0,Z115),"0")+IFERROR(IF(Z116="",0,Z116),"0")+IFERROR(IF(Z117="",0,Z117),"0")</f>
        <v>1.2575100000000001</v>
      </c>
      <c r="AA118" s="380"/>
      <c r="AB118" s="380"/>
      <c r="AC118" s="380"/>
    </row>
    <row r="119" spans="1:68" x14ac:dyDescent="0.2">
      <c r="A119" s="387"/>
      <c r="B119" s="387"/>
      <c r="C119" s="387"/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96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450</v>
      </c>
      <c r="Y119" s="379">
        <f>IFERROR(SUM(Y113:Y117),"0")</f>
        <v>450.90000000000003</v>
      </c>
      <c r="Z119" s="37"/>
      <c r="AA119" s="380"/>
      <c r="AB119" s="380"/>
      <c r="AC119" s="380"/>
    </row>
    <row r="120" spans="1:68" ht="16.5" hidden="1" customHeight="1" x14ac:dyDescent="0.25">
      <c r="A120" s="391" t="s">
        <v>196</v>
      </c>
      <c r="B120" s="387"/>
      <c r="C120" s="387"/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87"/>
      <c r="AA120" s="372"/>
      <c r="AB120" s="372"/>
      <c r="AC120" s="372"/>
    </row>
    <row r="121" spans="1:68" ht="14.25" hidden="1" customHeight="1" x14ac:dyDescent="0.25">
      <c r="A121" s="393" t="s">
        <v>109</v>
      </c>
      <c r="B121" s="387"/>
      <c r="C121" s="387"/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  <c r="X121" s="387"/>
      <c r="Y121" s="387"/>
      <c r="Z121" s="387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97">
        <v>4680115882133</v>
      </c>
      <c r="E122" s="398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9"/>
      <c r="R122" s="389"/>
      <c r="S122" s="389"/>
      <c r="T122" s="390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97">
        <v>4680115882133</v>
      </c>
      <c r="E123" s="398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5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97">
        <v>4680115880269</v>
      </c>
      <c r="E124" s="398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97">
        <v>4680115880429</v>
      </c>
      <c r="E125" s="398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9"/>
      <c r="R125" s="389"/>
      <c r="S125" s="389"/>
      <c r="T125" s="390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97">
        <v>4680115881457</v>
      </c>
      <c r="E126" s="398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5"/>
      <c r="B127" s="387"/>
      <c r="C127" s="387"/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96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7"/>
      <c r="B128" s="387"/>
      <c r="C128" s="387"/>
      <c r="D128" s="387"/>
      <c r="E128" s="387"/>
      <c r="F128" s="387"/>
      <c r="G128" s="387"/>
      <c r="H128" s="387"/>
      <c r="I128" s="387"/>
      <c r="J128" s="387"/>
      <c r="K128" s="387"/>
      <c r="L128" s="387"/>
      <c r="M128" s="387"/>
      <c r="N128" s="387"/>
      <c r="O128" s="396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93" t="s">
        <v>149</v>
      </c>
      <c r="B129" s="387"/>
      <c r="C129" s="387"/>
      <c r="D129" s="387"/>
      <c r="E129" s="387"/>
      <c r="F129" s="387"/>
      <c r="G129" s="387"/>
      <c r="H129" s="387"/>
      <c r="I129" s="387"/>
      <c r="J129" s="387"/>
      <c r="K129" s="387"/>
      <c r="L129" s="387"/>
      <c r="M129" s="387"/>
      <c r="N129" s="387"/>
      <c r="O129" s="387"/>
      <c r="P129" s="387"/>
      <c r="Q129" s="387"/>
      <c r="R129" s="387"/>
      <c r="S129" s="387"/>
      <c r="T129" s="387"/>
      <c r="U129" s="387"/>
      <c r="V129" s="387"/>
      <c r="W129" s="387"/>
      <c r="X129" s="387"/>
      <c r="Y129" s="387"/>
      <c r="Z129" s="387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97">
        <v>4680115881488</v>
      </c>
      <c r="E130" s="398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5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97">
        <v>4680115881488</v>
      </c>
      <c r="E131" s="398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94" t="s">
        <v>209</v>
      </c>
      <c r="Q131" s="389"/>
      <c r="R131" s="389"/>
      <c r="S131" s="389"/>
      <c r="T131" s="390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97">
        <v>4680115882775</v>
      </c>
      <c r="E132" s="398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6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9"/>
      <c r="R132" s="389"/>
      <c r="S132" s="389"/>
      <c r="T132" s="390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397">
        <v>4680115880658</v>
      </c>
      <c r="E133" s="398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46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97">
        <v>4680115880658</v>
      </c>
      <c r="E134" s="398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436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5"/>
      <c r="B135" s="387"/>
      <c r="C135" s="387"/>
      <c r="D135" s="387"/>
      <c r="E135" s="387"/>
      <c r="F135" s="387"/>
      <c r="G135" s="387"/>
      <c r="H135" s="387"/>
      <c r="I135" s="387"/>
      <c r="J135" s="387"/>
      <c r="K135" s="387"/>
      <c r="L135" s="387"/>
      <c r="M135" s="387"/>
      <c r="N135" s="387"/>
      <c r="O135" s="396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7"/>
      <c r="B136" s="387"/>
      <c r="C136" s="387"/>
      <c r="D136" s="387"/>
      <c r="E136" s="387"/>
      <c r="F136" s="387"/>
      <c r="G136" s="387"/>
      <c r="H136" s="387"/>
      <c r="I136" s="387"/>
      <c r="J136" s="387"/>
      <c r="K136" s="387"/>
      <c r="L136" s="387"/>
      <c r="M136" s="387"/>
      <c r="N136" s="387"/>
      <c r="O136" s="396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93" t="s">
        <v>71</v>
      </c>
      <c r="B137" s="387"/>
      <c r="C137" s="387"/>
      <c r="D137" s="387"/>
      <c r="E137" s="387"/>
      <c r="F137" s="387"/>
      <c r="G137" s="387"/>
      <c r="H137" s="387"/>
      <c r="I137" s="387"/>
      <c r="J137" s="387"/>
      <c r="K137" s="387"/>
      <c r="L137" s="387"/>
      <c r="M137" s="387"/>
      <c r="N137" s="387"/>
      <c r="O137" s="387"/>
      <c r="P137" s="387"/>
      <c r="Q137" s="387"/>
      <c r="R137" s="387"/>
      <c r="S137" s="387"/>
      <c r="T137" s="387"/>
      <c r="U137" s="387"/>
      <c r="V137" s="387"/>
      <c r="W137" s="387"/>
      <c r="X137" s="387"/>
      <c r="Y137" s="387"/>
      <c r="Z137" s="387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97">
        <v>4607091385168</v>
      </c>
      <c r="E138" s="398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6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397">
        <v>4607091385168</v>
      </c>
      <c r="E139" s="398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49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97">
        <v>4607091383256</v>
      </c>
      <c r="E140" s="398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6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7">
        <v>4607091385748</v>
      </c>
      <c r="E141" s="398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77">
        <v>450</v>
      </c>
      <c r="Y141" s="378">
        <f t="shared" si="21"/>
        <v>450.90000000000003</v>
      </c>
      <c r="Z141" s="36">
        <f>IFERROR(IF(Y141=0,"",ROUNDUP(Y141/H141,0)*0.00753),"")</f>
        <v>1.2575100000000001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495.33333333333331</v>
      </c>
      <c r="BN141" s="64">
        <f t="shared" si="23"/>
        <v>496.32400000000001</v>
      </c>
      <c r="BO141" s="64">
        <f t="shared" si="24"/>
        <v>1.0683760683760684</v>
      </c>
      <c r="BP141" s="64">
        <f t="shared" si="25"/>
        <v>1.0705128205128205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97">
        <v>4680115884533</v>
      </c>
      <c r="E142" s="398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97">
        <v>4680115882645</v>
      </c>
      <c r="E143" s="398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9"/>
      <c r="R143" s="389"/>
      <c r="S143" s="389"/>
      <c r="T143" s="390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5"/>
      <c r="B144" s="387"/>
      <c r="C144" s="387"/>
      <c r="D144" s="387"/>
      <c r="E144" s="387"/>
      <c r="F144" s="387"/>
      <c r="G144" s="387"/>
      <c r="H144" s="387"/>
      <c r="I144" s="387"/>
      <c r="J144" s="387"/>
      <c r="K144" s="387"/>
      <c r="L144" s="387"/>
      <c r="M144" s="387"/>
      <c r="N144" s="387"/>
      <c r="O144" s="396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166.66666666666666</v>
      </c>
      <c r="Y144" s="379">
        <f>IFERROR(Y138/H138,"0")+IFERROR(Y139/H139,"0")+IFERROR(Y140/H140,"0")+IFERROR(Y141/H141,"0")+IFERROR(Y142/H142,"0")+IFERROR(Y143/H143,"0")</f>
        <v>167</v>
      </c>
      <c r="Z144" s="379">
        <f>IFERROR(IF(Z138="",0,Z138),"0")+IFERROR(IF(Z139="",0,Z139),"0")+IFERROR(IF(Z140="",0,Z140),"0")+IFERROR(IF(Z141="",0,Z141),"0")+IFERROR(IF(Z142="",0,Z142),"0")+IFERROR(IF(Z143="",0,Z143),"0")</f>
        <v>1.2575100000000001</v>
      </c>
      <c r="AA144" s="380"/>
      <c r="AB144" s="380"/>
      <c r="AC144" s="380"/>
    </row>
    <row r="145" spans="1:68" x14ac:dyDescent="0.2">
      <c r="A145" s="387"/>
      <c r="B145" s="387"/>
      <c r="C145" s="387"/>
      <c r="D145" s="387"/>
      <c r="E145" s="387"/>
      <c r="F145" s="387"/>
      <c r="G145" s="387"/>
      <c r="H145" s="387"/>
      <c r="I145" s="387"/>
      <c r="J145" s="387"/>
      <c r="K145" s="387"/>
      <c r="L145" s="387"/>
      <c r="M145" s="387"/>
      <c r="N145" s="387"/>
      <c r="O145" s="396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450</v>
      </c>
      <c r="Y145" s="379">
        <f>IFERROR(SUM(Y138:Y143),"0")</f>
        <v>450.90000000000003</v>
      </c>
      <c r="Z145" s="37"/>
      <c r="AA145" s="380"/>
      <c r="AB145" s="380"/>
      <c r="AC145" s="380"/>
    </row>
    <row r="146" spans="1:68" ht="14.25" hidden="1" customHeight="1" x14ac:dyDescent="0.25">
      <c r="A146" s="393" t="s">
        <v>170</v>
      </c>
      <c r="B146" s="387"/>
      <c r="C146" s="387"/>
      <c r="D146" s="387"/>
      <c r="E146" s="387"/>
      <c r="F146" s="387"/>
      <c r="G146" s="387"/>
      <c r="H146" s="387"/>
      <c r="I146" s="387"/>
      <c r="J146" s="387"/>
      <c r="K146" s="387"/>
      <c r="L146" s="387"/>
      <c r="M146" s="387"/>
      <c r="N146" s="387"/>
      <c r="O146" s="387"/>
      <c r="P146" s="387"/>
      <c r="Q146" s="387"/>
      <c r="R146" s="387"/>
      <c r="S146" s="387"/>
      <c r="T146" s="387"/>
      <c r="U146" s="387"/>
      <c r="V146" s="387"/>
      <c r="W146" s="387"/>
      <c r="X146" s="387"/>
      <c r="Y146" s="387"/>
      <c r="Z146" s="387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97">
        <v>4680115882652</v>
      </c>
      <c r="E147" s="398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7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9"/>
      <c r="R147" s="389"/>
      <c r="S147" s="389"/>
      <c r="T147" s="390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97">
        <v>4680115880238</v>
      </c>
      <c r="E148" s="398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7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9"/>
      <c r="R148" s="389"/>
      <c r="S148" s="389"/>
      <c r="T148" s="390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5"/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387"/>
      <c r="O149" s="396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387"/>
      <c r="O150" s="396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391" t="s">
        <v>107</v>
      </c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  <c r="U151" s="387"/>
      <c r="V151" s="387"/>
      <c r="W151" s="387"/>
      <c r="X151" s="387"/>
      <c r="Y151" s="387"/>
      <c r="Z151" s="387"/>
      <c r="AA151" s="372"/>
      <c r="AB151" s="372"/>
      <c r="AC151" s="372"/>
    </row>
    <row r="152" spans="1:68" ht="14.25" hidden="1" customHeight="1" x14ac:dyDescent="0.25">
      <c r="A152" s="393" t="s">
        <v>109</v>
      </c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  <c r="U152" s="387"/>
      <c r="V152" s="387"/>
      <c r="W152" s="387"/>
      <c r="X152" s="387"/>
      <c r="Y152" s="387"/>
      <c r="Z152" s="387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97">
        <v>4607091382945</v>
      </c>
      <c r="E153" s="398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97">
        <v>4607091382952</v>
      </c>
      <c r="E154" s="398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56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9"/>
      <c r="R154" s="389"/>
      <c r="S154" s="389"/>
      <c r="T154" s="390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97">
        <v>4607091384604</v>
      </c>
      <c r="E155" s="398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7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9"/>
      <c r="R155" s="389"/>
      <c r="S155" s="389"/>
      <c r="T155" s="390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395"/>
      <c r="B156" s="387"/>
      <c r="C156" s="387"/>
      <c r="D156" s="387"/>
      <c r="E156" s="387"/>
      <c r="F156" s="387"/>
      <c r="G156" s="387"/>
      <c r="H156" s="387"/>
      <c r="I156" s="387"/>
      <c r="J156" s="387"/>
      <c r="K156" s="387"/>
      <c r="L156" s="387"/>
      <c r="M156" s="387"/>
      <c r="N156" s="387"/>
      <c r="O156" s="396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7"/>
      <c r="B157" s="387"/>
      <c r="C157" s="387"/>
      <c r="D157" s="387"/>
      <c r="E157" s="387"/>
      <c r="F157" s="387"/>
      <c r="G157" s="387"/>
      <c r="H157" s="387"/>
      <c r="I157" s="387"/>
      <c r="J157" s="387"/>
      <c r="K157" s="387"/>
      <c r="L157" s="387"/>
      <c r="M157" s="387"/>
      <c r="N157" s="387"/>
      <c r="O157" s="396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93" t="s">
        <v>63</v>
      </c>
      <c r="B158" s="387"/>
      <c r="C158" s="387"/>
      <c r="D158" s="387"/>
      <c r="E158" s="387"/>
      <c r="F158" s="387"/>
      <c r="G158" s="387"/>
      <c r="H158" s="387"/>
      <c r="I158" s="387"/>
      <c r="J158" s="387"/>
      <c r="K158" s="387"/>
      <c r="L158" s="387"/>
      <c r="M158" s="387"/>
      <c r="N158" s="387"/>
      <c r="O158" s="387"/>
      <c r="P158" s="387"/>
      <c r="Q158" s="387"/>
      <c r="R158" s="387"/>
      <c r="S158" s="387"/>
      <c r="T158" s="387"/>
      <c r="U158" s="387"/>
      <c r="V158" s="387"/>
      <c r="W158" s="387"/>
      <c r="X158" s="387"/>
      <c r="Y158" s="387"/>
      <c r="Z158" s="387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97">
        <v>4607091387667</v>
      </c>
      <c r="E159" s="398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9"/>
      <c r="R159" s="389"/>
      <c r="S159" s="389"/>
      <c r="T159" s="390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97">
        <v>4607091387636</v>
      </c>
      <c r="E160" s="398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7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9"/>
      <c r="R160" s="389"/>
      <c r="S160" s="389"/>
      <c r="T160" s="390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97">
        <v>4607091382426</v>
      </c>
      <c r="E161" s="398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5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9"/>
      <c r="R161" s="389"/>
      <c r="S161" s="389"/>
      <c r="T161" s="390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97">
        <v>4607091386547</v>
      </c>
      <c r="E162" s="398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97">
        <v>4607091382464</v>
      </c>
      <c r="E163" s="398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9"/>
      <c r="R163" s="389"/>
      <c r="S163" s="389"/>
      <c r="T163" s="390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5"/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96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7"/>
      <c r="B165" s="387"/>
      <c r="C165" s="387"/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7"/>
      <c r="O165" s="396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93" t="s">
        <v>71</v>
      </c>
      <c r="B166" s="387"/>
      <c r="C166" s="387"/>
      <c r="D166" s="387"/>
      <c r="E166" s="387"/>
      <c r="F166" s="387"/>
      <c r="G166" s="387"/>
      <c r="H166" s="387"/>
      <c r="I166" s="387"/>
      <c r="J166" s="387"/>
      <c r="K166" s="387"/>
      <c r="L166" s="387"/>
      <c r="M166" s="387"/>
      <c r="N166" s="387"/>
      <c r="O166" s="387"/>
      <c r="P166" s="387"/>
      <c r="Q166" s="387"/>
      <c r="R166" s="387"/>
      <c r="S166" s="387"/>
      <c r="T166" s="387"/>
      <c r="U166" s="387"/>
      <c r="V166" s="387"/>
      <c r="W166" s="387"/>
      <c r="X166" s="387"/>
      <c r="Y166" s="387"/>
      <c r="Z166" s="387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97">
        <v>4607091385304</v>
      </c>
      <c r="E167" s="398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9"/>
      <c r="R167" s="389"/>
      <c r="S167" s="389"/>
      <c r="T167" s="390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97">
        <v>4607091386264</v>
      </c>
      <c r="E168" s="398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69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9"/>
      <c r="R168" s="389"/>
      <c r="S168" s="389"/>
      <c r="T168" s="390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97">
        <v>4607091385427</v>
      </c>
      <c r="E169" s="398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5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7"/>
      <c r="N170" s="387"/>
      <c r="O170" s="396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7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7"/>
      <c r="N171" s="387"/>
      <c r="O171" s="396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26" t="s">
        <v>253</v>
      </c>
      <c r="B172" s="427"/>
      <c r="C172" s="427"/>
      <c r="D172" s="427"/>
      <c r="E172" s="427"/>
      <c r="F172" s="427"/>
      <c r="G172" s="427"/>
      <c r="H172" s="427"/>
      <c r="I172" s="427"/>
      <c r="J172" s="427"/>
      <c r="K172" s="427"/>
      <c r="L172" s="427"/>
      <c r="M172" s="427"/>
      <c r="N172" s="427"/>
      <c r="O172" s="427"/>
      <c r="P172" s="427"/>
      <c r="Q172" s="427"/>
      <c r="R172" s="427"/>
      <c r="S172" s="427"/>
      <c r="T172" s="427"/>
      <c r="U172" s="427"/>
      <c r="V172" s="427"/>
      <c r="W172" s="427"/>
      <c r="X172" s="427"/>
      <c r="Y172" s="427"/>
      <c r="Z172" s="427"/>
      <c r="AA172" s="48"/>
      <c r="AB172" s="48"/>
      <c r="AC172" s="48"/>
    </row>
    <row r="173" spans="1:68" ht="16.5" hidden="1" customHeight="1" x14ac:dyDescent="0.25">
      <c r="A173" s="391" t="s">
        <v>254</v>
      </c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387"/>
      <c r="O173" s="387"/>
      <c r="P173" s="387"/>
      <c r="Q173" s="387"/>
      <c r="R173" s="387"/>
      <c r="S173" s="387"/>
      <c r="T173" s="387"/>
      <c r="U173" s="387"/>
      <c r="V173" s="387"/>
      <c r="W173" s="387"/>
      <c r="X173" s="387"/>
      <c r="Y173" s="387"/>
      <c r="Z173" s="387"/>
      <c r="AA173" s="372"/>
      <c r="AB173" s="372"/>
      <c r="AC173" s="372"/>
    </row>
    <row r="174" spans="1:68" ht="14.25" hidden="1" customHeight="1" x14ac:dyDescent="0.25">
      <c r="A174" s="393" t="s">
        <v>63</v>
      </c>
      <c r="B174" s="387"/>
      <c r="C174" s="387"/>
      <c r="D174" s="387"/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  <c r="U174" s="387"/>
      <c r="V174" s="387"/>
      <c r="W174" s="387"/>
      <c r="X174" s="387"/>
      <c r="Y174" s="387"/>
      <c r="Z174" s="387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97">
        <v>4680115880993</v>
      </c>
      <c r="E175" s="398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9"/>
      <c r="R175" s="389"/>
      <c r="S175" s="389"/>
      <c r="T175" s="390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97">
        <v>4680115881761</v>
      </c>
      <c r="E176" s="398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9"/>
      <c r="R176" s="389"/>
      <c r="S176" s="389"/>
      <c r="T176" s="390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97">
        <v>4680115881563</v>
      </c>
      <c r="E177" s="398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5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9"/>
      <c r="R177" s="389"/>
      <c r="S177" s="389"/>
      <c r="T177" s="390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97">
        <v>4680115880986</v>
      </c>
      <c r="E178" s="398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9"/>
      <c r="R178" s="389"/>
      <c r="S178" s="389"/>
      <c r="T178" s="390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97">
        <v>4680115881785</v>
      </c>
      <c r="E179" s="398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9"/>
      <c r="R179" s="389"/>
      <c r="S179" s="389"/>
      <c r="T179" s="390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97">
        <v>4680115881679</v>
      </c>
      <c r="E180" s="398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9"/>
      <c r="R180" s="389"/>
      <c r="S180" s="389"/>
      <c r="T180" s="390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97">
        <v>4680115880191</v>
      </c>
      <c r="E181" s="398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9"/>
      <c r="R181" s="389"/>
      <c r="S181" s="389"/>
      <c r="T181" s="390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97">
        <v>4680115883963</v>
      </c>
      <c r="E182" s="398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hidden="1" x14ac:dyDescent="0.2">
      <c r="A183" s="395"/>
      <c r="B183" s="387"/>
      <c r="C183" s="387"/>
      <c r="D183" s="387"/>
      <c r="E183" s="387"/>
      <c r="F183" s="387"/>
      <c r="G183" s="387"/>
      <c r="H183" s="387"/>
      <c r="I183" s="387"/>
      <c r="J183" s="387"/>
      <c r="K183" s="387"/>
      <c r="L183" s="387"/>
      <c r="M183" s="387"/>
      <c r="N183" s="387"/>
      <c r="O183" s="39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7"/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387"/>
      <c r="O184" s="39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hidden="1" customHeight="1" x14ac:dyDescent="0.25">
      <c r="A185" s="391" t="s">
        <v>271</v>
      </c>
      <c r="B185" s="387"/>
      <c r="C185" s="387"/>
      <c r="D185" s="387"/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87"/>
      <c r="AA185" s="372"/>
      <c r="AB185" s="372"/>
      <c r="AC185" s="372"/>
    </row>
    <row r="186" spans="1:68" ht="14.25" hidden="1" customHeight="1" x14ac:dyDescent="0.25">
      <c r="A186" s="393" t="s">
        <v>109</v>
      </c>
      <c r="B186" s="387"/>
      <c r="C186" s="387"/>
      <c r="D186" s="387"/>
      <c r="E186" s="387"/>
      <c r="F186" s="387"/>
      <c r="G186" s="387"/>
      <c r="H186" s="387"/>
      <c r="I186" s="387"/>
      <c r="J186" s="387"/>
      <c r="K186" s="387"/>
      <c r="L186" s="387"/>
      <c r="M186" s="387"/>
      <c r="N186" s="387"/>
      <c r="O186" s="387"/>
      <c r="P186" s="387"/>
      <c r="Q186" s="387"/>
      <c r="R186" s="387"/>
      <c r="S186" s="387"/>
      <c r="T186" s="387"/>
      <c r="U186" s="387"/>
      <c r="V186" s="387"/>
      <c r="W186" s="387"/>
      <c r="X186" s="387"/>
      <c r="Y186" s="387"/>
      <c r="Z186" s="387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97">
        <v>4680115881402</v>
      </c>
      <c r="E187" s="398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6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9"/>
      <c r="R187" s="389"/>
      <c r="S187" s="389"/>
      <c r="T187" s="390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97">
        <v>4680115881396</v>
      </c>
      <c r="E188" s="398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9"/>
      <c r="R188" s="389"/>
      <c r="S188" s="389"/>
      <c r="T188" s="390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395"/>
      <c r="B189" s="387"/>
      <c r="C189" s="387"/>
      <c r="D189" s="387"/>
      <c r="E189" s="387"/>
      <c r="F189" s="387"/>
      <c r="G189" s="387"/>
      <c r="H189" s="387"/>
      <c r="I189" s="387"/>
      <c r="J189" s="387"/>
      <c r="K189" s="387"/>
      <c r="L189" s="387"/>
      <c r="M189" s="387"/>
      <c r="N189" s="387"/>
      <c r="O189" s="396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7"/>
      <c r="B190" s="387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7"/>
      <c r="N190" s="387"/>
      <c r="O190" s="396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93" t="s">
        <v>149</v>
      </c>
      <c r="B191" s="387"/>
      <c r="C191" s="387"/>
      <c r="D191" s="387"/>
      <c r="E191" s="387"/>
      <c r="F191" s="387"/>
      <c r="G191" s="387"/>
      <c r="H191" s="387"/>
      <c r="I191" s="387"/>
      <c r="J191" s="387"/>
      <c r="K191" s="387"/>
      <c r="L191" s="387"/>
      <c r="M191" s="387"/>
      <c r="N191" s="387"/>
      <c r="O191" s="387"/>
      <c r="P191" s="387"/>
      <c r="Q191" s="387"/>
      <c r="R191" s="387"/>
      <c r="S191" s="387"/>
      <c r="T191" s="387"/>
      <c r="U191" s="387"/>
      <c r="V191" s="387"/>
      <c r="W191" s="387"/>
      <c r="X191" s="387"/>
      <c r="Y191" s="387"/>
      <c r="Z191" s="387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97">
        <v>4680115882935</v>
      </c>
      <c r="E192" s="398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6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9"/>
      <c r="R192" s="389"/>
      <c r="S192" s="389"/>
      <c r="T192" s="390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97">
        <v>4680115880764</v>
      </c>
      <c r="E193" s="398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5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9"/>
      <c r="R193" s="389"/>
      <c r="S193" s="389"/>
      <c r="T193" s="390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395"/>
      <c r="B194" s="387"/>
      <c r="C194" s="387"/>
      <c r="D194" s="387"/>
      <c r="E194" s="387"/>
      <c r="F194" s="387"/>
      <c r="G194" s="387"/>
      <c r="H194" s="387"/>
      <c r="I194" s="387"/>
      <c r="J194" s="387"/>
      <c r="K194" s="387"/>
      <c r="L194" s="387"/>
      <c r="M194" s="387"/>
      <c r="N194" s="387"/>
      <c r="O194" s="396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7"/>
      <c r="B195" s="387"/>
      <c r="C195" s="387"/>
      <c r="D195" s="387"/>
      <c r="E195" s="387"/>
      <c r="F195" s="387"/>
      <c r="G195" s="387"/>
      <c r="H195" s="387"/>
      <c r="I195" s="387"/>
      <c r="J195" s="387"/>
      <c r="K195" s="387"/>
      <c r="L195" s="387"/>
      <c r="M195" s="387"/>
      <c r="N195" s="387"/>
      <c r="O195" s="396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93" t="s">
        <v>63</v>
      </c>
      <c r="B196" s="387"/>
      <c r="C196" s="387"/>
      <c r="D196" s="387"/>
      <c r="E196" s="387"/>
      <c r="F196" s="387"/>
      <c r="G196" s="387"/>
      <c r="H196" s="387"/>
      <c r="I196" s="387"/>
      <c r="J196" s="387"/>
      <c r="K196" s="387"/>
      <c r="L196" s="387"/>
      <c r="M196" s="387"/>
      <c r="N196" s="387"/>
      <c r="O196" s="387"/>
      <c r="P196" s="387"/>
      <c r="Q196" s="387"/>
      <c r="R196" s="387"/>
      <c r="S196" s="387"/>
      <c r="T196" s="387"/>
      <c r="U196" s="387"/>
      <c r="V196" s="387"/>
      <c r="W196" s="387"/>
      <c r="X196" s="387"/>
      <c r="Y196" s="387"/>
      <c r="Z196" s="387"/>
      <c r="AA196" s="373"/>
      <c r="AB196" s="373"/>
      <c r="AC196" s="373"/>
    </row>
    <row r="197" spans="1:68" ht="27" hidden="1" customHeight="1" x14ac:dyDescent="0.25">
      <c r="A197" s="54" t="s">
        <v>280</v>
      </c>
      <c r="B197" s="54" t="s">
        <v>281</v>
      </c>
      <c r="C197" s="31">
        <v>4301031224</v>
      </c>
      <c r="D197" s="397">
        <v>4680115882683</v>
      </c>
      <c r="E197" s="398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9"/>
      <c r="R197" s="389"/>
      <c r="S197" s="389"/>
      <c r="T197" s="390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97">
        <v>4680115882690</v>
      </c>
      <c r="E198" s="398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97">
        <v>4680115882669</v>
      </c>
      <c r="E199" s="398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4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9"/>
      <c r="R199" s="389"/>
      <c r="S199" s="389"/>
      <c r="T199" s="390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97">
        <v>4680115882676</v>
      </c>
      <c r="E200" s="398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4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97">
        <v>4680115884014</v>
      </c>
      <c r="E201" s="398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4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9"/>
      <c r="R201" s="389"/>
      <c r="S201" s="389"/>
      <c r="T201" s="390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97">
        <v>4680115884007</v>
      </c>
      <c r="E202" s="398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9"/>
      <c r="R202" s="389"/>
      <c r="S202" s="389"/>
      <c r="T202" s="390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97">
        <v>4680115884038</v>
      </c>
      <c r="E203" s="398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6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97">
        <v>4680115884021</v>
      </c>
      <c r="E204" s="398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5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idden="1" x14ac:dyDescent="0.2">
      <c r="A205" s="395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96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hidden="1" x14ac:dyDescent="0.2">
      <c r="A206" s="387"/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387"/>
      <c r="O206" s="396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hidden="1" customHeight="1" x14ac:dyDescent="0.25">
      <c r="A207" s="393" t="s">
        <v>71</v>
      </c>
      <c r="B207" s="387"/>
      <c r="C207" s="387"/>
      <c r="D207" s="387"/>
      <c r="E207" s="387"/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  <c r="R207" s="387"/>
      <c r="S207" s="387"/>
      <c r="T207" s="387"/>
      <c r="U207" s="387"/>
      <c r="V207" s="387"/>
      <c r="W207" s="387"/>
      <c r="X207" s="387"/>
      <c r="Y207" s="387"/>
      <c r="Z207" s="387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97">
        <v>4680115881594</v>
      </c>
      <c r="E208" s="398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97">
        <v>4680115880962</v>
      </c>
      <c r="E209" s="398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74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9"/>
      <c r="R209" s="389"/>
      <c r="S209" s="389"/>
      <c r="T209" s="390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97">
        <v>4680115881617</v>
      </c>
      <c r="E210" s="398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6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9"/>
      <c r="R210" s="389"/>
      <c r="S210" s="389"/>
      <c r="T210" s="390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97">
        <v>4680115880573</v>
      </c>
      <c r="E211" s="398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97">
        <v>4680115882195</v>
      </c>
      <c r="E212" s="398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5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97">
        <v>4680115882607</v>
      </c>
      <c r="E213" s="398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97">
        <v>4680115880092</v>
      </c>
      <c r="E214" s="398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4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97">
        <v>4680115880221</v>
      </c>
      <c r="E215" s="398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7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97">
        <v>4680115882942</v>
      </c>
      <c r="E216" s="398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60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97">
        <v>4680115880504</v>
      </c>
      <c r="E217" s="398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5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9"/>
      <c r="R217" s="389"/>
      <c r="S217" s="389"/>
      <c r="T217" s="390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97">
        <v>4680115882164</v>
      </c>
      <c r="E218" s="398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3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9"/>
      <c r="R218" s="389"/>
      <c r="S218" s="389"/>
      <c r="T218" s="390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idden="1" x14ac:dyDescent="0.2">
      <c r="A219" s="395"/>
      <c r="B219" s="387"/>
      <c r="C219" s="387"/>
      <c r="D219" s="387"/>
      <c r="E219" s="387"/>
      <c r="F219" s="387"/>
      <c r="G219" s="387"/>
      <c r="H219" s="387"/>
      <c r="I219" s="387"/>
      <c r="J219" s="387"/>
      <c r="K219" s="387"/>
      <c r="L219" s="387"/>
      <c r="M219" s="387"/>
      <c r="N219" s="387"/>
      <c r="O219" s="396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hidden="1" x14ac:dyDescent="0.2">
      <c r="A220" s="387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7"/>
      <c r="N220" s="387"/>
      <c r="O220" s="396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hidden="1" customHeight="1" x14ac:dyDescent="0.25">
      <c r="A221" s="393" t="s">
        <v>170</v>
      </c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7"/>
      <c r="N221" s="387"/>
      <c r="O221" s="387"/>
      <c r="P221" s="387"/>
      <c r="Q221" s="387"/>
      <c r="R221" s="387"/>
      <c r="S221" s="387"/>
      <c r="T221" s="387"/>
      <c r="U221" s="387"/>
      <c r="V221" s="387"/>
      <c r="W221" s="387"/>
      <c r="X221" s="387"/>
      <c r="Y221" s="387"/>
      <c r="Z221" s="387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97">
        <v>4680115882874</v>
      </c>
      <c r="E222" s="398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52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97">
        <v>4680115882874</v>
      </c>
      <c r="E223" s="398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7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97">
        <v>4680115884434</v>
      </c>
      <c r="E224" s="398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6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97">
        <v>4680115880818</v>
      </c>
      <c r="E225" s="398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97">
        <v>4680115880801</v>
      </c>
      <c r="E226" s="398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395"/>
      <c r="B227" s="387"/>
      <c r="C227" s="387"/>
      <c r="D227" s="387"/>
      <c r="E227" s="387"/>
      <c r="F227" s="387"/>
      <c r="G227" s="387"/>
      <c r="H227" s="387"/>
      <c r="I227" s="387"/>
      <c r="J227" s="387"/>
      <c r="K227" s="387"/>
      <c r="L227" s="387"/>
      <c r="M227" s="387"/>
      <c r="N227" s="387"/>
      <c r="O227" s="396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7"/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387"/>
      <c r="O228" s="396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391" t="s">
        <v>327</v>
      </c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387"/>
      <c r="O229" s="387"/>
      <c r="P229" s="387"/>
      <c r="Q229" s="387"/>
      <c r="R229" s="387"/>
      <c r="S229" s="387"/>
      <c r="T229" s="387"/>
      <c r="U229" s="387"/>
      <c r="V229" s="387"/>
      <c r="W229" s="387"/>
      <c r="X229" s="387"/>
      <c r="Y229" s="387"/>
      <c r="Z229" s="387"/>
      <c r="AA229" s="372"/>
      <c r="AB229" s="372"/>
      <c r="AC229" s="372"/>
    </row>
    <row r="230" spans="1:68" ht="14.25" hidden="1" customHeight="1" x14ac:dyDescent="0.25">
      <c r="A230" s="393" t="s">
        <v>109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87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97">
        <v>4680115884274</v>
      </c>
      <c r="E231" s="398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7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9"/>
      <c r="R231" s="389"/>
      <c r="S231" s="389"/>
      <c r="T231" s="390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97">
        <v>4680115884274</v>
      </c>
      <c r="E232" s="398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5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97">
        <v>4680115884298</v>
      </c>
      <c r="E233" s="398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97">
        <v>4680115884250</v>
      </c>
      <c r="E234" s="398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72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97">
        <v>4680115884250</v>
      </c>
      <c r="E235" s="398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97">
        <v>4680115884281</v>
      </c>
      <c r="E236" s="398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7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97">
        <v>4680115884199</v>
      </c>
      <c r="E237" s="398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7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97">
        <v>4680115884267</v>
      </c>
      <c r="E238" s="398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5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395"/>
      <c r="B239" s="387"/>
      <c r="C239" s="387"/>
      <c r="D239" s="387"/>
      <c r="E239" s="387"/>
      <c r="F239" s="387"/>
      <c r="G239" s="387"/>
      <c r="H239" s="387"/>
      <c r="I239" s="387"/>
      <c r="J239" s="387"/>
      <c r="K239" s="387"/>
      <c r="L239" s="387"/>
      <c r="M239" s="387"/>
      <c r="N239" s="387"/>
      <c r="O239" s="396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7"/>
      <c r="B240" s="387"/>
      <c r="C240" s="387"/>
      <c r="D240" s="387"/>
      <c r="E240" s="387"/>
      <c r="F240" s="387"/>
      <c r="G240" s="387"/>
      <c r="H240" s="387"/>
      <c r="I240" s="387"/>
      <c r="J240" s="387"/>
      <c r="K240" s="387"/>
      <c r="L240" s="387"/>
      <c r="M240" s="387"/>
      <c r="N240" s="387"/>
      <c r="O240" s="396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391" t="s">
        <v>342</v>
      </c>
      <c r="B241" s="387"/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387"/>
      <c r="O241" s="387"/>
      <c r="P241" s="387"/>
      <c r="Q241" s="387"/>
      <c r="R241" s="387"/>
      <c r="S241" s="387"/>
      <c r="T241" s="387"/>
      <c r="U241" s="387"/>
      <c r="V241" s="387"/>
      <c r="W241" s="387"/>
      <c r="X241" s="387"/>
      <c r="Y241" s="387"/>
      <c r="Z241" s="387"/>
      <c r="AA241" s="372"/>
      <c r="AB241" s="372"/>
      <c r="AC241" s="372"/>
    </row>
    <row r="242" spans="1:68" ht="14.25" hidden="1" customHeight="1" x14ac:dyDescent="0.25">
      <c r="A242" s="393" t="s">
        <v>109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87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97">
        <v>4680115884137</v>
      </c>
      <c r="E243" s="398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4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97">
        <v>4680115884137</v>
      </c>
      <c r="E244" s="398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7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97">
        <v>4680115884236</v>
      </c>
      <c r="E245" s="398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97">
        <v>4680115884175</v>
      </c>
      <c r="E246" s="398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97">
        <v>4680115884144</v>
      </c>
      <c r="E247" s="398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97">
        <v>4680115885288</v>
      </c>
      <c r="E248" s="398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97">
        <v>4680115884182</v>
      </c>
      <c r="E249" s="398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97">
        <v>4680115884205</v>
      </c>
      <c r="E250" s="398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9"/>
      <c r="R250" s="389"/>
      <c r="S250" s="389"/>
      <c r="T250" s="390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395"/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96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7"/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96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391" t="s">
        <v>358</v>
      </c>
      <c r="B253" s="387"/>
      <c r="C253" s="387"/>
      <c r="D253" s="387"/>
      <c r="E253" s="387"/>
      <c r="F253" s="387"/>
      <c r="G253" s="387"/>
      <c r="H253" s="387"/>
      <c r="I253" s="387"/>
      <c r="J253" s="387"/>
      <c r="K253" s="387"/>
      <c r="L253" s="387"/>
      <c r="M253" s="387"/>
      <c r="N253" s="387"/>
      <c r="O253" s="387"/>
      <c r="P253" s="387"/>
      <c r="Q253" s="387"/>
      <c r="R253" s="387"/>
      <c r="S253" s="387"/>
      <c r="T253" s="387"/>
      <c r="U253" s="387"/>
      <c r="V253" s="387"/>
      <c r="W253" s="387"/>
      <c r="X253" s="387"/>
      <c r="Y253" s="387"/>
      <c r="Z253" s="387"/>
      <c r="AA253" s="372"/>
      <c r="AB253" s="372"/>
      <c r="AC253" s="372"/>
    </row>
    <row r="254" spans="1:68" ht="14.25" hidden="1" customHeight="1" x14ac:dyDescent="0.25">
      <c r="A254" s="393" t="s">
        <v>109</v>
      </c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7"/>
      <c r="N254" s="387"/>
      <c r="O254" s="387"/>
      <c r="P254" s="387"/>
      <c r="Q254" s="387"/>
      <c r="R254" s="387"/>
      <c r="S254" s="387"/>
      <c r="T254" s="387"/>
      <c r="U254" s="387"/>
      <c r="V254" s="387"/>
      <c r="W254" s="387"/>
      <c r="X254" s="387"/>
      <c r="Y254" s="387"/>
      <c r="Z254" s="387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97">
        <v>4680115885837</v>
      </c>
      <c r="E255" s="398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97">
        <v>4680115885806</v>
      </c>
      <c r="E256" s="398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46" t="s">
        <v>363</v>
      </c>
      <c r="Q256" s="389"/>
      <c r="R256" s="389"/>
      <c r="S256" s="389"/>
      <c r="T256" s="390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97">
        <v>4680115885806</v>
      </c>
      <c r="E257" s="398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97">
        <v>4680115885851</v>
      </c>
      <c r="E258" s="398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6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97">
        <v>4680115885844</v>
      </c>
      <c r="E259" s="398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97">
        <v>4680115885820</v>
      </c>
      <c r="E260" s="398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395"/>
      <c r="B261" s="387"/>
      <c r="C261" s="387"/>
      <c r="D261" s="387"/>
      <c r="E261" s="387"/>
      <c r="F261" s="387"/>
      <c r="G261" s="387"/>
      <c r="H261" s="387"/>
      <c r="I261" s="387"/>
      <c r="J261" s="387"/>
      <c r="K261" s="387"/>
      <c r="L261" s="387"/>
      <c r="M261" s="387"/>
      <c r="N261" s="387"/>
      <c r="O261" s="396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7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387"/>
      <c r="O262" s="396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391" t="s">
        <v>371</v>
      </c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387"/>
      <c r="O263" s="387"/>
      <c r="P263" s="387"/>
      <c r="Q263" s="387"/>
      <c r="R263" s="387"/>
      <c r="S263" s="387"/>
      <c r="T263" s="387"/>
      <c r="U263" s="387"/>
      <c r="V263" s="387"/>
      <c r="W263" s="387"/>
      <c r="X263" s="387"/>
      <c r="Y263" s="387"/>
      <c r="Z263" s="387"/>
      <c r="AA263" s="372"/>
      <c r="AB263" s="372"/>
      <c r="AC263" s="372"/>
    </row>
    <row r="264" spans="1:68" ht="14.25" hidden="1" customHeight="1" x14ac:dyDescent="0.25">
      <c r="A264" s="393" t="s">
        <v>109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387"/>
      <c r="Z264" s="387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97">
        <v>4680115885707</v>
      </c>
      <c r="E265" s="398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7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9"/>
      <c r="R265" s="389"/>
      <c r="S265" s="389"/>
      <c r="T265" s="390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395"/>
      <c r="B266" s="387"/>
      <c r="C266" s="387"/>
      <c r="D266" s="387"/>
      <c r="E266" s="387"/>
      <c r="F266" s="387"/>
      <c r="G266" s="387"/>
      <c r="H266" s="387"/>
      <c r="I266" s="387"/>
      <c r="J266" s="387"/>
      <c r="K266" s="387"/>
      <c r="L266" s="387"/>
      <c r="M266" s="387"/>
      <c r="N266" s="387"/>
      <c r="O266" s="396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7"/>
      <c r="B267" s="387"/>
      <c r="C267" s="387"/>
      <c r="D267" s="387"/>
      <c r="E267" s="387"/>
      <c r="F267" s="387"/>
      <c r="G267" s="387"/>
      <c r="H267" s="387"/>
      <c r="I267" s="387"/>
      <c r="J267" s="387"/>
      <c r="K267" s="387"/>
      <c r="L267" s="387"/>
      <c r="M267" s="387"/>
      <c r="N267" s="387"/>
      <c r="O267" s="396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391" t="s">
        <v>374</v>
      </c>
      <c r="B268" s="387"/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387"/>
      <c r="O268" s="387"/>
      <c r="P268" s="387"/>
      <c r="Q268" s="387"/>
      <c r="R268" s="387"/>
      <c r="S268" s="387"/>
      <c r="T268" s="387"/>
      <c r="U268" s="387"/>
      <c r="V268" s="387"/>
      <c r="W268" s="387"/>
      <c r="X268" s="387"/>
      <c r="Y268" s="387"/>
      <c r="Z268" s="387"/>
      <c r="AA268" s="372"/>
      <c r="AB268" s="372"/>
      <c r="AC268" s="372"/>
    </row>
    <row r="269" spans="1:68" ht="14.25" hidden="1" customHeight="1" x14ac:dyDescent="0.25">
      <c r="A269" s="393" t="s">
        <v>109</v>
      </c>
      <c r="B269" s="387"/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387"/>
      <c r="O269" s="387"/>
      <c r="P269" s="387"/>
      <c r="Q269" s="387"/>
      <c r="R269" s="387"/>
      <c r="S269" s="387"/>
      <c r="T269" s="387"/>
      <c r="U269" s="387"/>
      <c r="V269" s="387"/>
      <c r="W269" s="387"/>
      <c r="X269" s="387"/>
      <c r="Y269" s="387"/>
      <c r="Z269" s="387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97">
        <v>4607091383423</v>
      </c>
      <c r="E270" s="398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9"/>
      <c r="R270" s="389"/>
      <c r="S270" s="389"/>
      <c r="T270" s="390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97">
        <v>4680115885691</v>
      </c>
      <c r="E271" s="398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7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9"/>
      <c r="R271" s="389"/>
      <c r="S271" s="389"/>
      <c r="T271" s="390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97">
        <v>4680115885660</v>
      </c>
      <c r="E272" s="398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6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9"/>
      <c r="R272" s="389"/>
      <c r="S272" s="389"/>
      <c r="T272" s="390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87"/>
      <c r="C273" s="387"/>
      <c r="D273" s="387"/>
      <c r="E273" s="387"/>
      <c r="F273" s="387"/>
      <c r="G273" s="387"/>
      <c r="H273" s="387"/>
      <c r="I273" s="387"/>
      <c r="J273" s="387"/>
      <c r="K273" s="387"/>
      <c r="L273" s="387"/>
      <c r="M273" s="387"/>
      <c r="N273" s="387"/>
      <c r="O273" s="396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7"/>
      <c r="B274" s="387"/>
      <c r="C274" s="387"/>
      <c r="D274" s="387"/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96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391" t="s">
        <v>381</v>
      </c>
      <c r="B275" s="387"/>
      <c r="C275" s="387"/>
      <c r="D275" s="387"/>
      <c r="E275" s="387"/>
      <c r="F275" s="387"/>
      <c r="G275" s="387"/>
      <c r="H275" s="387"/>
      <c r="I275" s="387"/>
      <c r="J275" s="387"/>
      <c r="K275" s="387"/>
      <c r="L275" s="387"/>
      <c r="M275" s="387"/>
      <c r="N275" s="387"/>
      <c r="O275" s="387"/>
      <c r="P275" s="387"/>
      <c r="Q275" s="387"/>
      <c r="R275" s="387"/>
      <c r="S275" s="387"/>
      <c r="T275" s="387"/>
      <c r="U275" s="387"/>
      <c r="V275" s="387"/>
      <c r="W275" s="387"/>
      <c r="X275" s="387"/>
      <c r="Y275" s="387"/>
      <c r="Z275" s="387"/>
      <c r="AA275" s="372"/>
      <c r="AB275" s="372"/>
      <c r="AC275" s="372"/>
    </row>
    <row r="276" spans="1:68" ht="14.25" hidden="1" customHeight="1" x14ac:dyDescent="0.25">
      <c r="A276" s="393" t="s">
        <v>71</v>
      </c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7"/>
      <c r="N276" s="387"/>
      <c r="O276" s="387"/>
      <c r="P276" s="387"/>
      <c r="Q276" s="387"/>
      <c r="R276" s="387"/>
      <c r="S276" s="387"/>
      <c r="T276" s="387"/>
      <c r="U276" s="387"/>
      <c r="V276" s="387"/>
      <c r="W276" s="387"/>
      <c r="X276" s="387"/>
      <c r="Y276" s="387"/>
      <c r="Z276" s="387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97">
        <v>4680115881556</v>
      </c>
      <c r="E277" s="398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6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9"/>
      <c r="R277" s="389"/>
      <c r="S277" s="389"/>
      <c r="T277" s="390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97">
        <v>4680115881037</v>
      </c>
      <c r="E278" s="398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4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9"/>
      <c r="R278" s="389"/>
      <c r="S278" s="389"/>
      <c r="T278" s="390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97">
        <v>4680115881228</v>
      </c>
      <c r="E279" s="398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54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9"/>
      <c r="R279" s="389"/>
      <c r="S279" s="389"/>
      <c r="T279" s="390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388</v>
      </c>
      <c r="B280" s="54" t="s">
        <v>389</v>
      </c>
      <c r="C280" s="31">
        <v>4301051384</v>
      </c>
      <c r="D280" s="397">
        <v>4680115881211</v>
      </c>
      <c r="E280" s="398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6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97">
        <v>4680115881020</v>
      </c>
      <c r="E281" s="398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6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9"/>
      <c r="R281" s="389"/>
      <c r="S281" s="389"/>
      <c r="T281" s="390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5"/>
      <c r="B282" s="387"/>
      <c r="C282" s="387"/>
      <c r="D282" s="387"/>
      <c r="E282" s="387"/>
      <c r="F282" s="387"/>
      <c r="G282" s="387"/>
      <c r="H282" s="387"/>
      <c r="I282" s="387"/>
      <c r="J282" s="387"/>
      <c r="K282" s="387"/>
      <c r="L282" s="387"/>
      <c r="M282" s="387"/>
      <c r="N282" s="387"/>
      <c r="O282" s="396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hidden="1" x14ac:dyDescent="0.2">
      <c r="A283" s="387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387"/>
      <c r="O283" s="396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hidden="1" customHeight="1" x14ac:dyDescent="0.25">
      <c r="A284" s="391" t="s">
        <v>392</v>
      </c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  <c r="R284" s="387"/>
      <c r="S284" s="387"/>
      <c r="T284" s="387"/>
      <c r="U284" s="387"/>
      <c r="V284" s="387"/>
      <c r="W284" s="387"/>
      <c r="X284" s="387"/>
      <c r="Y284" s="387"/>
      <c r="Z284" s="387"/>
      <c r="AA284" s="372"/>
      <c r="AB284" s="372"/>
      <c r="AC284" s="372"/>
    </row>
    <row r="285" spans="1:68" ht="14.25" hidden="1" customHeight="1" x14ac:dyDescent="0.25">
      <c r="A285" s="393" t="s">
        <v>71</v>
      </c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387"/>
      <c r="O285" s="387"/>
      <c r="P285" s="387"/>
      <c r="Q285" s="387"/>
      <c r="R285" s="387"/>
      <c r="S285" s="387"/>
      <c r="T285" s="387"/>
      <c r="U285" s="387"/>
      <c r="V285" s="387"/>
      <c r="W285" s="387"/>
      <c r="X285" s="387"/>
      <c r="Y285" s="387"/>
      <c r="Z285" s="387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97">
        <v>4680115884618</v>
      </c>
      <c r="E286" s="398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6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395"/>
      <c r="B287" s="387"/>
      <c r="C287" s="387"/>
      <c r="D287" s="387"/>
      <c r="E287" s="387"/>
      <c r="F287" s="387"/>
      <c r="G287" s="387"/>
      <c r="H287" s="387"/>
      <c r="I287" s="387"/>
      <c r="J287" s="387"/>
      <c r="K287" s="387"/>
      <c r="L287" s="387"/>
      <c r="M287" s="387"/>
      <c r="N287" s="387"/>
      <c r="O287" s="396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7"/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7"/>
      <c r="N288" s="387"/>
      <c r="O288" s="396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391" t="s">
        <v>395</v>
      </c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7"/>
      <c r="N289" s="387"/>
      <c r="O289" s="387"/>
      <c r="P289" s="387"/>
      <c r="Q289" s="387"/>
      <c r="R289" s="387"/>
      <c r="S289" s="387"/>
      <c r="T289" s="387"/>
      <c r="U289" s="387"/>
      <c r="V289" s="387"/>
      <c r="W289" s="387"/>
      <c r="X289" s="387"/>
      <c r="Y289" s="387"/>
      <c r="Z289" s="387"/>
      <c r="AA289" s="372"/>
      <c r="AB289" s="372"/>
      <c r="AC289" s="372"/>
    </row>
    <row r="290" spans="1:68" ht="14.25" hidden="1" customHeight="1" x14ac:dyDescent="0.25">
      <c r="A290" s="393" t="s">
        <v>109</v>
      </c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387"/>
      <c r="O290" s="387"/>
      <c r="P290" s="387"/>
      <c r="Q290" s="387"/>
      <c r="R290" s="387"/>
      <c r="S290" s="387"/>
      <c r="T290" s="387"/>
      <c r="U290" s="387"/>
      <c r="V290" s="387"/>
      <c r="W290" s="387"/>
      <c r="X290" s="387"/>
      <c r="Y290" s="387"/>
      <c r="Z290" s="387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97">
        <v>4680115882973</v>
      </c>
      <c r="E291" s="398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42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9"/>
      <c r="R291" s="389"/>
      <c r="S291" s="389"/>
      <c r="T291" s="390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95"/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96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7"/>
      <c r="B293" s="387"/>
      <c r="C293" s="387"/>
      <c r="D293" s="387"/>
      <c r="E293" s="387"/>
      <c r="F293" s="387"/>
      <c r="G293" s="387"/>
      <c r="H293" s="387"/>
      <c r="I293" s="387"/>
      <c r="J293" s="387"/>
      <c r="K293" s="387"/>
      <c r="L293" s="387"/>
      <c r="M293" s="387"/>
      <c r="N293" s="387"/>
      <c r="O293" s="396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93" t="s">
        <v>63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  <c r="X294" s="387"/>
      <c r="Y294" s="387"/>
      <c r="Z294" s="387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97">
        <v>4607091389845</v>
      </c>
      <c r="E295" s="398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55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9"/>
      <c r="R295" s="389"/>
      <c r="S295" s="389"/>
      <c r="T295" s="390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97">
        <v>4680115882881</v>
      </c>
      <c r="E296" s="398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60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5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387"/>
      <c r="O297" s="396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7"/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96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391" t="s">
        <v>402</v>
      </c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387"/>
      <c r="X299" s="387"/>
      <c r="Y299" s="387"/>
      <c r="Z299" s="387"/>
      <c r="AA299" s="372"/>
      <c r="AB299" s="372"/>
      <c r="AC299" s="372"/>
    </row>
    <row r="300" spans="1:68" ht="14.25" hidden="1" customHeight="1" x14ac:dyDescent="0.25">
      <c r="A300" s="393" t="s">
        <v>109</v>
      </c>
      <c r="B300" s="387"/>
      <c r="C300" s="387"/>
      <c r="D300" s="387"/>
      <c r="E300" s="387"/>
      <c r="F300" s="387"/>
      <c r="G300" s="387"/>
      <c r="H300" s="387"/>
      <c r="I300" s="387"/>
      <c r="J300" s="387"/>
      <c r="K300" s="387"/>
      <c r="L300" s="387"/>
      <c r="M300" s="387"/>
      <c r="N300" s="387"/>
      <c r="O300" s="387"/>
      <c r="P300" s="387"/>
      <c r="Q300" s="387"/>
      <c r="R300" s="387"/>
      <c r="S300" s="387"/>
      <c r="T300" s="387"/>
      <c r="U300" s="387"/>
      <c r="V300" s="387"/>
      <c r="W300" s="387"/>
      <c r="X300" s="387"/>
      <c r="Y300" s="387"/>
      <c r="Z300" s="387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97">
        <v>4680115885615</v>
      </c>
      <c r="E301" s="398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5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97">
        <v>4680115885646</v>
      </c>
      <c r="E302" s="398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9"/>
      <c r="R302" s="389"/>
      <c r="S302" s="389"/>
      <c r="T302" s="390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97">
        <v>4680115885554</v>
      </c>
      <c r="E303" s="398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646" t="s">
        <v>409</v>
      </c>
      <c r="Q303" s="389"/>
      <c r="R303" s="389"/>
      <c r="S303" s="389"/>
      <c r="T303" s="390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97">
        <v>4680115885554</v>
      </c>
      <c r="E304" s="398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5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9"/>
      <c r="R304" s="389"/>
      <c r="S304" s="389"/>
      <c r="T304" s="390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97">
        <v>4680115885622</v>
      </c>
      <c r="E305" s="398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9"/>
      <c r="R305" s="389"/>
      <c r="S305" s="389"/>
      <c r="T305" s="390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97">
        <v>4680115881938</v>
      </c>
      <c r="E306" s="398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97">
        <v>4607091387346</v>
      </c>
      <c r="E307" s="398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4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9"/>
      <c r="R307" s="389"/>
      <c r="S307" s="389"/>
      <c r="T307" s="390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97">
        <v>4680115885608</v>
      </c>
      <c r="E308" s="398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6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9"/>
      <c r="R308" s="389"/>
      <c r="S308" s="389"/>
      <c r="T308" s="390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395"/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96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7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387"/>
      <c r="O310" s="396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93" t="s">
        <v>63</v>
      </c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  <c r="R311" s="387"/>
      <c r="S311" s="387"/>
      <c r="T311" s="387"/>
      <c r="U311" s="387"/>
      <c r="V311" s="387"/>
      <c r="W311" s="387"/>
      <c r="X311" s="387"/>
      <c r="Y311" s="387"/>
      <c r="Z311" s="387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97">
        <v>4607091387193</v>
      </c>
      <c r="E312" s="398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9"/>
      <c r="R312" s="389"/>
      <c r="S312" s="389"/>
      <c r="T312" s="390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97">
        <v>4607091387230</v>
      </c>
      <c r="E313" s="398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4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9"/>
      <c r="R313" s="389"/>
      <c r="S313" s="389"/>
      <c r="T313" s="390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97">
        <v>4607091387292</v>
      </c>
      <c r="E314" s="398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97">
        <v>4607091387285</v>
      </c>
      <c r="E315" s="398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9"/>
      <c r="R315" s="389"/>
      <c r="S315" s="389"/>
      <c r="T315" s="390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395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387"/>
      <c r="O316" s="396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7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96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93" t="s">
        <v>71</v>
      </c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  <c r="R318" s="387"/>
      <c r="S318" s="387"/>
      <c r="T318" s="387"/>
      <c r="U318" s="387"/>
      <c r="V318" s="387"/>
      <c r="W318" s="387"/>
      <c r="X318" s="387"/>
      <c r="Y318" s="387"/>
      <c r="Z318" s="387"/>
      <c r="AA318" s="373"/>
      <c r="AB318" s="373"/>
      <c r="AC318" s="373"/>
    </row>
    <row r="319" spans="1:68" ht="16.5" hidden="1" customHeight="1" x14ac:dyDescent="0.25">
      <c r="A319" s="54" t="s">
        <v>427</v>
      </c>
      <c r="B319" s="54" t="s">
        <v>428</v>
      </c>
      <c r="C319" s="31">
        <v>4301051100</v>
      </c>
      <c r="D319" s="397">
        <v>4607091387766</v>
      </c>
      <c r="E319" s="398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4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9"/>
      <c r="R319" s="389"/>
      <c r="S319" s="389"/>
      <c r="T319" s="390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97">
        <v>4607091387957</v>
      </c>
      <c r="E320" s="398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5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97">
        <v>4607091387964</v>
      </c>
      <c r="E321" s="398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5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97">
        <v>4680115884588</v>
      </c>
      <c r="E322" s="398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9"/>
      <c r="R322" s="389"/>
      <c r="S322" s="389"/>
      <c r="T322" s="390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97">
        <v>4607091387537</v>
      </c>
      <c r="E323" s="398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4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97">
        <v>4607091387513</v>
      </c>
      <c r="E324" s="398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idden="1" x14ac:dyDescent="0.2">
      <c r="A325" s="395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96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hidden="1" x14ac:dyDescent="0.2">
      <c r="A326" s="387"/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96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hidden="1" customHeight="1" x14ac:dyDescent="0.25">
      <c r="A327" s="393" t="s">
        <v>170</v>
      </c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7"/>
      <c r="X327" s="387"/>
      <c r="Y327" s="387"/>
      <c r="Z327" s="387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97">
        <v>4607091380880</v>
      </c>
      <c r="E328" s="398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75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441</v>
      </c>
      <c r="B329" s="54" t="s">
        <v>442</v>
      </c>
      <c r="C329" s="31">
        <v>4301060308</v>
      </c>
      <c r="D329" s="397">
        <v>4607091384482</v>
      </c>
      <c r="E329" s="398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7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97">
        <v>4607091380897</v>
      </c>
      <c r="E330" s="398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5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395"/>
      <c r="B331" s="387"/>
      <c r="C331" s="387"/>
      <c r="D331" s="387"/>
      <c r="E331" s="387"/>
      <c r="F331" s="387"/>
      <c r="G331" s="387"/>
      <c r="H331" s="387"/>
      <c r="I331" s="387"/>
      <c r="J331" s="387"/>
      <c r="K331" s="387"/>
      <c r="L331" s="387"/>
      <c r="M331" s="387"/>
      <c r="N331" s="387"/>
      <c r="O331" s="396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hidden="1" x14ac:dyDescent="0.2">
      <c r="A332" s="387"/>
      <c r="B332" s="387"/>
      <c r="C332" s="387"/>
      <c r="D332" s="387"/>
      <c r="E332" s="387"/>
      <c r="F332" s="387"/>
      <c r="G332" s="387"/>
      <c r="H332" s="387"/>
      <c r="I332" s="387"/>
      <c r="J332" s="387"/>
      <c r="K332" s="387"/>
      <c r="L332" s="387"/>
      <c r="M332" s="387"/>
      <c r="N332" s="387"/>
      <c r="O332" s="396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hidden="1" customHeight="1" x14ac:dyDescent="0.25">
      <c r="A333" s="393" t="s">
        <v>95</v>
      </c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  <c r="U333" s="387"/>
      <c r="V333" s="387"/>
      <c r="W333" s="387"/>
      <c r="X333" s="387"/>
      <c r="Y333" s="387"/>
      <c r="Z333" s="387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97">
        <v>4607091388374</v>
      </c>
      <c r="E334" s="398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724" t="s">
        <v>447</v>
      </c>
      <c r="Q334" s="389"/>
      <c r="R334" s="389"/>
      <c r="S334" s="389"/>
      <c r="T334" s="390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97">
        <v>4607091388381</v>
      </c>
      <c r="E335" s="398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536" t="s">
        <v>450</v>
      </c>
      <c r="Q335" s="389"/>
      <c r="R335" s="389"/>
      <c r="S335" s="389"/>
      <c r="T335" s="390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97">
        <v>4607091383102</v>
      </c>
      <c r="E336" s="398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4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97">
        <v>4607091388404</v>
      </c>
      <c r="E337" s="398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7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9"/>
      <c r="R337" s="389"/>
      <c r="S337" s="389"/>
      <c r="T337" s="390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395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9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387"/>
      <c r="O339" s="39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93" t="s">
        <v>455</v>
      </c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7"/>
      <c r="X340" s="387"/>
      <c r="Y340" s="387"/>
      <c r="Z340" s="387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97">
        <v>4680115881808</v>
      </c>
      <c r="E341" s="398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9"/>
      <c r="R341" s="389"/>
      <c r="S341" s="389"/>
      <c r="T341" s="390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97">
        <v>4680115881822</v>
      </c>
      <c r="E342" s="398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4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9"/>
      <c r="R342" s="389"/>
      <c r="S342" s="389"/>
      <c r="T342" s="390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97">
        <v>4680115880016</v>
      </c>
      <c r="E343" s="398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5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5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387"/>
      <c r="O344" s="39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7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9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391" t="s">
        <v>464</v>
      </c>
      <c r="B346" s="387"/>
      <c r="C346" s="387"/>
      <c r="D346" s="387"/>
      <c r="E346" s="387"/>
      <c r="F346" s="387"/>
      <c r="G346" s="387"/>
      <c r="H346" s="387"/>
      <c r="I346" s="387"/>
      <c r="J346" s="387"/>
      <c r="K346" s="387"/>
      <c r="L346" s="387"/>
      <c r="M346" s="387"/>
      <c r="N346" s="387"/>
      <c r="O346" s="387"/>
      <c r="P346" s="387"/>
      <c r="Q346" s="387"/>
      <c r="R346" s="387"/>
      <c r="S346" s="387"/>
      <c r="T346" s="387"/>
      <c r="U346" s="387"/>
      <c r="V346" s="387"/>
      <c r="W346" s="387"/>
      <c r="X346" s="387"/>
      <c r="Y346" s="387"/>
      <c r="Z346" s="387"/>
      <c r="AA346" s="372"/>
      <c r="AB346" s="372"/>
      <c r="AC346" s="372"/>
    </row>
    <row r="347" spans="1:68" ht="14.25" hidden="1" customHeight="1" x14ac:dyDescent="0.25">
      <c r="A347" s="393" t="s">
        <v>63</v>
      </c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87"/>
      <c r="O347" s="387"/>
      <c r="P347" s="387"/>
      <c r="Q347" s="387"/>
      <c r="R347" s="387"/>
      <c r="S347" s="387"/>
      <c r="T347" s="387"/>
      <c r="U347" s="387"/>
      <c r="V347" s="387"/>
      <c r="W347" s="387"/>
      <c r="X347" s="387"/>
      <c r="Y347" s="387"/>
      <c r="Z347" s="387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97">
        <v>4607091383836</v>
      </c>
      <c r="E348" s="398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4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9"/>
      <c r="R348" s="389"/>
      <c r="S348" s="389"/>
      <c r="T348" s="390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395"/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387"/>
      <c r="O349" s="396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7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387"/>
      <c r="O350" s="396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93" t="s">
        <v>71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387"/>
      <c r="Z351" s="387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97">
        <v>4607091387919</v>
      </c>
      <c r="E352" s="398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6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97">
        <v>4680115883604</v>
      </c>
      <c r="E353" s="398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6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9"/>
      <c r="R353" s="389"/>
      <c r="S353" s="389"/>
      <c r="T353" s="390"/>
      <c r="U353" s="34"/>
      <c r="V353" s="34"/>
      <c r="W353" s="35" t="s">
        <v>68</v>
      </c>
      <c r="X353" s="377">
        <v>525</v>
      </c>
      <c r="Y353" s="378">
        <f>IFERROR(IF(X353="",0,CEILING((X353/$H353),1)*$H353),"")</f>
        <v>525</v>
      </c>
      <c r="Z353" s="36">
        <f>IFERROR(IF(Y353=0,"",ROUNDUP(Y353/H353,0)*0.00753),"")</f>
        <v>1.8825000000000001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593</v>
      </c>
      <c r="BN353" s="64">
        <f>IFERROR(Y353*I353/H353,"0")</f>
        <v>593</v>
      </c>
      <c r="BO353" s="64">
        <f>IFERROR(1/J353*(X353/H353),"0")</f>
        <v>1.6025641025641024</v>
      </c>
      <c r="BP353" s="64">
        <f>IFERROR(1/J353*(Y353/H353),"0")</f>
        <v>1.6025641025641024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97">
        <v>4680115883567</v>
      </c>
      <c r="E354" s="398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9"/>
      <c r="R354" s="389"/>
      <c r="S354" s="389"/>
      <c r="T354" s="390"/>
      <c r="U354" s="34"/>
      <c r="V354" s="34"/>
      <c r="W354" s="35" t="s">
        <v>68</v>
      </c>
      <c r="X354" s="377">
        <v>350</v>
      </c>
      <c r="Y354" s="378">
        <f>IFERROR(IF(X354="",0,CEILING((X354/$H354),1)*$H354),"")</f>
        <v>350.7</v>
      </c>
      <c r="Z354" s="36">
        <f>IFERROR(IF(Y354=0,"",ROUNDUP(Y354/H354,0)*0.00753),"")</f>
        <v>1.2575100000000001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393.33333333333331</v>
      </c>
      <c r="BN354" s="64">
        <f>IFERROR(Y354*I354/H354,"0")</f>
        <v>394.11999999999995</v>
      </c>
      <c r="BO354" s="64">
        <f>IFERROR(1/J354*(X354/H354),"0")</f>
        <v>1.0683760683760684</v>
      </c>
      <c r="BP354" s="64">
        <f>IFERROR(1/J354*(Y354/H354),"0")</f>
        <v>1.0705128205128205</v>
      </c>
    </row>
    <row r="355" spans="1:68" x14ac:dyDescent="0.2">
      <c r="A355" s="395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387"/>
      <c r="O355" s="396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416.66666666666663</v>
      </c>
      <c r="Y355" s="379">
        <f>IFERROR(Y352/H352,"0")+IFERROR(Y353/H353,"0")+IFERROR(Y354/H354,"0")</f>
        <v>417</v>
      </c>
      <c r="Z355" s="379">
        <f>IFERROR(IF(Z352="",0,Z352),"0")+IFERROR(IF(Z353="",0,Z353),"0")+IFERROR(IF(Z354="",0,Z354),"0")</f>
        <v>3.1400100000000002</v>
      </c>
      <c r="AA355" s="380"/>
      <c r="AB355" s="380"/>
      <c r="AC355" s="380"/>
    </row>
    <row r="356" spans="1:68" x14ac:dyDescent="0.2">
      <c r="A356" s="387"/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96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875</v>
      </c>
      <c r="Y356" s="379">
        <f>IFERROR(SUM(Y352:Y354),"0")</f>
        <v>875.7</v>
      </c>
      <c r="Z356" s="37"/>
      <c r="AA356" s="380"/>
      <c r="AB356" s="380"/>
      <c r="AC356" s="380"/>
    </row>
    <row r="357" spans="1:68" ht="27.75" hidden="1" customHeight="1" x14ac:dyDescent="0.2">
      <c r="A357" s="426" t="s">
        <v>473</v>
      </c>
      <c r="B357" s="427"/>
      <c r="C357" s="427"/>
      <c r="D357" s="427"/>
      <c r="E357" s="427"/>
      <c r="F357" s="427"/>
      <c r="G357" s="427"/>
      <c r="H357" s="427"/>
      <c r="I357" s="427"/>
      <c r="J357" s="427"/>
      <c r="K357" s="427"/>
      <c r="L357" s="427"/>
      <c r="M357" s="427"/>
      <c r="N357" s="427"/>
      <c r="O357" s="427"/>
      <c r="P357" s="427"/>
      <c r="Q357" s="427"/>
      <c r="R357" s="427"/>
      <c r="S357" s="427"/>
      <c r="T357" s="427"/>
      <c r="U357" s="427"/>
      <c r="V357" s="427"/>
      <c r="W357" s="427"/>
      <c r="X357" s="427"/>
      <c r="Y357" s="427"/>
      <c r="Z357" s="427"/>
      <c r="AA357" s="48"/>
      <c r="AB357" s="48"/>
      <c r="AC357" s="48"/>
    </row>
    <row r="358" spans="1:68" ht="16.5" hidden="1" customHeight="1" x14ac:dyDescent="0.25">
      <c r="A358" s="391" t="s">
        <v>474</v>
      </c>
      <c r="B358" s="387"/>
      <c r="C358" s="387"/>
      <c r="D358" s="387"/>
      <c r="E358" s="387"/>
      <c r="F358" s="387"/>
      <c r="G358" s="387"/>
      <c r="H358" s="387"/>
      <c r="I358" s="387"/>
      <c r="J358" s="387"/>
      <c r="K358" s="387"/>
      <c r="L358" s="387"/>
      <c r="M358" s="387"/>
      <c r="N358" s="387"/>
      <c r="O358" s="387"/>
      <c r="P358" s="387"/>
      <c r="Q358" s="387"/>
      <c r="R358" s="387"/>
      <c r="S358" s="387"/>
      <c r="T358" s="387"/>
      <c r="U358" s="387"/>
      <c r="V358" s="387"/>
      <c r="W358" s="387"/>
      <c r="X358" s="387"/>
      <c r="Y358" s="387"/>
      <c r="Z358" s="387"/>
      <c r="AA358" s="372"/>
      <c r="AB358" s="372"/>
      <c r="AC358" s="372"/>
    </row>
    <row r="359" spans="1:68" ht="14.25" hidden="1" customHeight="1" x14ac:dyDescent="0.25">
      <c r="A359" s="393" t="s">
        <v>109</v>
      </c>
      <c r="B359" s="387"/>
      <c r="C359" s="387"/>
      <c r="D359" s="387"/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87"/>
      <c r="P359" s="387"/>
      <c r="Q359" s="387"/>
      <c r="R359" s="387"/>
      <c r="S359" s="387"/>
      <c r="T359" s="387"/>
      <c r="U359" s="387"/>
      <c r="V359" s="387"/>
      <c r="W359" s="387"/>
      <c r="X359" s="387"/>
      <c r="Y359" s="387"/>
      <c r="Z359" s="387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97">
        <v>4680115884847</v>
      </c>
      <c r="E360" s="398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4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9"/>
      <c r="R360" s="389"/>
      <c r="S360" s="389"/>
      <c r="T360" s="390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97">
        <v>4680115884847</v>
      </c>
      <c r="E361" s="398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62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9"/>
      <c r="R361" s="389"/>
      <c r="S361" s="389"/>
      <c r="T361" s="390"/>
      <c r="U361" s="34"/>
      <c r="V361" s="34"/>
      <c r="W361" s="35" t="s">
        <v>68</v>
      </c>
      <c r="X361" s="377">
        <v>1000</v>
      </c>
      <c r="Y361" s="378">
        <f t="shared" si="67"/>
        <v>1005</v>
      </c>
      <c r="Z361" s="36">
        <f>IFERROR(IF(Y361=0,"",ROUNDUP(Y361/H361,0)*0.02175),"")</f>
        <v>1.4572499999999999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1032</v>
      </c>
      <c r="BN361" s="64">
        <f t="shared" si="69"/>
        <v>1037.1600000000001</v>
      </c>
      <c r="BO361" s="64">
        <f t="shared" si="70"/>
        <v>1.3888888888888888</v>
      </c>
      <c r="BP361" s="64">
        <f t="shared" si="71"/>
        <v>1.3958333333333333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97">
        <v>4680115884854</v>
      </c>
      <c r="E362" s="398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4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9"/>
      <c r="R362" s="389"/>
      <c r="S362" s="389"/>
      <c r="T362" s="390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97">
        <v>4680115884854</v>
      </c>
      <c r="E363" s="398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4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9"/>
      <c r="R363" s="389"/>
      <c r="S363" s="389"/>
      <c r="T363" s="390"/>
      <c r="U363" s="34"/>
      <c r="V363" s="34"/>
      <c r="W363" s="35" t="s">
        <v>68</v>
      </c>
      <c r="X363" s="377">
        <v>1000</v>
      </c>
      <c r="Y363" s="378">
        <f t="shared" si="67"/>
        <v>1005</v>
      </c>
      <c r="Z363" s="36">
        <f>IFERROR(IF(Y363=0,"",ROUNDUP(Y363/H363,0)*0.02175),"")</f>
        <v>1.4572499999999999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1032</v>
      </c>
      <c r="BN363" s="64">
        <f t="shared" si="69"/>
        <v>1037.1600000000001</v>
      </c>
      <c r="BO363" s="64">
        <f t="shared" si="70"/>
        <v>1.3888888888888888</v>
      </c>
      <c r="BP363" s="64">
        <f t="shared" si="71"/>
        <v>1.3958333333333333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97">
        <v>4680115884830</v>
      </c>
      <c r="E364" s="398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4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9"/>
      <c r="R364" s="389"/>
      <c r="S364" s="389"/>
      <c r="T364" s="390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97">
        <v>4680115884830</v>
      </c>
      <c r="E365" s="398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4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9"/>
      <c r="R365" s="389"/>
      <c r="S365" s="389"/>
      <c r="T365" s="390"/>
      <c r="U365" s="34"/>
      <c r="V365" s="34"/>
      <c r="W365" s="35" t="s">
        <v>68</v>
      </c>
      <c r="X365" s="377">
        <v>1500</v>
      </c>
      <c r="Y365" s="378">
        <f t="shared" si="67"/>
        <v>1500</v>
      </c>
      <c r="Z365" s="36">
        <f>IFERROR(IF(Y365=0,"",ROUNDUP(Y365/H365,0)*0.02175),"")</f>
        <v>2.1749999999999998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1548</v>
      </c>
      <c r="BN365" s="64">
        <f t="shared" si="69"/>
        <v>1548</v>
      </c>
      <c r="BO365" s="64">
        <f t="shared" si="70"/>
        <v>2.083333333333333</v>
      </c>
      <c r="BP365" s="64">
        <f t="shared" si="71"/>
        <v>2.083333333333333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97">
        <v>4680115882638</v>
      </c>
      <c r="E366" s="398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7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9"/>
      <c r="R366" s="389"/>
      <c r="S366" s="389"/>
      <c r="T366" s="390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97">
        <v>4680115884922</v>
      </c>
      <c r="E367" s="398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4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97">
        <v>4680115884861</v>
      </c>
      <c r="E368" s="398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4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395"/>
      <c r="B369" s="387"/>
      <c r="C369" s="387"/>
      <c r="D369" s="387"/>
      <c r="E369" s="387"/>
      <c r="F369" s="387"/>
      <c r="G369" s="387"/>
      <c r="H369" s="387"/>
      <c r="I369" s="387"/>
      <c r="J369" s="387"/>
      <c r="K369" s="387"/>
      <c r="L369" s="387"/>
      <c r="M369" s="387"/>
      <c r="N369" s="387"/>
      <c r="O369" s="396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233.33333333333334</v>
      </c>
      <c r="Y369" s="379">
        <f>IFERROR(Y360/H360,"0")+IFERROR(Y361/H361,"0")+IFERROR(Y362/H362,"0")+IFERROR(Y363/H363,"0")+IFERROR(Y364/H364,"0")+IFERROR(Y365/H365,"0")+IFERROR(Y366/H366,"0")+IFERROR(Y367/H367,"0")+IFERROR(Y368/H368,"0")</f>
        <v>234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5.0894999999999992</v>
      </c>
      <c r="AA369" s="380"/>
      <c r="AB369" s="380"/>
      <c r="AC369" s="380"/>
    </row>
    <row r="370" spans="1:68" x14ac:dyDescent="0.2">
      <c r="A370" s="387"/>
      <c r="B370" s="387"/>
      <c r="C370" s="387"/>
      <c r="D370" s="387"/>
      <c r="E370" s="387"/>
      <c r="F370" s="387"/>
      <c r="G370" s="387"/>
      <c r="H370" s="387"/>
      <c r="I370" s="387"/>
      <c r="J370" s="387"/>
      <c r="K370" s="387"/>
      <c r="L370" s="387"/>
      <c r="M370" s="387"/>
      <c r="N370" s="387"/>
      <c r="O370" s="396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3500</v>
      </c>
      <c r="Y370" s="379">
        <f>IFERROR(SUM(Y360:Y368),"0")</f>
        <v>3510</v>
      </c>
      <c r="Z370" s="37"/>
      <c r="AA370" s="380"/>
      <c r="AB370" s="380"/>
      <c r="AC370" s="380"/>
    </row>
    <row r="371" spans="1:68" ht="14.25" hidden="1" customHeight="1" x14ac:dyDescent="0.25">
      <c r="A371" s="393" t="s">
        <v>149</v>
      </c>
      <c r="B371" s="387"/>
      <c r="C371" s="387"/>
      <c r="D371" s="387"/>
      <c r="E371" s="387"/>
      <c r="F371" s="387"/>
      <c r="G371" s="387"/>
      <c r="H371" s="387"/>
      <c r="I371" s="387"/>
      <c r="J371" s="387"/>
      <c r="K371" s="387"/>
      <c r="L371" s="387"/>
      <c r="M371" s="387"/>
      <c r="N371" s="387"/>
      <c r="O371" s="387"/>
      <c r="P371" s="387"/>
      <c r="Q371" s="387"/>
      <c r="R371" s="387"/>
      <c r="S371" s="387"/>
      <c r="T371" s="387"/>
      <c r="U371" s="387"/>
      <c r="V371" s="387"/>
      <c r="W371" s="387"/>
      <c r="X371" s="387"/>
      <c r="Y371" s="387"/>
      <c r="Z371" s="387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97">
        <v>4607091383980</v>
      </c>
      <c r="E372" s="398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7">
        <v>1200</v>
      </c>
      <c r="Y372" s="378">
        <f>IFERROR(IF(X372="",0,CEILING((X372/$H372),1)*$H372),"")</f>
        <v>1200</v>
      </c>
      <c r="Z372" s="36">
        <f>IFERROR(IF(Y372=0,"",ROUNDUP(Y372/H372,0)*0.02175),"")</f>
        <v>1.7399999999999998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1238.4000000000001</v>
      </c>
      <c r="BN372" s="64">
        <f>IFERROR(Y372*I372/H372,"0")</f>
        <v>1238.4000000000001</v>
      </c>
      <c r="BO372" s="64">
        <f>IFERROR(1/J372*(X372/H372),"0")</f>
        <v>1.6666666666666665</v>
      </c>
      <c r="BP372" s="64">
        <f>IFERROR(1/J372*(Y372/H372),"0")</f>
        <v>1.6666666666666665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97">
        <v>4607091384178</v>
      </c>
      <c r="E373" s="398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9"/>
      <c r="R373" s="389"/>
      <c r="S373" s="389"/>
      <c r="T373" s="390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5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7"/>
      <c r="N374" s="387"/>
      <c r="O374" s="396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80</v>
      </c>
      <c r="Y374" s="379">
        <f>IFERROR(Y372/H372,"0")+IFERROR(Y373/H373,"0")</f>
        <v>80</v>
      </c>
      <c r="Z374" s="379">
        <f>IFERROR(IF(Z372="",0,Z372),"0")+IFERROR(IF(Z373="",0,Z373),"0")</f>
        <v>1.7399999999999998</v>
      </c>
      <c r="AA374" s="380"/>
      <c r="AB374" s="380"/>
      <c r="AC374" s="380"/>
    </row>
    <row r="375" spans="1:68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387"/>
      <c r="O375" s="396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1200</v>
      </c>
      <c r="Y375" s="379">
        <f>IFERROR(SUM(Y372:Y373),"0")</f>
        <v>1200</v>
      </c>
      <c r="Z375" s="37"/>
      <c r="AA375" s="380"/>
      <c r="AB375" s="380"/>
      <c r="AC375" s="380"/>
    </row>
    <row r="376" spans="1:68" ht="14.25" hidden="1" customHeight="1" x14ac:dyDescent="0.25">
      <c r="A376" s="393" t="s">
        <v>71</v>
      </c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  <c r="U376" s="387"/>
      <c r="V376" s="387"/>
      <c r="W376" s="387"/>
      <c r="X376" s="387"/>
      <c r="Y376" s="387"/>
      <c r="Z376" s="387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97">
        <v>4607091383928</v>
      </c>
      <c r="E377" s="398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58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97">
        <v>4607091383928</v>
      </c>
      <c r="E378" s="398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9"/>
      <c r="R378" s="389"/>
      <c r="S378" s="389"/>
      <c r="T378" s="390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97">
        <v>4607091384260</v>
      </c>
      <c r="E379" s="398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7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9"/>
      <c r="R379" s="389"/>
      <c r="S379" s="389"/>
      <c r="T379" s="390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5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387"/>
      <c r="O380" s="396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7"/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7"/>
      <c r="N381" s="387"/>
      <c r="O381" s="396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93" t="s">
        <v>170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87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97">
        <v>4607091384673</v>
      </c>
      <c r="E383" s="398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4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9"/>
      <c r="R383" s="389"/>
      <c r="S383" s="389"/>
      <c r="T383" s="390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97">
        <v>4607091384673</v>
      </c>
      <c r="E384" s="398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7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395"/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7"/>
      <c r="N385" s="387"/>
      <c r="O385" s="396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7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387"/>
      <c r="O386" s="396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391" t="s">
        <v>502</v>
      </c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387"/>
      <c r="O387" s="387"/>
      <c r="P387" s="387"/>
      <c r="Q387" s="387"/>
      <c r="R387" s="387"/>
      <c r="S387" s="387"/>
      <c r="T387" s="387"/>
      <c r="U387" s="387"/>
      <c r="V387" s="387"/>
      <c r="W387" s="387"/>
      <c r="X387" s="387"/>
      <c r="Y387" s="387"/>
      <c r="Z387" s="387"/>
      <c r="AA387" s="372"/>
      <c r="AB387" s="372"/>
      <c r="AC387" s="372"/>
    </row>
    <row r="388" spans="1:68" ht="14.25" hidden="1" customHeight="1" x14ac:dyDescent="0.25">
      <c r="A388" s="393" t="s">
        <v>109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87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97">
        <v>4680115881907</v>
      </c>
      <c r="E389" s="398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767" t="s">
        <v>505</v>
      </c>
      <c r="Q389" s="389"/>
      <c r="R389" s="389"/>
      <c r="S389" s="389"/>
      <c r="T389" s="390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97">
        <v>4680115884892</v>
      </c>
      <c r="E390" s="398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5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9"/>
      <c r="R390" s="389"/>
      <c r="S390" s="389"/>
      <c r="T390" s="390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97">
        <v>4680115884885</v>
      </c>
      <c r="E391" s="398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9"/>
      <c r="R391" s="389"/>
      <c r="S391" s="389"/>
      <c r="T391" s="390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97">
        <v>4680115884908</v>
      </c>
      <c r="E392" s="398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74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95"/>
      <c r="B393" s="387"/>
      <c r="C393" s="387"/>
      <c r="D393" s="387"/>
      <c r="E393" s="387"/>
      <c r="F393" s="387"/>
      <c r="G393" s="387"/>
      <c r="H393" s="387"/>
      <c r="I393" s="387"/>
      <c r="J393" s="387"/>
      <c r="K393" s="387"/>
      <c r="L393" s="387"/>
      <c r="M393" s="387"/>
      <c r="N393" s="387"/>
      <c r="O393" s="39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7"/>
      <c r="B394" s="387"/>
      <c r="C394" s="387"/>
      <c r="D394" s="387"/>
      <c r="E394" s="387"/>
      <c r="F394" s="387"/>
      <c r="G394" s="387"/>
      <c r="H394" s="387"/>
      <c r="I394" s="387"/>
      <c r="J394" s="387"/>
      <c r="K394" s="387"/>
      <c r="L394" s="387"/>
      <c r="M394" s="387"/>
      <c r="N394" s="387"/>
      <c r="O394" s="39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93" t="s">
        <v>63</v>
      </c>
      <c r="B395" s="387"/>
      <c r="C395" s="387"/>
      <c r="D395" s="387"/>
      <c r="E395" s="387"/>
      <c r="F395" s="387"/>
      <c r="G395" s="387"/>
      <c r="H395" s="387"/>
      <c r="I395" s="387"/>
      <c r="J395" s="387"/>
      <c r="K395" s="387"/>
      <c r="L395" s="387"/>
      <c r="M395" s="387"/>
      <c r="N395" s="387"/>
      <c r="O395" s="387"/>
      <c r="P395" s="387"/>
      <c r="Q395" s="387"/>
      <c r="R395" s="387"/>
      <c r="S395" s="387"/>
      <c r="T395" s="387"/>
      <c r="U395" s="387"/>
      <c r="V395" s="387"/>
      <c r="W395" s="387"/>
      <c r="X395" s="387"/>
      <c r="Y395" s="387"/>
      <c r="Z395" s="387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97">
        <v>4607091384802</v>
      </c>
      <c r="E396" s="398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5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9"/>
      <c r="R396" s="389"/>
      <c r="S396" s="389"/>
      <c r="T396" s="390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97">
        <v>4607091384826</v>
      </c>
      <c r="E397" s="398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7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9"/>
      <c r="R397" s="389"/>
      <c r="S397" s="389"/>
      <c r="T397" s="390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395"/>
      <c r="B398" s="387"/>
      <c r="C398" s="387"/>
      <c r="D398" s="387"/>
      <c r="E398" s="387"/>
      <c r="F398" s="387"/>
      <c r="G398" s="387"/>
      <c r="H398" s="387"/>
      <c r="I398" s="387"/>
      <c r="J398" s="387"/>
      <c r="K398" s="387"/>
      <c r="L398" s="387"/>
      <c r="M398" s="387"/>
      <c r="N398" s="387"/>
      <c r="O398" s="39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7"/>
      <c r="B399" s="387"/>
      <c r="C399" s="387"/>
      <c r="D399" s="387"/>
      <c r="E399" s="387"/>
      <c r="F399" s="387"/>
      <c r="G399" s="387"/>
      <c r="H399" s="387"/>
      <c r="I399" s="387"/>
      <c r="J399" s="387"/>
      <c r="K399" s="387"/>
      <c r="L399" s="387"/>
      <c r="M399" s="387"/>
      <c r="N399" s="387"/>
      <c r="O399" s="39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93" t="s">
        <v>71</v>
      </c>
      <c r="B400" s="387"/>
      <c r="C400" s="387"/>
      <c r="D400" s="387"/>
      <c r="E400" s="387"/>
      <c r="F400" s="387"/>
      <c r="G400" s="387"/>
      <c r="H400" s="387"/>
      <c r="I400" s="387"/>
      <c r="J400" s="387"/>
      <c r="K400" s="387"/>
      <c r="L400" s="387"/>
      <c r="M400" s="387"/>
      <c r="N400" s="387"/>
      <c r="O400" s="387"/>
      <c r="P400" s="387"/>
      <c r="Q400" s="387"/>
      <c r="R400" s="387"/>
      <c r="S400" s="387"/>
      <c r="T400" s="387"/>
      <c r="U400" s="387"/>
      <c r="V400" s="387"/>
      <c r="W400" s="387"/>
      <c r="X400" s="387"/>
      <c r="Y400" s="387"/>
      <c r="Z400" s="387"/>
      <c r="AA400" s="373"/>
      <c r="AB400" s="373"/>
      <c r="AC400" s="373"/>
    </row>
    <row r="401" spans="1:68" ht="27" hidden="1" customHeight="1" x14ac:dyDescent="0.25">
      <c r="A401" s="54" t="s">
        <v>516</v>
      </c>
      <c r="B401" s="54" t="s">
        <v>517</v>
      </c>
      <c r="C401" s="31">
        <v>4301051635</v>
      </c>
      <c r="D401" s="397">
        <v>4607091384246</v>
      </c>
      <c r="E401" s="398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69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97">
        <v>4680115881976</v>
      </c>
      <c r="E402" s="398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6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9"/>
      <c r="R402" s="389"/>
      <c r="S402" s="389"/>
      <c r="T402" s="390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97">
        <v>4607091384253</v>
      </c>
      <c r="E403" s="398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6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97">
        <v>4607091384253</v>
      </c>
      <c r="E404" s="398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7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9"/>
      <c r="R404" s="389"/>
      <c r="S404" s="389"/>
      <c r="T404" s="390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97">
        <v>4680115881969</v>
      </c>
      <c r="E405" s="398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9"/>
      <c r="R405" s="389"/>
      <c r="S405" s="389"/>
      <c r="T405" s="390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395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7"/>
      <c r="N406" s="387"/>
      <c r="O406" s="39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7"/>
      <c r="B407" s="387"/>
      <c r="C407" s="387"/>
      <c r="D407" s="387"/>
      <c r="E407" s="387"/>
      <c r="F407" s="387"/>
      <c r="G407" s="387"/>
      <c r="H407" s="387"/>
      <c r="I407" s="387"/>
      <c r="J407" s="387"/>
      <c r="K407" s="387"/>
      <c r="L407" s="387"/>
      <c r="M407" s="387"/>
      <c r="N407" s="387"/>
      <c r="O407" s="39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93" t="s">
        <v>170</v>
      </c>
      <c r="B408" s="387"/>
      <c r="C408" s="387"/>
      <c r="D408" s="387"/>
      <c r="E408" s="387"/>
      <c r="F408" s="387"/>
      <c r="G408" s="387"/>
      <c r="H408" s="387"/>
      <c r="I408" s="387"/>
      <c r="J408" s="387"/>
      <c r="K408" s="387"/>
      <c r="L408" s="387"/>
      <c r="M408" s="387"/>
      <c r="N408" s="387"/>
      <c r="O408" s="387"/>
      <c r="P408" s="387"/>
      <c r="Q408" s="387"/>
      <c r="R408" s="387"/>
      <c r="S408" s="387"/>
      <c r="T408" s="387"/>
      <c r="U408" s="387"/>
      <c r="V408" s="387"/>
      <c r="W408" s="387"/>
      <c r="X408" s="387"/>
      <c r="Y408" s="387"/>
      <c r="Z408" s="387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97">
        <v>4607091389357</v>
      </c>
      <c r="E409" s="398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5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9"/>
      <c r="R409" s="389"/>
      <c r="S409" s="389"/>
      <c r="T409" s="390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395"/>
      <c r="B410" s="387"/>
      <c r="C410" s="387"/>
      <c r="D410" s="387"/>
      <c r="E410" s="387"/>
      <c r="F410" s="387"/>
      <c r="G410" s="387"/>
      <c r="H410" s="387"/>
      <c r="I410" s="387"/>
      <c r="J410" s="387"/>
      <c r="K410" s="387"/>
      <c r="L410" s="387"/>
      <c r="M410" s="387"/>
      <c r="N410" s="387"/>
      <c r="O410" s="396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7"/>
      <c r="B411" s="387"/>
      <c r="C411" s="387"/>
      <c r="D411" s="387"/>
      <c r="E411" s="387"/>
      <c r="F411" s="387"/>
      <c r="G411" s="387"/>
      <c r="H411" s="387"/>
      <c r="I411" s="387"/>
      <c r="J411" s="387"/>
      <c r="K411" s="387"/>
      <c r="L411" s="387"/>
      <c r="M411" s="387"/>
      <c r="N411" s="387"/>
      <c r="O411" s="396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26" t="s">
        <v>527</v>
      </c>
      <c r="B412" s="427"/>
      <c r="C412" s="427"/>
      <c r="D412" s="427"/>
      <c r="E412" s="427"/>
      <c r="F412" s="427"/>
      <c r="G412" s="427"/>
      <c r="H412" s="427"/>
      <c r="I412" s="427"/>
      <c r="J412" s="427"/>
      <c r="K412" s="427"/>
      <c r="L412" s="427"/>
      <c r="M412" s="427"/>
      <c r="N412" s="427"/>
      <c r="O412" s="427"/>
      <c r="P412" s="427"/>
      <c r="Q412" s="427"/>
      <c r="R412" s="427"/>
      <c r="S412" s="427"/>
      <c r="T412" s="427"/>
      <c r="U412" s="427"/>
      <c r="V412" s="427"/>
      <c r="W412" s="427"/>
      <c r="X412" s="427"/>
      <c r="Y412" s="427"/>
      <c r="Z412" s="427"/>
      <c r="AA412" s="48"/>
      <c r="AB412" s="48"/>
      <c r="AC412" s="48"/>
    </row>
    <row r="413" spans="1:68" ht="16.5" hidden="1" customHeight="1" x14ac:dyDescent="0.25">
      <c r="A413" s="391" t="s">
        <v>528</v>
      </c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387"/>
      <c r="O413" s="387"/>
      <c r="P413" s="387"/>
      <c r="Q413" s="387"/>
      <c r="R413" s="387"/>
      <c r="S413" s="387"/>
      <c r="T413" s="387"/>
      <c r="U413" s="387"/>
      <c r="V413" s="387"/>
      <c r="W413" s="387"/>
      <c r="X413" s="387"/>
      <c r="Y413" s="387"/>
      <c r="Z413" s="387"/>
      <c r="AA413" s="372"/>
      <c r="AB413" s="372"/>
      <c r="AC413" s="372"/>
    </row>
    <row r="414" spans="1:68" ht="14.25" hidden="1" customHeight="1" x14ac:dyDescent="0.25">
      <c r="A414" s="393" t="s">
        <v>109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87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97">
        <v>4607091389708</v>
      </c>
      <c r="E415" s="398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9"/>
      <c r="R415" s="389"/>
      <c r="S415" s="389"/>
      <c r="T415" s="390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395"/>
      <c r="B416" s="387"/>
      <c r="C416" s="387"/>
      <c r="D416" s="387"/>
      <c r="E416" s="387"/>
      <c r="F416" s="387"/>
      <c r="G416" s="387"/>
      <c r="H416" s="387"/>
      <c r="I416" s="387"/>
      <c r="J416" s="387"/>
      <c r="K416" s="387"/>
      <c r="L416" s="387"/>
      <c r="M416" s="387"/>
      <c r="N416" s="387"/>
      <c r="O416" s="396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7"/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387"/>
      <c r="O417" s="396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93" t="s">
        <v>63</v>
      </c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387"/>
      <c r="O418" s="387"/>
      <c r="P418" s="387"/>
      <c r="Q418" s="387"/>
      <c r="R418" s="387"/>
      <c r="S418" s="387"/>
      <c r="T418" s="387"/>
      <c r="U418" s="387"/>
      <c r="V418" s="387"/>
      <c r="W418" s="387"/>
      <c r="X418" s="387"/>
      <c r="Y418" s="387"/>
      <c r="Z418" s="387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97">
        <v>4607091389753</v>
      </c>
      <c r="E419" s="398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6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9"/>
      <c r="R419" s="389"/>
      <c r="S419" s="389"/>
      <c r="T419" s="390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97">
        <v>4607091389753</v>
      </c>
      <c r="E420" s="398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4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9"/>
      <c r="R420" s="389"/>
      <c r="S420" s="389"/>
      <c r="T420" s="390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97">
        <v>4607091389760</v>
      </c>
      <c r="E421" s="398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4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9"/>
      <c r="R421" s="389"/>
      <c r="S421" s="389"/>
      <c r="T421" s="390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97">
        <v>4607091389746</v>
      </c>
      <c r="E422" s="398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6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9"/>
      <c r="R422" s="389"/>
      <c r="S422" s="389"/>
      <c r="T422" s="390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97">
        <v>4607091389746</v>
      </c>
      <c r="E423" s="398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6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97">
        <v>4680115883147</v>
      </c>
      <c r="E424" s="398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6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9"/>
      <c r="R424" s="389"/>
      <c r="S424" s="389"/>
      <c r="T424" s="390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97">
        <v>4680115883147</v>
      </c>
      <c r="E425" s="398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7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9"/>
      <c r="R425" s="389"/>
      <c r="S425" s="389"/>
      <c r="T425" s="390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4301031178</v>
      </c>
      <c r="D426" s="397">
        <v>4607091384338</v>
      </c>
      <c r="E426" s="398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6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9"/>
      <c r="R426" s="389"/>
      <c r="S426" s="389"/>
      <c r="T426" s="390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4301031330</v>
      </c>
      <c r="D427" s="397">
        <v>4607091384338</v>
      </c>
      <c r="E427" s="398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9"/>
      <c r="R427" s="389"/>
      <c r="S427" s="389"/>
      <c r="T427" s="390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97">
        <v>4680115883154</v>
      </c>
      <c r="E428" s="398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97">
        <v>4680115883154</v>
      </c>
      <c r="E429" s="398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6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9"/>
      <c r="R429" s="389"/>
      <c r="S429" s="389"/>
      <c r="T429" s="390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97">
        <v>4607091389524</v>
      </c>
      <c r="E430" s="398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4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97">
        <v>4607091389524</v>
      </c>
      <c r="E431" s="398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653" t="s">
        <v>551</v>
      </c>
      <c r="Q431" s="389"/>
      <c r="R431" s="389"/>
      <c r="S431" s="389"/>
      <c r="T431" s="390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97">
        <v>4680115883161</v>
      </c>
      <c r="E432" s="398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7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9"/>
      <c r="R432" s="389"/>
      <c r="S432" s="389"/>
      <c r="T432" s="390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97">
        <v>4680115883161</v>
      </c>
      <c r="E433" s="398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4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97">
        <v>4607091389531</v>
      </c>
      <c r="E434" s="398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4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9"/>
      <c r="R434" s="389"/>
      <c r="S434" s="389"/>
      <c r="T434" s="390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97">
        <v>4607091389531</v>
      </c>
      <c r="E435" s="398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44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97">
        <v>4607091384345</v>
      </c>
      <c r="E436" s="398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97">
        <v>4680115883185</v>
      </c>
      <c r="E437" s="398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97">
        <v>4680115883185</v>
      </c>
      <c r="E438" s="398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97">
        <v>4680115882928</v>
      </c>
      <c r="E439" s="398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4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idden="1" x14ac:dyDescent="0.2">
      <c r="A440" s="395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387"/>
      <c r="O440" s="396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hidden="1" x14ac:dyDescent="0.2">
      <c r="A441" s="387"/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96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hidden="1" customHeight="1" x14ac:dyDescent="0.25">
      <c r="A442" s="393" t="s">
        <v>71</v>
      </c>
      <c r="B442" s="387"/>
      <c r="C442" s="387"/>
      <c r="D442" s="387"/>
      <c r="E442" s="387"/>
      <c r="F442" s="387"/>
      <c r="G442" s="387"/>
      <c r="H442" s="387"/>
      <c r="I442" s="387"/>
      <c r="J442" s="387"/>
      <c r="K442" s="387"/>
      <c r="L442" s="387"/>
      <c r="M442" s="387"/>
      <c r="N442" s="387"/>
      <c r="O442" s="387"/>
      <c r="P442" s="387"/>
      <c r="Q442" s="387"/>
      <c r="R442" s="387"/>
      <c r="S442" s="387"/>
      <c r="T442" s="387"/>
      <c r="U442" s="387"/>
      <c r="V442" s="387"/>
      <c r="W442" s="387"/>
      <c r="X442" s="387"/>
      <c r="Y442" s="387"/>
      <c r="Z442" s="387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97">
        <v>4607091384352</v>
      </c>
      <c r="E443" s="398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7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97">
        <v>4607091389654</v>
      </c>
      <c r="E444" s="398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4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395"/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96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7"/>
      <c r="O446" s="396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93" t="s">
        <v>95</v>
      </c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  <c r="U447" s="387"/>
      <c r="V447" s="387"/>
      <c r="W447" s="387"/>
      <c r="X447" s="387"/>
      <c r="Y447" s="387"/>
      <c r="Z447" s="387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97">
        <v>4680115884342</v>
      </c>
      <c r="E448" s="398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58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395"/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96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7"/>
      <c r="B450" s="387"/>
      <c r="C450" s="387"/>
      <c r="D450" s="387"/>
      <c r="E450" s="387"/>
      <c r="F450" s="387"/>
      <c r="G450" s="387"/>
      <c r="H450" s="387"/>
      <c r="I450" s="387"/>
      <c r="J450" s="387"/>
      <c r="K450" s="387"/>
      <c r="L450" s="387"/>
      <c r="M450" s="387"/>
      <c r="N450" s="387"/>
      <c r="O450" s="396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391" t="s">
        <v>573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387"/>
      <c r="AA451" s="372"/>
      <c r="AB451" s="372"/>
      <c r="AC451" s="372"/>
    </row>
    <row r="452" spans="1:68" ht="14.25" hidden="1" customHeight="1" x14ac:dyDescent="0.25">
      <c r="A452" s="393" t="s">
        <v>149</v>
      </c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387"/>
      <c r="O452" s="387"/>
      <c r="P452" s="387"/>
      <c r="Q452" s="387"/>
      <c r="R452" s="387"/>
      <c r="S452" s="387"/>
      <c r="T452" s="387"/>
      <c r="U452" s="387"/>
      <c r="V452" s="387"/>
      <c r="W452" s="387"/>
      <c r="X452" s="387"/>
      <c r="Y452" s="387"/>
      <c r="Z452" s="387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97">
        <v>4607091389364</v>
      </c>
      <c r="E453" s="398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5"/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96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7"/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7"/>
      <c r="N455" s="387"/>
      <c r="O455" s="396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93" t="s">
        <v>63</v>
      </c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7"/>
      <c r="N456" s="387"/>
      <c r="O456" s="387"/>
      <c r="P456" s="387"/>
      <c r="Q456" s="387"/>
      <c r="R456" s="387"/>
      <c r="S456" s="387"/>
      <c r="T456" s="387"/>
      <c r="U456" s="387"/>
      <c r="V456" s="387"/>
      <c r="W456" s="387"/>
      <c r="X456" s="387"/>
      <c r="Y456" s="387"/>
      <c r="Z456" s="387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4301031212</v>
      </c>
      <c r="D457" s="397">
        <v>4607091389739</v>
      </c>
      <c r="E457" s="398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7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9"/>
      <c r="R457" s="389"/>
      <c r="S457" s="389"/>
      <c r="T457" s="390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4301031324</v>
      </c>
      <c r="D458" s="397">
        <v>4607091389739</v>
      </c>
      <c r="E458" s="398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73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97">
        <v>4607091389425</v>
      </c>
      <c r="E459" s="398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5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97">
        <v>4680115880771</v>
      </c>
      <c r="E460" s="398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5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9"/>
      <c r="R460" s="389"/>
      <c r="S460" s="389"/>
      <c r="T460" s="390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4301031173</v>
      </c>
      <c r="D461" s="397">
        <v>4607091389500</v>
      </c>
      <c r="E461" s="398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5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9"/>
      <c r="R461" s="389"/>
      <c r="S461" s="389"/>
      <c r="T461" s="390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4301031327</v>
      </c>
      <c r="D462" s="397">
        <v>4607091389500</v>
      </c>
      <c r="E462" s="398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5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idden="1" x14ac:dyDescent="0.2">
      <c r="A463" s="395"/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7"/>
      <c r="N463" s="387"/>
      <c r="O463" s="396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hidden="1" x14ac:dyDescent="0.2">
      <c r="A464" s="387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387"/>
      <c r="O464" s="396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hidden="1" customHeight="1" x14ac:dyDescent="0.25">
      <c r="A465" s="393" t="s">
        <v>104</v>
      </c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7"/>
      <c r="N465" s="387"/>
      <c r="O465" s="387"/>
      <c r="P465" s="387"/>
      <c r="Q465" s="387"/>
      <c r="R465" s="387"/>
      <c r="S465" s="387"/>
      <c r="T465" s="387"/>
      <c r="U465" s="387"/>
      <c r="V465" s="387"/>
      <c r="W465" s="387"/>
      <c r="X465" s="387"/>
      <c r="Y465" s="387"/>
      <c r="Z465" s="387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97">
        <v>4680115884090</v>
      </c>
      <c r="E466" s="398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69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87"/>
      <c r="C467" s="387"/>
      <c r="D467" s="387"/>
      <c r="E467" s="387"/>
      <c r="F467" s="387"/>
      <c r="G467" s="387"/>
      <c r="H467" s="387"/>
      <c r="I467" s="387"/>
      <c r="J467" s="387"/>
      <c r="K467" s="387"/>
      <c r="L467" s="387"/>
      <c r="M467" s="387"/>
      <c r="N467" s="387"/>
      <c r="O467" s="39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7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387"/>
      <c r="N468" s="387"/>
      <c r="O468" s="39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391" t="s">
        <v>588</v>
      </c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387"/>
      <c r="O469" s="387"/>
      <c r="P469" s="387"/>
      <c r="Q469" s="387"/>
      <c r="R469" s="387"/>
      <c r="S469" s="387"/>
      <c r="T469" s="387"/>
      <c r="U469" s="387"/>
      <c r="V469" s="387"/>
      <c r="W469" s="387"/>
      <c r="X469" s="387"/>
      <c r="Y469" s="387"/>
      <c r="Z469" s="387"/>
      <c r="AA469" s="372"/>
      <c r="AB469" s="372"/>
      <c r="AC469" s="372"/>
    </row>
    <row r="470" spans="1:68" ht="14.25" hidden="1" customHeight="1" x14ac:dyDescent="0.25">
      <c r="A470" s="393" t="s">
        <v>63</v>
      </c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387"/>
      <c r="N470" s="387"/>
      <c r="O470" s="387"/>
      <c r="P470" s="387"/>
      <c r="Q470" s="387"/>
      <c r="R470" s="387"/>
      <c r="S470" s="387"/>
      <c r="T470" s="387"/>
      <c r="U470" s="387"/>
      <c r="V470" s="387"/>
      <c r="W470" s="387"/>
      <c r="X470" s="387"/>
      <c r="Y470" s="387"/>
      <c r="Z470" s="387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97">
        <v>4680115885189</v>
      </c>
      <c r="E471" s="398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7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9"/>
      <c r="R471" s="389"/>
      <c r="S471" s="389"/>
      <c r="T471" s="390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97">
        <v>4680115885172</v>
      </c>
      <c r="E472" s="398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5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9"/>
      <c r="R472" s="389"/>
      <c r="S472" s="389"/>
      <c r="T472" s="390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97">
        <v>4680115885110</v>
      </c>
      <c r="E473" s="398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7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9"/>
      <c r="R473" s="389"/>
      <c r="S473" s="389"/>
      <c r="T473" s="390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395"/>
      <c r="B474" s="387"/>
      <c r="C474" s="387"/>
      <c r="D474" s="387"/>
      <c r="E474" s="387"/>
      <c r="F474" s="387"/>
      <c r="G474" s="387"/>
      <c r="H474" s="387"/>
      <c r="I474" s="387"/>
      <c r="J474" s="387"/>
      <c r="K474" s="387"/>
      <c r="L474" s="387"/>
      <c r="M474" s="387"/>
      <c r="N474" s="387"/>
      <c r="O474" s="396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7"/>
      <c r="B475" s="387"/>
      <c r="C475" s="387"/>
      <c r="D475" s="387"/>
      <c r="E475" s="387"/>
      <c r="F475" s="387"/>
      <c r="G475" s="387"/>
      <c r="H475" s="387"/>
      <c r="I475" s="387"/>
      <c r="J475" s="387"/>
      <c r="K475" s="387"/>
      <c r="L475" s="387"/>
      <c r="M475" s="387"/>
      <c r="N475" s="387"/>
      <c r="O475" s="396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391" t="s">
        <v>595</v>
      </c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387"/>
      <c r="O476" s="387"/>
      <c r="P476" s="387"/>
      <c r="Q476" s="387"/>
      <c r="R476" s="387"/>
      <c r="S476" s="387"/>
      <c r="T476" s="387"/>
      <c r="U476" s="387"/>
      <c r="V476" s="387"/>
      <c r="W476" s="387"/>
      <c r="X476" s="387"/>
      <c r="Y476" s="387"/>
      <c r="Z476" s="387"/>
      <c r="AA476" s="372"/>
      <c r="AB476" s="372"/>
      <c r="AC476" s="372"/>
    </row>
    <row r="477" spans="1:68" ht="14.25" hidden="1" customHeight="1" x14ac:dyDescent="0.25">
      <c r="A477" s="393" t="s">
        <v>63</v>
      </c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387"/>
      <c r="O477" s="387"/>
      <c r="P477" s="387"/>
      <c r="Q477" s="387"/>
      <c r="R477" s="387"/>
      <c r="S477" s="387"/>
      <c r="T477" s="387"/>
      <c r="U477" s="387"/>
      <c r="V477" s="387"/>
      <c r="W477" s="387"/>
      <c r="X477" s="387"/>
      <c r="Y477" s="387"/>
      <c r="Z477" s="387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97">
        <v>4680115885103</v>
      </c>
      <c r="E478" s="398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4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5"/>
      <c r="B479" s="387"/>
      <c r="C479" s="387"/>
      <c r="D479" s="387"/>
      <c r="E479" s="387"/>
      <c r="F479" s="387"/>
      <c r="G479" s="387"/>
      <c r="H479" s="387"/>
      <c r="I479" s="387"/>
      <c r="J479" s="387"/>
      <c r="K479" s="387"/>
      <c r="L479" s="387"/>
      <c r="M479" s="387"/>
      <c r="N479" s="387"/>
      <c r="O479" s="396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7"/>
      <c r="B480" s="387"/>
      <c r="C480" s="387"/>
      <c r="D480" s="387"/>
      <c r="E480" s="387"/>
      <c r="F480" s="387"/>
      <c r="G480" s="387"/>
      <c r="H480" s="387"/>
      <c r="I480" s="387"/>
      <c r="J480" s="387"/>
      <c r="K480" s="387"/>
      <c r="L480" s="387"/>
      <c r="M480" s="387"/>
      <c r="N480" s="387"/>
      <c r="O480" s="396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26" t="s">
        <v>598</v>
      </c>
      <c r="B481" s="427"/>
      <c r="C481" s="427"/>
      <c r="D481" s="427"/>
      <c r="E481" s="427"/>
      <c r="F481" s="427"/>
      <c r="G481" s="427"/>
      <c r="H481" s="427"/>
      <c r="I481" s="427"/>
      <c r="J481" s="427"/>
      <c r="K481" s="427"/>
      <c r="L481" s="427"/>
      <c r="M481" s="427"/>
      <c r="N481" s="427"/>
      <c r="O481" s="427"/>
      <c r="P481" s="427"/>
      <c r="Q481" s="427"/>
      <c r="R481" s="427"/>
      <c r="S481" s="427"/>
      <c r="T481" s="427"/>
      <c r="U481" s="427"/>
      <c r="V481" s="427"/>
      <c r="W481" s="427"/>
      <c r="X481" s="427"/>
      <c r="Y481" s="427"/>
      <c r="Z481" s="427"/>
      <c r="AA481" s="48"/>
      <c r="AB481" s="48"/>
      <c r="AC481" s="48"/>
    </row>
    <row r="482" spans="1:68" ht="16.5" hidden="1" customHeight="1" x14ac:dyDescent="0.25">
      <c r="A482" s="391" t="s">
        <v>598</v>
      </c>
      <c r="B482" s="387"/>
      <c r="C482" s="387"/>
      <c r="D482" s="387"/>
      <c r="E482" s="387"/>
      <c r="F482" s="387"/>
      <c r="G482" s="387"/>
      <c r="H482" s="387"/>
      <c r="I482" s="387"/>
      <c r="J482" s="387"/>
      <c r="K482" s="387"/>
      <c r="L482" s="387"/>
      <c r="M482" s="387"/>
      <c r="N482" s="387"/>
      <c r="O482" s="387"/>
      <c r="P482" s="387"/>
      <c r="Q482" s="387"/>
      <c r="R482" s="387"/>
      <c r="S482" s="387"/>
      <c r="T482" s="387"/>
      <c r="U482" s="387"/>
      <c r="V482" s="387"/>
      <c r="W482" s="387"/>
      <c r="X482" s="387"/>
      <c r="Y482" s="387"/>
      <c r="Z482" s="387"/>
      <c r="AA482" s="372"/>
      <c r="AB482" s="372"/>
      <c r="AC482" s="372"/>
    </row>
    <row r="483" spans="1:68" ht="14.25" hidden="1" customHeight="1" x14ac:dyDescent="0.25">
      <c r="A483" s="393" t="s">
        <v>109</v>
      </c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387"/>
      <c r="O483" s="387"/>
      <c r="P483" s="387"/>
      <c r="Q483" s="387"/>
      <c r="R483" s="387"/>
      <c r="S483" s="387"/>
      <c r="T483" s="387"/>
      <c r="U483" s="387"/>
      <c r="V483" s="387"/>
      <c r="W483" s="387"/>
      <c r="X483" s="387"/>
      <c r="Y483" s="387"/>
      <c r="Z483" s="387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97">
        <v>4607091389067</v>
      </c>
      <c r="E484" s="398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9"/>
      <c r="R484" s="389"/>
      <c r="S484" s="389"/>
      <c r="T484" s="390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97">
        <v>4680115885271</v>
      </c>
      <c r="E485" s="398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53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97">
        <v>4680115884502</v>
      </c>
      <c r="E486" s="398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hidden="1" customHeight="1" x14ac:dyDescent="0.25">
      <c r="A487" s="54" t="s">
        <v>605</v>
      </c>
      <c r="B487" s="54" t="s">
        <v>606</v>
      </c>
      <c r="C487" s="31">
        <v>4301011771</v>
      </c>
      <c r="D487" s="397">
        <v>4607091389104</v>
      </c>
      <c r="E487" s="398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97">
        <v>4680115884519</v>
      </c>
      <c r="E488" s="398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5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hidden="1" customHeight="1" x14ac:dyDescent="0.25">
      <c r="A489" s="54" t="s">
        <v>609</v>
      </c>
      <c r="B489" s="54" t="s">
        <v>610</v>
      </c>
      <c r="C489" s="31">
        <v>4301011376</v>
      </c>
      <c r="D489" s="397">
        <v>4680115885226</v>
      </c>
      <c r="E489" s="398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6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9"/>
      <c r="R489" s="389"/>
      <c r="S489" s="389"/>
      <c r="T489" s="390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97">
        <v>4680115880603</v>
      </c>
      <c r="E490" s="398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5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9"/>
      <c r="R490" s="389"/>
      <c r="S490" s="389"/>
      <c r="T490" s="390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97">
        <v>4607091389982</v>
      </c>
      <c r="E491" s="398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9"/>
      <c r="R491" s="389"/>
      <c r="S491" s="389"/>
      <c r="T491" s="390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hidden="1" x14ac:dyDescent="0.2">
      <c r="A492" s="395"/>
      <c r="B492" s="387"/>
      <c r="C492" s="387"/>
      <c r="D492" s="387"/>
      <c r="E492" s="387"/>
      <c r="F492" s="387"/>
      <c r="G492" s="387"/>
      <c r="H492" s="387"/>
      <c r="I492" s="387"/>
      <c r="J492" s="387"/>
      <c r="K492" s="387"/>
      <c r="L492" s="387"/>
      <c r="M492" s="387"/>
      <c r="N492" s="387"/>
      <c r="O492" s="39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hidden="1" x14ac:dyDescent="0.2">
      <c r="A493" s="387"/>
      <c r="B493" s="387"/>
      <c r="C493" s="387"/>
      <c r="D493" s="387"/>
      <c r="E493" s="387"/>
      <c r="F493" s="387"/>
      <c r="G493" s="387"/>
      <c r="H493" s="387"/>
      <c r="I493" s="387"/>
      <c r="J493" s="387"/>
      <c r="K493" s="387"/>
      <c r="L493" s="387"/>
      <c r="M493" s="387"/>
      <c r="N493" s="387"/>
      <c r="O493" s="39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hidden="1" customHeight="1" x14ac:dyDescent="0.25">
      <c r="A494" s="393" t="s">
        <v>149</v>
      </c>
      <c r="B494" s="387"/>
      <c r="C494" s="387"/>
      <c r="D494" s="387"/>
      <c r="E494" s="387"/>
      <c r="F494" s="387"/>
      <c r="G494" s="387"/>
      <c r="H494" s="387"/>
      <c r="I494" s="387"/>
      <c r="J494" s="387"/>
      <c r="K494" s="387"/>
      <c r="L494" s="387"/>
      <c r="M494" s="387"/>
      <c r="N494" s="387"/>
      <c r="O494" s="387"/>
      <c r="P494" s="387"/>
      <c r="Q494" s="387"/>
      <c r="R494" s="387"/>
      <c r="S494" s="387"/>
      <c r="T494" s="387"/>
      <c r="U494" s="387"/>
      <c r="V494" s="387"/>
      <c r="W494" s="387"/>
      <c r="X494" s="387"/>
      <c r="Y494" s="387"/>
      <c r="Z494" s="387"/>
      <c r="AA494" s="373"/>
      <c r="AB494" s="373"/>
      <c r="AC494" s="373"/>
    </row>
    <row r="495" spans="1:68" ht="16.5" hidden="1" customHeight="1" x14ac:dyDescent="0.25">
      <c r="A495" s="54" t="s">
        <v>615</v>
      </c>
      <c r="B495" s="54" t="s">
        <v>616</v>
      </c>
      <c r="C495" s="31">
        <v>4301020222</v>
      </c>
      <c r="D495" s="397">
        <v>4607091388930</v>
      </c>
      <c r="E495" s="398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9"/>
      <c r="R495" s="389"/>
      <c r="S495" s="389"/>
      <c r="T495" s="390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97">
        <v>4680115880054</v>
      </c>
      <c r="E496" s="398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6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5"/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387"/>
      <c r="O497" s="396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hidden="1" x14ac:dyDescent="0.2">
      <c r="A498" s="387"/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387"/>
      <c r="O498" s="396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hidden="1" customHeight="1" x14ac:dyDescent="0.25">
      <c r="A499" s="393" t="s">
        <v>63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87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97">
        <v>4680115883116</v>
      </c>
      <c r="E500" s="398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9"/>
      <c r="R500" s="389"/>
      <c r="S500" s="389"/>
      <c r="T500" s="390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97">
        <v>4680115883093</v>
      </c>
      <c r="E501" s="398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6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hidden="1" customHeight="1" x14ac:dyDescent="0.25">
      <c r="A502" s="54" t="s">
        <v>623</v>
      </c>
      <c r="B502" s="54" t="s">
        <v>624</v>
      </c>
      <c r="C502" s="31">
        <v>4301031250</v>
      </c>
      <c r="D502" s="397">
        <v>4680115883109</v>
      </c>
      <c r="E502" s="398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7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9"/>
      <c r="R502" s="389"/>
      <c r="S502" s="389"/>
      <c r="T502" s="390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97">
        <v>4680115882072</v>
      </c>
      <c r="E503" s="398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9"/>
      <c r="R503" s="389"/>
      <c r="S503" s="389"/>
      <c r="T503" s="390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97">
        <v>4680115882102</v>
      </c>
      <c r="E504" s="398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5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9"/>
      <c r="R504" s="389"/>
      <c r="S504" s="389"/>
      <c r="T504" s="390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97">
        <v>4680115882096</v>
      </c>
      <c r="E505" s="398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3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9"/>
      <c r="R505" s="389"/>
      <c r="S505" s="389"/>
      <c r="T505" s="390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hidden="1" x14ac:dyDescent="0.2">
      <c r="A506" s="395"/>
      <c r="B506" s="387"/>
      <c r="C506" s="387"/>
      <c r="D506" s="387"/>
      <c r="E506" s="387"/>
      <c r="F506" s="387"/>
      <c r="G506" s="387"/>
      <c r="H506" s="387"/>
      <c r="I506" s="387"/>
      <c r="J506" s="387"/>
      <c r="K506" s="387"/>
      <c r="L506" s="387"/>
      <c r="M506" s="387"/>
      <c r="N506" s="387"/>
      <c r="O506" s="396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hidden="1" x14ac:dyDescent="0.2">
      <c r="A507" s="387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387"/>
      <c r="O507" s="396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hidden="1" customHeight="1" x14ac:dyDescent="0.25">
      <c r="A508" s="393" t="s">
        <v>71</v>
      </c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387"/>
      <c r="O508" s="387"/>
      <c r="P508" s="387"/>
      <c r="Q508" s="387"/>
      <c r="R508" s="387"/>
      <c r="S508" s="387"/>
      <c r="T508" s="387"/>
      <c r="U508" s="387"/>
      <c r="V508" s="387"/>
      <c r="W508" s="387"/>
      <c r="X508" s="387"/>
      <c r="Y508" s="387"/>
      <c r="Z508" s="387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97">
        <v>4607091383409</v>
      </c>
      <c r="E509" s="398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4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9"/>
      <c r="R509" s="389"/>
      <c r="S509" s="389"/>
      <c r="T509" s="390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97">
        <v>4607091383416</v>
      </c>
      <c r="E510" s="398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97">
        <v>4680115883536</v>
      </c>
      <c r="E511" s="398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395"/>
      <c r="B512" s="387"/>
      <c r="C512" s="387"/>
      <c r="D512" s="387"/>
      <c r="E512" s="387"/>
      <c r="F512" s="387"/>
      <c r="G512" s="387"/>
      <c r="H512" s="387"/>
      <c r="I512" s="387"/>
      <c r="J512" s="387"/>
      <c r="K512" s="387"/>
      <c r="L512" s="387"/>
      <c r="M512" s="387"/>
      <c r="N512" s="387"/>
      <c r="O512" s="396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7"/>
      <c r="B513" s="387"/>
      <c r="C513" s="387"/>
      <c r="D513" s="387"/>
      <c r="E513" s="387"/>
      <c r="F513" s="387"/>
      <c r="G513" s="387"/>
      <c r="H513" s="387"/>
      <c r="I513" s="387"/>
      <c r="J513" s="387"/>
      <c r="K513" s="387"/>
      <c r="L513" s="387"/>
      <c r="M513" s="387"/>
      <c r="N513" s="387"/>
      <c r="O513" s="396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93" t="s">
        <v>170</v>
      </c>
      <c r="B514" s="387"/>
      <c r="C514" s="387"/>
      <c r="D514" s="387"/>
      <c r="E514" s="387"/>
      <c r="F514" s="387"/>
      <c r="G514" s="387"/>
      <c r="H514" s="387"/>
      <c r="I514" s="387"/>
      <c r="J514" s="387"/>
      <c r="K514" s="387"/>
      <c r="L514" s="387"/>
      <c r="M514" s="387"/>
      <c r="N514" s="387"/>
      <c r="O514" s="387"/>
      <c r="P514" s="387"/>
      <c r="Q514" s="387"/>
      <c r="R514" s="387"/>
      <c r="S514" s="387"/>
      <c r="T514" s="387"/>
      <c r="U514" s="387"/>
      <c r="V514" s="387"/>
      <c r="W514" s="387"/>
      <c r="X514" s="387"/>
      <c r="Y514" s="387"/>
      <c r="Z514" s="387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97">
        <v>4680115885035</v>
      </c>
      <c r="E515" s="398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4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395"/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87"/>
      <c r="O516" s="396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7"/>
      <c r="B517" s="387"/>
      <c r="C517" s="387"/>
      <c r="D517" s="387"/>
      <c r="E517" s="387"/>
      <c r="F517" s="387"/>
      <c r="G517" s="387"/>
      <c r="H517" s="387"/>
      <c r="I517" s="387"/>
      <c r="J517" s="387"/>
      <c r="K517" s="387"/>
      <c r="L517" s="387"/>
      <c r="M517" s="387"/>
      <c r="N517" s="387"/>
      <c r="O517" s="396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26" t="s">
        <v>639</v>
      </c>
      <c r="B518" s="427"/>
      <c r="C518" s="427"/>
      <c r="D518" s="427"/>
      <c r="E518" s="427"/>
      <c r="F518" s="427"/>
      <c r="G518" s="427"/>
      <c r="H518" s="427"/>
      <c r="I518" s="427"/>
      <c r="J518" s="427"/>
      <c r="K518" s="427"/>
      <c r="L518" s="427"/>
      <c r="M518" s="427"/>
      <c r="N518" s="427"/>
      <c r="O518" s="427"/>
      <c r="P518" s="427"/>
      <c r="Q518" s="427"/>
      <c r="R518" s="427"/>
      <c r="S518" s="427"/>
      <c r="T518" s="427"/>
      <c r="U518" s="427"/>
      <c r="V518" s="427"/>
      <c r="W518" s="427"/>
      <c r="X518" s="427"/>
      <c r="Y518" s="427"/>
      <c r="Z518" s="427"/>
      <c r="AA518" s="48"/>
      <c r="AB518" s="48"/>
      <c r="AC518" s="48"/>
    </row>
    <row r="519" spans="1:68" ht="16.5" hidden="1" customHeight="1" x14ac:dyDescent="0.25">
      <c r="A519" s="391" t="s">
        <v>639</v>
      </c>
      <c r="B519" s="387"/>
      <c r="C519" s="387"/>
      <c r="D519" s="387"/>
      <c r="E519" s="387"/>
      <c r="F519" s="387"/>
      <c r="G519" s="387"/>
      <c r="H519" s="387"/>
      <c r="I519" s="387"/>
      <c r="J519" s="387"/>
      <c r="K519" s="387"/>
      <c r="L519" s="387"/>
      <c r="M519" s="387"/>
      <c r="N519" s="387"/>
      <c r="O519" s="387"/>
      <c r="P519" s="387"/>
      <c r="Q519" s="387"/>
      <c r="R519" s="387"/>
      <c r="S519" s="387"/>
      <c r="T519" s="387"/>
      <c r="U519" s="387"/>
      <c r="V519" s="387"/>
      <c r="W519" s="387"/>
      <c r="X519" s="387"/>
      <c r="Y519" s="387"/>
      <c r="Z519" s="387"/>
      <c r="AA519" s="372"/>
      <c r="AB519" s="372"/>
      <c r="AC519" s="372"/>
    </row>
    <row r="520" spans="1:68" ht="14.25" hidden="1" customHeight="1" x14ac:dyDescent="0.25">
      <c r="A520" s="393" t="s">
        <v>109</v>
      </c>
      <c r="B520" s="387"/>
      <c r="C520" s="387"/>
      <c r="D520" s="387"/>
      <c r="E520" s="387"/>
      <c r="F520" s="387"/>
      <c r="G520" s="387"/>
      <c r="H520" s="387"/>
      <c r="I520" s="387"/>
      <c r="J520" s="387"/>
      <c r="K520" s="387"/>
      <c r="L520" s="387"/>
      <c r="M520" s="387"/>
      <c r="N520" s="387"/>
      <c r="O520" s="387"/>
      <c r="P520" s="387"/>
      <c r="Q520" s="387"/>
      <c r="R520" s="387"/>
      <c r="S520" s="387"/>
      <c r="T520" s="387"/>
      <c r="U520" s="387"/>
      <c r="V520" s="387"/>
      <c r="W520" s="387"/>
      <c r="X520" s="387"/>
      <c r="Y520" s="387"/>
      <c r="Z520" s="387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97">
        <v>4640242181011</v>
      </c>
      <c r="E521" s="398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725" t="s">
        <v>642</v>
      </c>
      <c r="Q521" s="389"/>
      <c r="R521" s="389"/>
      <c r="S521" s="389"/>
      <c r="T521" s="390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97">
        <v>4640242180441</v>
      </c>
      <c r="E522" s="398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713" t="s">
        <v>645</v>
      </c>
      <c r="Q522" s="389"/>
      <c r="R522" s="389"/>
      <c r="S522" s="389"/>
      <c r="T522" s="390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97">
        <v>4640242180564</v>
      </c>
      <c r="E523" s="398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670" t="s">
        <v>648</v>
      </c>
      <c r="Q523" s="389"/>
      <c r="R523" s="389"/>
      <c r="S523" s="389"/>
      <c r="T523" s="390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97">
        <v>4640242180922</v>
      </c>
      <c r="E524" s="398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644" t="s">
        <v>651</v>
      </c>
      <c r="Q524" s="389"/>
      <c r="R524" s="389"/>
      <c r="S524" s="389"/>
      <c r="T524" s="390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97">
        <v>4640242181189</v>
      </c>
      <c r="E525" s="398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521" t="s">
        <v>654</v>
      </c>
      <c r="Q525" s="389"/>
      <c r="R525" s="389"/>
      <c r="S525" s="389"/>
      <c r="T525" s="390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97">
        <v>4640242180038</v>
      </c>
      <c r="E526" s="398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501" t="s">
        <v>657</v>
      </c>
      <c r="Q526" s="389"/>
      <c r="R526" s="389"/>
      <c r="S526" s="389"/>
      <c r="T526" s="390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97">
        <v>4640242181172</v>
      </c>
      <c r="E527" s="398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714" t="s">
        <v>660</v>
      </c>
      <c r="Q527" s="389"/>
      <c r="R527" s="389"/>
      <c r="S527" s="389"/>
      <c r="T527" s="390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395"/>
      <c r="B528" s="387"/>
      <c r="C528" s="387"/>
      <c r="D528" s="387"/>
      <c r="E528" s="387"/>
      <c r="F528" s="387"/>
      <c r="G528" s="387"/>
      <c r="H528" s="387"/>
      <c r="I528" s="387"/>
      <c r="J528" s="387"/>
      <c r="K528" s="387"/>
      <c r="L528" s="387"/>
      <c r="M528" s="387"/>
      <c r="N528" s="387"/>
      <c r="O528" s="396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7"/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7"/>
      <c r="M529" s="387"/>
      <c r="N529" s="387"/>
      <c r="O529" s="396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93" t="s">
        <v>149</v>
      </c>
      <c r="B530" s="387"/>
      <c r="C530" s="387"/>
      <c r="D530" s="387"/>
      <c r="E530" s="387"/>
      <c r="F530" s="387"/>
      <c r="G530" s="387"/>
      <c r="H530" s="387"/>
      <c r="I530" s="387"/>
      <c r="J530" s="387"/>
      <c r="K530" s="387"/>
      <c r="L530" s="387"/>
      <c r="M530" s="387"/>
      <c r="N530" s="387"/>
      <c r="O530" s="387"/>
      <c r="P530" s="387"/>
      <c r="Q530" s="387"/>
      <c r="R530" s="387"/>
      <c r="S530" s="387"/>
      <c r="T530" s="387"/>
      <c r="U530" s="387"/>
      <c r="V530" s="387"/>
      <c r="W530" s="387"/>
      <c r="X530" s="387"/>
      <c r="Y530" s="387"/>
      <c r="Z530" s="387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97">
        <v>4640242180519</v>
      </c>
      <c r="E531" s="398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750" t="s">
        <v>663</v>
      </c>
      <c r="Q531" s="389"/>
      <c r="R531" s="389"/>
      <c r="S531" s="389"/>
      <c r="T531" s="390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97">
        <v>4640242180526</v>
      </c>
      <c r="E532" s="398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560" t="s">
        <v>666</v>
      </c>
      <c r="Q532" s="389"/>
      <c r="R532" s="389"/>
      <c r="S532" s="389"/>
      <c r="T532" s="390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97">
        <v>4640242180090</v>
      </c>
      <c r="E533" s="398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03" t="s">
        <v>669</v>
      </c>
      <c r="Q533" s="389"/>
      <c r="R533" s="389"/>
      <c r="S533" s="389"/>
      <c r="T533" s="390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97">
        <v>4640242181363</v>
      </c>
      <c r="E534" s="398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399" t="s">
        <v>672</v>
      </c>
      <c r="Q534" s="389"/>
      <c r="R534" s="389"/>
      <c r="S534" s="389"/>
      <c r="T534" s="390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395"/>
      <c r="B535" s="387"/>
      <c r="C535" s="387"/>
      <c r="D535" s="387"/>
      <c r="E535" s="387"/>
      <c r="F535" s="387"/>
      <c r="G535" s="387"/>
      <c r="H535" s="387"/>
      <c r="I535" s="387"/>
      <c r="J535" s="387"/>
      <c r="K535" s="387"/>
      <c r="L535" s="387"/>
      <c r="M535" s="387"/>
      <c r="N535" s="387"/>
      <c r="O535" s="396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7"/>
      <c r="B536" s="387"/>
      <c r="C536" s="387"/>
      <c r="D536" s="387"/>
      <c r="E536" s="387"/>
      <c r="F536" s="387"/>
      <c r="G536" s="387"/>
      <c r="H536" s="387"/>
      <c r="I536" s="387"/>
      <c r="J536" s="387"/>
      <c r="K536" s="387"/>
      <c r="L536" s="387"/>
      <c r="M536" s="387"/>
      <c r="N536" s="387"/>
      <c r="O536" s="396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93" t="s">
        <v>63</v>
      </c>
      <c r="B537" s="387"/>
      <c r="C537" s="387"/>
      <c r="D537" s="387"/>
      <c r="E537" s="387"/>
      <c r="F537" s="387"/>
      <c r="G537" s="387"/>
      <c r="H537" s="387"/>
      <c r="I537" s="387"/>
      <c r="J537" s="387"/>
      <c r="K537" s="387"/>
      <c r="L537" s="387"/>
      <c r="M537" s="387"/>
      <c r="N537" s="387"/>
      <c r="O537" s="387"/>
      <c r="P537" s="387"/>
      <c r="Q537" s="387"/>
      <c r="R537" s="387"/>
      <c r="S537" s="387"/>
      <c r="T537" s="387"/>
      <c r="U537" s="387"/>
      <c r="V537" s="387"/>
      <c r="W537" s="387"/>
      <c r="X537" s="387"/>
      <c r="Y537" s="387"/>
      <c r="Z537" s="387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97">
        <v>4640242180816</v>
      </c>
      <c r="E538" s="398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580" t="s">
        <v>675</v>
      </c>
      <c r="Q538" s="389"/>
      <c r="R538" s="389"/>
      <c r="S538" s="389"/>
      <c r="T538" s="390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hidden="1" customHeight="1" x14ac:dyDescent="0.25">
      <c r="A539" s="54" t="s">
        <v>676</v>
      </c>
      <c r="B539" s="54" t="s">
        <v>677</v>
      </c>
      <c r="C539" s="31">
        <v>4301031244</v>
      </c>
      <c r="D539" s="397">
        <v>4640242180595</v>
      </c>
      <c r="E539" s="398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701" t="s">
        <v>678</v>
      </c>
      <c r="Q539" s="389"/>
      <c r="R539" s="389"/>
      <c r="S539" s="389"/>
      <c r="T539" s="390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97">
        <v>4640242181615</v>
      </c>
      <c r="E540" s="398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98" t="s">
        <v>681</v>
      </c>
      <c r="Q540" s="389"/>
      <c r="R540" s="389"/>
      <c r="S540" s="389"/>
      <c r="T540" s="390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97">
        <v>4640242181639</v>
      </c>
      <c r="E541" s="398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524" t="s">
        <v>684</v>
      </c>
      <c r="Q541" s="389"/>
      <c r="R541" s="389"/>
      <c r="S541" s="389"/>
      <c r="T541" s="390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97">
        <v>4640242181622</v>
      </c>
      <c r="E542" s="398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719" t="s">
        <v>687</v>
      </c>
      <c r="Q542" s="389"/>
      <c r="R542" s="389"/>
      <c r="S542" s="389"/>
      <c r="T542" s="390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97">
        <v>4640242180908</v>
      </c>
      <c r="E543" s="398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613" t="s">
        <v>690</v>
      </c>
      <c r="Q543" s="389"/>
      <c r="R543" s="389"/>
      <c r="S543" s="389"/>
      <c r="T543" s="390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97">
        <v>4640242180489</v>
      </c>
      <c r="E544" s="398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637" t="s">
        <v>693</v>
      </c>
      <c r="Q544" s="389"/>
      <c r="R544" s="389"/>
      <c r="S544" s="389"/>
      <c r="T544" s="390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hidden="1" x14ac:dyDescent="0.2">
      <c r="A545" s="395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387"/>
      <c r="O545" s="396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hidden="1" x14ac:dyDescent="0.2">
      <c r="A546" s="387"/>
      <c r="B546" s="387"/>
      <c r="C546" s="387"/>
      <c r="D546" s="387"/>
      <c r="E546" s="387"/>
      <c r="F546" s="387"/>
      <c r="G546" s="387"/>
      <c r="H546" s="387"/>
      <c r="I546" s="387"/>
      <c r="J546" s="387"/>
      <c r="K546" s="387"/>
      <c r="L546" s="387"/>
      <c r="M546" s="387"/>
      <c r="N546" s="387"/>
      <c r="O546" s="396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hidden="1" customHeight="1" x14ac:dyDescent="0.25">
      <c r="A547" s="393" t="s">
        <v>71</v>
      </c>
      <c r="B547" s="387"/>
      <c r="C547" s="387"/>
      <c r="D547" s="387"/>
      <c r="E547" s="387"/>
      <c r="F547" s="387"/>
      <c r="G547" s="387"/>
      <c r="H547" s="387"/>
      <c r="I547" s="387"/>
      <c r="J547" s="387"/>
      <c r="K547" s="387"/>
      <c r="L547" s="387"/>
      <c r="M547" s="387"/>
      <c r="N547" s="387"/>
      <c r="O547" s="387"/>
      <c r="P547" s="387"/>
      <c r="Q547" s="387"/>
      <c r="R547" s="387"/>
      <c r="S547" s="387"/>
      <c r="T547" s="387"/>
      <c r="U547" s="387"/>
      <c r="V547" s="387"/>
      <c r="W547" s="387"/>
      <c r="X547" s="387"/>
      <c r="Y547" s="387"/>
      <c r="Z547" s="387"/>
      <c r="AA547" s="373"/>
      <c r="AB547" s="373"/>
      <c r="AC547" s="373"/>
    </row>
    <row r="548" spans="1:68" ht="27" hidden="1" customHeight="1" x14ac:dyDescent="0.25">
      <c r="A548" s="54" t="s">
        <v>694</v>
      </c>
      <c r="B548" s="54" t="s">
        <v>695</v>
      </c>
      <c r="C548" s="31">
        <v>4301051746</v>
      </c>
      <c r="D548" s="397">
        <v>4640242180533</v>
      </c>
      <c r="E548" s="398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669" t="s">
        <v>696</v>
      </c>
      <c r="Q548" s="389"/>
      <c r="R548" s="389"/>
      <c r="S548" s="389"/>
      <c r="T548" s="390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97">
        <v>4640242180540</v>
      </c>
      <c r="E549" s="398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747" t="s">
        <v>699</v>
      </c>
      <c r="Q549" s="389"/>
      <c r="R549" s="389"/>
      <c r="S549" s="389"/>
      <c r="T549" s="390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97">
        <v>4640242181233</v>
      </c>
      <c r="E550" s="398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708" t="s">
        <v>702</v>
      </c>
      <c r="Q550" s="389"/>
      <c r="R550" s="389"/>
      <c r="S550" s="389"/>
      <c r="T550" s="390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97">
        <v>4640242181226</v>
      </c>
      <c r="E551" s="398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503" t="s">
        <v>706</v>
      </c>
      <c r="Q551" s="389"/>
      <c r="R551" s="389"/>
      <c r="S551" s="389"/>
      <c r="T551" s="390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395"/>
      <c r="B552" s="387"/>
      <c r="C552" s="387"/>
      <c r="D552" s="387"/>
      <c r="E552" s="387"/>
      <c r="F552" s="387"/>
      <c r="G552" s="387"/>
      <c r="H552" s="387"/>
      <c r="I552" s="387"/>
      <c r="J552" s="387"/>
      <c r="K552" s="387"/>
      <c r="L552" s="387"/>
      <c r="M552" s="387"/>
      <c r="N552" s="387"/>
      <c r="O552" s="396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hidden="1" x14ac:dyDescent="0.2">
      <c r="A553" s="387"/>
      <c r="B553" s="387"/>
      <c r="C553" s="387"/>
      <c r="D553" s="387"/>
      <c r="E553" s="387"/>
      <c r="F553" s="387"/>
      <c r="G553" s="387"/>
      <c r="H553" s="387"/>
      <c r="I553" s="387"/>
      <c r="J553" s="387"/>
      <c r="K553" s="387"/>
      <c r="L553" s="387"/>
      <c r="M553" s="387"/>
      <c r="N553" s="387"/>
      <c r="O553" s="396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hidden="1" customHeight="1" x14ac:dyDescent="0.25">
      <c r="A554" s="393" t="s">
        <v>170</v>
      </c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387"/>
      <c r="O554" s="387"/>
      <c r="P554" s="387"/>
      <c r="Q554" s="387"/>
      <c r="R554" s="387"/>
      <c r="S554" s="387"/>
      <c r="T554" s="387"/>
      <c r="U554" s="387"/>
      <c r="V554" s="387"/>
      <c r="W554" s="387"/>
      <c r="X554" s="387"/>
      <c r="Y554" s="387"/>
      <c r="Z554" s="387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97">
        <v>4640242180120</v>
      </c>
      <c r="E555" s="398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507" t="s">
        <v>709</v>
      </c>
      <c r="Q555" s="389"/>
      <c r="R555" s="389"/>
      <c r="S555" s="389"/>
      <c r="T555" s="390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97">
        <v>4640242180120</v>
      </c>
      <c r="E556" s="398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698" t="s">
        <v>711</v>
      </c>
      <c r="Q556" s="389"/>
      <c r="R556" s="389"/>
      <c r="S556" s="389"/>
      <c r="T556" s="390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97">
        <v>4640242180137</v>
      </c>
      <c r="E557" s="398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492" t="s">
        <v>714</v>
      </c>
      <c r="Q557" s="389"/>
      <c r="R557" s="389"/>
      <c r="S557" s="389"/>
      <c r="T557" s="390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97">
        <v>4640242180137</v>
      </c>
      <c r="E558" s="398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1" t="s">
        <v>716</v>
      </c>
      <c r="Q558" s="389"/>
      <c r="R558" s="389"/>
      <c r="S558" s="389"/>
      <c r="T558" s="390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95"/>
      <c r="B559" s="387"/>
      <c r="C559" s="387"/>
      <c r="D559" s="387"/>
      <c r="E559" s="387"/>
      <c r="F559" s="387"/>
      <c r="G559" s="387"/>
      <c r="H559" s="387"/>
      <c r="I559" s="387"/>
      <c r="J559" s="387"/>
      <c r="K559" s="387"/>
      <c r="L559" s="387"/>
      <c r="M559" s="387"/>
      <c r="N559" s="387"/>
      <c r="O559" s="396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7"/>
      <c r="B560" s="387"/>
      <c r="C560" s="387"/>
      <c r="D560" s="387"/>
      <c r="E560" s="387"/>
      <c r="F560" s="387"/>
      <c r="G560" s="387"/>
      <c r="H560" s="387"/>
      <c r="I560" s="387"/>
      <c r="J560" s="387"/>
      <c r="K560" s="387"/>
      <c r="L560" s="387"/>
      <c r="M560" s="387"/>
      <c r="N560" s="387"/>
      <c r="O560" s="396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391" t="s">
        <v>717</v>
      </c>
      <c r="B561" s="387"/>
      <c r="C561" s="387"/>
      <c r="D561" s="387"/>
      <c r="E561" s="387"/>
      <c r="F561" s="387"/>
      <c r="G561" s="387"/>
      <c r="H561" s="387"/>
      <c r="I561" s="387"/>
      <c r="J561" s="387"/>
      <c r="K561" s="387"/>
      <c r="L561" s="387"/>
      <c r="M561" s="387"/>
      <c r="N561" s="387"/>
      <c r="O561" s="387"/>
      <c r="P561" s="387"/>
      <c r="Q561" s="387"/>
      <c r="R561" s="387"/>
      <c r="S561" s="387"/>
      <c r="T561" s="387"/>
      <c r="U561" s="387"/>
      <c r="V561" s="387"/>
      <c r="W561" s="387"/>
      <c r="X561" s="387"/>
      <c r="Y561" s="387"/>
      <c r="Z561" s="387"/>
      <c r="AA561" s="372"/>
      <c r="AB561" s="372"/>
      <c r="AC561" s="372"/>
    </row>
    <row r="562" spans="1:68" ht="14.25" hidden="1" customHeight="1" x14ac:dyDescent="0.25">
      <c r="A562" s="393" t="s">
        <v>109</v>
      </c>
      <c r="B562" s="387"/>
      <c r="C562" s="387"/>
      <c r="D562" s="387"/>
      <c r="E562" s="387"/>
      <c r="F562" s="387"/>
      <c r="G562" s="387"/>
      <c r="H562" s="387"/>
      <c r="I562" s="387"/>
      <c r="J562" s="387"/>
      <c r="K562" s="387"/>
      <c r="L562" s="387"/>
      <c r="M562" s="387"/>
      <c r="N562" s="387"/>
      <c r="O562" s="387"/>
      <c r="P562" s="387"/>
      <c r="Q562" s="387"/>
      <c r="R562" s="387"/>
      <c r="S562" s="387"/>
      <c r="T562" s="387"/>
      <c r="U562" s="387"/>
      <c r="V562" s="387"/>
      <c r="W562" s="387"/>
      <c r="X562" s="387"/>
      <c r="Y562" s="387"/>
      <c r="Z562" s="387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97">
        <v>4640242180045</v>
      </c>
      <c r="E563" s="398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732" t="s">
        <v>720</v>
      </c>
      <c r="Q563" s="389"/>
      <c r="R563" s="389"/>
      <c r="S563" s="389"/>
      <c r="T563" s="390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97">
        <v>4640242180601</v>
      </c>
      <c r="E564" s="398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569" t="s">
        <v>723</v>
      </c>
      <c r="Q564" s="389"/>
      <c r="R564" s="389"/>
      <c r="S564" s="389"/>
      <c r="T564" s="390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395"/>
      <c r="B565" s="387"/>
      <c r="C565" s="387"/>
      <c r="D565" s="387"/>
      <c r="E565" s="387"/>
      <c r="F565" s="387"/>
      <c r="G565" s="387"/>
      <c r="H565" s="387"/>
      <c r="I565" s="387"/>
      <c r="J565" s="387"/>
      <c r="K565" s="387"/>
      <c r="L565" s="387"/>
      <c r="M565" s="387"/>
      <c r="N565" s="387"/>
      <c r="O565" s="396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7"/>
      <c r="B566" s="387"/>
      <c r="C566" s="387"/>
      <c r="D566" s="387"/>
      <c r="E566" s="387"/>
      <c r="F566" s="387"/>
      <c r="G566" s="387"/>
      <c r="H566" s="387"/>
      <c r="I566" s="387"/>
      <c r="J566" s="387"/>
      <c r="K566" s="387"/>
      <c r="L566" s="387"/>
      <c r="M566" s="387"/>
      <c r="N566" s="387"/>
      <c r="O566" s="396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93" t="s">
        <v>149</v>
      </c>
      <c r="B567" s="387"/>
      <c r="C567" s="387"/>
      <c r="D567" s="387"/>
      <c r="E567" s="387"/>
      <c r="F567" s="387"/>
      <c r="G567" s="387"/>
      <c r="H567" s="387"/>
      <c r="I567" s="387"/>
      <c r="J567" s="387"/>
      <c r="K567" s="387"/>
      <c r="L567" s="387"/>
      <c r="M567" s="387"/>
      <c r="N567" s="387"/>
      <c r="O567" s="387"/>
      <c r="P567" s="387"/>
      <c r="Q567" s="387"/>
      <c r="R567" s="387"/>
      <c r="S567" s="387"/>
      <c r="T567" s="387"/>
      <c r="U567" s="387"/>
      <c r="V567" s="387"/>
      <c r="W567" s="387"/>
      <c r="X567" s="387"/>
      <c r="Y567" s="387"/>
      <c r="Z567" s="387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97">
        <v>4640242180090</v>
      </c>
      <c r="E568" s="398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444" t="s">
        <v>726</v>
      </c>
      <c r="Q568" s="389"/>
      <c r="R568" s="389"/>
      <c r="S568" s="389"/>
      <c r="T568" s="390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395"/>
      <c r="B569" s="387"/>
      <c r="C569" s="387"/>
      <c r="D569" s="387"/>
      <c r="E569" s="387"/>
      <c r="F569" s="387"/>
      <c r="G569" s="387"/>
      <c r="H569" s="387"/>
      <c r="I569" s="387"/>
      <c r="J569" s="387"/>
      <c r="K569" s="387"/>
      <c r="L569" s="387"/>
      <c r="M569" s="387"/>
      <c r="N569" s="387"/>
      <c r="O569" s="39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7"/>
      <c r="B570" s="387"/>
      <c r="C570" s="387"/>
      <c r="D570" s="387"/>
      <c r="E570" s="387"/>
      <c r="F570" s="387"/>
      <c r="G570" s="387"/>
      <c r="H570" s="387"/>
      <c r="I570" s="387"/>
      <c r="J570" s="387"/>
      <c r="K570" s="387"/>
      <c r="L570" s="387"/>
      <c r="M570" s="387"/>
      <c r="N570" s="387"/>
      <c r="O570" s="39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93" t="s">
        <v>63</v>
      </c>
      <c r="B571" s="387"/>
      <c r="C571" s="387"/>
      <c r="D571" s="387"/>
      <c r="E571" s="387"/>
      <c r="F571" s="387"/>
      <c r="G571" s="387"/>
      <c r="H571" s="387"/>
      <c r="I571" s="387"/>
      <c r="J571" s="387"/>
      <c r="K571" s="387"/>
      <c r="L571" s="387"/>
      <c r="M571" s="387"/>
      <c r="N571" s="387"/>
      <c r="O571" s="387"/>
      <c r="P571" s="387"/>
      <c r="Q571" s="387"/>
      <c r="R571" s="387"/>
      <c r="S571" s="387"/>
      <c r="T571" s="387"/>
      <c r="U571" s="387"/>
      <c r="V571" s="387"/>
      <c r="W571" s="387"/>
      <c r="X571" s="387"/>
      <c r="Y571" s="387"/>
      <c r="Z571" s="387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97">
        <v>4640242180076</v>
      </c>
      <c r="E572" s="398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689" t="s">
        <v>729</v>
      </c>
      <c r="Q572" s="389"/>
      <c r="R572" s="389"/>
      <c r="S572" s="389"/>
      <c r="T572" s="390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395"/>
      <c r="B573" s="387"/>
      <c r="C573" s="387"/>
      <c r="D573" s="387"/>
      <c r="E573" s="387"/>
      <c r="F573" s="387"/>
      <c r="G573" s="387"/>
      <c r="H573" s="387"/>
      <c r="I573" s="387"/>
      <c r="J573" s="387"/>
      <c r="K573" s="387"/>
      <c r="L573" s="387"/>
      <c r="M573" s="387"/>
      <c r="N573" s="387"/>
      <c r="O573" s="396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7"/>
      <c r="B574" s="387"/>
      <c r="C574" s="387"/>
      <c r="D574" s="387"/>
      <c r="E574" s="387"/>
      <c r="F574" s="387"/>
      <c r="G574" s="387"/>
      <c r="H574" s="387"/>
      <c r="I574" s="387"/>
      <c r="J574" s="387"/>
      <c r="K574" s="387"/>
      <c r="L574" s="387"/>
      <c r="M574" s="387"/>
      <c r="N574" s="387"/>
      <c r="O574" s="396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93" t="s">
        <v>71</v>
      </c>
      <c r="B575" s="387"/>
      <c r="C575" s="387"/>
      <c r="D575" s="387"/>
      <c r="E575" s="387"/>
      <c r="F575" s="387"/>
      <c r="G575" s="387"/>
      <c r="H575" s="387"/>
      <c r="I575" s="387"/>
      <c r="J575" s="387"/>
      <c r="K575" s="387"/>
      <c r="L575" s="387"/>
      <c r="M575" s="387"/>
      <c r="N575" s="387"/>
      <c r="O575" s="387"/>
      <c r="P575" s="387"/>
      <c r="Q575" s="387"/>
      <c r="R575" s="387"/>
      <c r="S575" s="387"/>
      <c r="T575" s="387"/>
      <c r="U575" s="387"/>
      <c r="V575" s="387"/>
      <c r="W575" s="387"/>
      <c r="X575" s="387"/>
      <c r="Y575" s="387"/>
      <c r="Z575" s="387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97">
        <v>4640242180106</v>
      </c>
      <c r="E576" s="398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490" t="s">
        <v>732</v>
      </c>
      <c r="Q576" s="389"/>
      <c r="R576" s="389"/>
      <c r="S576" s="389"/>
      <c r="T576" s="390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395"/>
      <c r="B577" s="387"/>
      <c r="C577" s="387"/>
      <c r="D577" s="387"/>
      <c r="E577" s="387"/>
      <c r="F577" s="387"/>
      <c r="G577" s="387"/>
      <c r="H577" s="387"/>
      <c r="I577" s="387"/>
      <c r="J577" s="387"/>
      <c r="K577" s="387"/>
      <c r="L577" s="387"/>
      <c r="M577" s="387"/>
      <c r="N577" s="387"/>
      <c r="O577" s="396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7"/>
      <c r="B578" s="387"/>
      <c r="C578" s="387"/>
      <c r="D578" s="387"/>
      <c r="E578" s="387"/>
      <c r="F578" s="387"/>
      <c r="G578" s="387"/>
      <c r="H578" s="387"/>
      <c r="I578" s="387"/>
      <c r="J578" s="387"/>
      <c r="K578" s="387"/>
      <c r="L578" s="387"/>
      <c r="M578" s="387"/>
      <c r="N578" s="387"/>
      <c r="O578" s="396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707"/>
      <c r="B579" s="387"/>
      <c r="C579" s="387"/>
      <c r="D579" s="387"/>
      <c r="E579" s="387"/>
      <c r="F579" s="387"/>
      <c r="G579" s="387"/>
      <c r="H579" s="387"/>
      <c r="I579" s="387"/>
      <c r="J579" s="387"/>
      <c r="K579" s="387"/>
      <c r="L579" s="387"/>
      <c r="M579" s="387"/>
      <c r="N579" s="387"/>
      <c r="O579" s="605"/>
      <c r="P579" s="413" t="s">
        <v>733</v>
      </c>
      <c r="Q579" s="414"/>
      <c r="R579" s="414"/>
      <c r="S579" s="414"/>
      <c r="T579" s="414"/>
      <c r="U579" s="414"/>
      <c r="V579" s="415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6475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6487.5</v>
      </c>
      <c r="Z579" s="37"/>
      <c r="AA579" s="380"/>
      <c r="AB579" s="380"/>
      <c r="AC579" s="380"/>
    </row>
    <row r="580" spans="1:32" x14ac:dyDescent="0.2">
      <c r="A580" s="387"/>
      <c r="B580" s="387"/>
      <c r="C580" s="387"/>
      <c r="D580" s="387"/>
      <c r="E580" s="387"/>
      <c r="F580" s="387"/>
      <c r="G580" s="387"/>
      <c r="H580" s="387"/>
      <c r="I580" s="387"/>
      <c r="J580" s="387"/>
      <c r="K580" s="387"/>
      <c r="L580" s="387"/>
      <c r="M580" s="387"/>
      <c r="N580" s="387"/>
      <c r="O580" s="605"/>
      <c r="P580" s="413" t="s">
        <v>734</v>
      </c>
      <c r="Q580" s="414"/>
      <c r="R580" s="414"/>
      <c r="S580" s="414"/>
      <c r="T580" s="414"/>
      <c r="U580" s="414"/>
      <c r="V580" s="415"/>
      <c r="W580" s="37" t="s">
        <v>68</v>
      </c>
      <c r="X580" s="379">
        <f>IFERROR(SUM(BM22:BM576),"0")</f>
        <v>6827.4</v>
      </c>
      <c r="Y580" s="379">
        <f>IFERROR(SUM(BN22:BN576),"0")</f>
        <v>6840.4879999999994</v>
      </c>
      <c r="Z580" s="37"/>
      <c r="AA580" s="380"/>
      <c r="AB580" s="380"/>
      <c r="AC580" s="380"/>
    </row>
    <row r="581" spans="1:32" x14ac:dyDescent="0.2">
      <c r="A581" s="387"/>
      <c r="B581" s="387"/>
      <c r="C581" s="387"/>
      <c r="D581" s="387"/>
      <c r="E581" s="387"/>
      <c r="F581" s="387"/>
      <c r="G581" s="387"/>
      <c r="H581" s="387"/>
      <c r="I581" s="387"/>
      <c r="J581" s="387"/>
      <c r="K581" s="387"/>
      <c r="L581" s="387"/>
      <c r="M581" s="387"/>
      <c r="N581" s="387"/>
      <c r="O581" s="605"/>
      <c r="P581" s="413" t="s">
        <v>735</v>
      </c>
      <c r="Q581" s="414"/>
      <c r="R581" s="414"/>
      <c r="S581" s="414"/>
      <c r="T581" s="414"/>
      <c r="U581" s="414"/>
      <c r="V581" s="415"/>
      <c r="W581" s="37" t="s">
        <v>736</v>
      </c>
      <c r="X581" s="38">
        <f>ROUNDUP(SUM(BO22:BO576),0)</f>
        <v>12</v>
      </c>
      <c r="Y581" s="38">
        <f>ROUNDUP(SUM(BP22:BP576),0)</f>
        <v>12</v>
      </c>
      <c r="Z581" s="37"/>
      <c r="AA581" s="380"/>
      <c r="AB581" s="380"/>
      <c r="AC581" s="380"/>
    </row>
    <row r="582" spans="1:32" x14ac:dyDescent="0.2">
      <c r="A582" s="387"/>
      <c r="B582" s="387"/>
      <c r="C582" s="387"/>
      <c r="D582" s="387"/>
      <c r="E582" s="387"/>
      <c r="F582" s="387"/>
      <c r="G582" s="387"/>
      <c r="H582" s="387"/>
      <c r="I582" s="387"/>
      <c r="J582" s="387"/>
      <c r="K582" s="387"/>
      <c r="L582" s="387"/>
      <c r="M582" s="387"/>
      <c r="N582" s="387"/>
      <c r="O582" s="605"/>
      <c r="P582" s="413" t="s">
        <v>737</v>
      </c>
      <c r="Q582" s="414"/>
      <c r="R582" s="414"/>
      <c r="S582" s="414"/>
      <c r="T582" s="414"/>
      <c r="U582" s="414"/>
      <c r="V582" s="415"/>
      <c r="W582" s="37" t="s">
        <v>68</v>
      </c>
      <c r="X582" s="379">
        <f>GrossWeightTotal+PalletQtyTotal*25</f>
        <v>7127.4</v>
      </c>
      <c r="Y582" s="379">
        <f>GrossWeightTotalR+PalletQtyTotalR*25</f>
        <v>7140.4879999999994</v>
      </c>
      <c r="Z582" s="37"/>
      <c r="AA582" s="380"/>
      <c r="AB582" s="380"/>
      <c r="AC582" s="380"/>
    </row>
    <row r="583" spans="1:32" x14ac:dyDescent="0.2">
      <c r="A583" s="387"/>
      <c r="B583" s="387"/>
      <c r="C583" s="387"/>
      <c r="D583" s="387"/>
      <c r="E583" s="387"/>
      <c r="F583" s="387"/>
      <c r="G583" s="387"/>
      <c r="H583" s="387"/>
      <c r="I583" s="387"/>
      <c r="J583" s="387"/>
      <c r="K583" s="387"/>
      <c r="L583" s="387"/>
      <c r="M583" s="387"/>
      <c r="N583" s="387"/>
      <c r="O583" s="605"/>
      <c r="P583" s="413" t="s">
        <v>738</v>
      </c>
      <c r="Q583" s="414"/>
      <c r="R583" s="414"/>
      <c r="S583" s="414"/>
      <c r="T583" s="414"/>
      <c r="U583" s="414"/>
      <c r="V583" s="415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1063.3333333333335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1065</v>
      </c>
      <c r="Z583" s="37"/>
      <c r="AA583" s="380"/>
      <c r="AB583" s="380"/>
      <c r="AC583" s="380"/>
    </row>
    <row r="584" spans="1:32" ht="14.25" hidden="1" customHeight="1" x14ac:dyDescent="0.2">
      <c r="A584" s="387"/>
      <c r="B584" s="387"/>
      <c r="C584" s="387"/>
      <c r="D584" s="387"/>
      <c r="E584" s="387"/>
      <c r="F584" s="387"/>
      <c r="G584" s="387"/>
      <c r="H584" s="387"/>
      <c r="I584" s="387"/>
      <c r="J584" s="387"/>
      <c r="K584" s="387"/>
      <c r="L584" s="387"/>
      <c r="M584" s="387"/>
      <c r="N584" s="387"/>
      <c r="O584" s="605"/>
      <c r="P584" s="413" t="s">
        <v>739</v>
      </c>
      <c r="Q584" s="414"/>
      <c r="R584" s="414"/>
      <c r="S584" s="414"/>
      <c r="T584" s="414"/>
      <c r="U584" s="414"/>
      <c r="V584" s="415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12.484529999999999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381" t="s">
        <v>107</v>
      </c>
      <c r="D586" s="575"/>
      <c r="E586" s="575"/>
      <c r="F586" s="575"/>
      <c r="G586" s="432"/>
      <c r="H586" s="381" t="s">
        <v>253</v>
      </c>
      <c r="I586" s="575"/>
      <c r="J586" s="575"/>
      <c r="K586" s="575"/>
      <c r="L586" s="575"/>
      <c r="M586" s="575"/>
      <c r="N586" s="575"/>
      <c r="O586" s="575"/>
      <c r="P586" s="575"/>
      <c r="Q586" s="575"/>
      <c r="R586" s="575"/>
      <c r="S586" s="575"/>
      <c r="T586" s="575"/>
      <c r="U586" s="432"/>
      <c r="V586" s="381" t="s">
        <v>473</v>
      </c>
      <c r="W586" s="432"/>
      <c r="X586" s="381" t="s">
        <v>527</v>
      </c>
      <c r="Y586" s="575"/>
      <c r="Z586" s="575"/>
      <c r="AA586" s="432"/>
      <c r="AB586" s="374" t="s">
        <v>598</v>
      </c>
      <c r="AC586" s="381" t="s">
        <v>639</v>
      </c>
      <c r="AD586" s="432"/>
      <c r="AF586" s="375"/>
    </row>
    <row r="587" spans="1:32" ht="14.25" customHeight="1" thickTop="1" x14ac:dyDescent="0.2">
      <c r="A587" s="733" t="s">
        <v>742</v>
      </c>
      <c r="B587" s="381" t="s">
        <v>62</v>
      </c>
      <c r="C587" s="381" t="s">
        <v>108</v>
      </c>
      <c r="D587" s="381" t="s">
        <v>128</v>
      </c>
      <c r="E587" s="381" t="s">
        <v>176</v>
      </c>
      <c r="F587" s="381" t="s">
        <v>196</v>
      </c>
      <c r="G587" s="381" t="s">
        <v>107</v>
      </c>
      <c r="H587" s="381" t="s">
        <v>254</v>
      </c>
      <c r="I587" s="381" t="s">
        <v>271</v>
      </c>
      <c r="J587" s="381" t="s">
        <v>327</v>
      </c>
      <c r="K587" s="381" t="s">
        <v>342</v>
      </c>
      <c r="L587" s="375"/>
      <c r="M587" s="381" t="s">
        <v>358</v>
      </c>
      <c r="N587" s="375"/>
      <c r="O587" s="381" t="s">
        <v>371</v>
      </c>
      <c r="P587" s="381" t="s">
        <v>374</v>
      </c>
      <c r="Q587" s="381" t="s">
        <v>381</v>
      </c>
      <c r="R587" s="381" t="s">
        <v>392</v>
      </c>
      <c r="S587" s="381" t="s">
        <v>395</v>
      </c>
      <c r="T587" s="381" t="s">
        <v>402</v>
      </c>
      <c r="U587" s="381" t="s">
        <v>464</v>
      </c>
      <c r="V587" s="381" t="s">
        <v>474</v>
      </c>
      <c r="W587" s="381" t="s">
        <v>502</v>
      </c>
      <c r="X587" s="381" t="s">
        <v>528</v>
      </c>
      <c r="Y587" s="381" t="s">
        <v>573</v>
      </c>
      <c r="Z587" s="381" t="s">
        <v>588</v>
      </c>
      <c r="AA587" s="381" t="s">
        <v>595</v>
      </c>
      <c r="AB587" s="381" t="s">
        <v>598</v>
      </c>
      <c r="AC587" s="381" t="s">
        <v>639</v>
      </c>
      <c r="AD587" s="381" t="s">
        <v>717</v>
      </c>
      <c r="AF587" s="375"/>
    </row>
    <row r="588" spans="1:32" ht="13.5" customHeight="1" thickBot="1" x14ac:dyDescent="0.25">
      <c r="A588" s="734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75"/>
      <c r="M588" s="382"/>
      <c r="N588" s="375"/>
      <c r="O588" s="382"/>
      <c r="P588" s="382"/>
      <c r="Q588" s="382"/>
      <c r="R588" s="382"/>
      <c r="S588" s="382"/>
      <c r="T588" s="382"/>
      <c r="U588" s="382"/>
      <c r="V588" s="382"/>
      <c r="W588" s="382"/>
      <c r="X588" s="382"/>
      <c r="Y588" s="382"/>
      <c r="Z588" s="382"/>
      <c r="AA588" s="382"/>
      <c r="AB588" s="382"/>
      <c r="AC588" s="382"/>
      <c r="AD588" s="382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46">
        <f>IFERROR(Y105*1,"0")+IFERROR(Y106*1,"0")+IFERROR(Y107*1,"0")+IFERROR(Y108*1,"0")+IFERROR(Y109*1,"0")+IFERROR(Y113*1,"0")+IFERROR(Y114*1,"0")+IFERROR(Y115*1,"0")+IFERROR(Y116*1,"0")+IFERROR(Y117*1,"0")</f>
        <v>450.90000000000003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450.90000000000003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0</v>
      </c>
      <c r="U589" s="46">
        <f>IFERROR(Y348*1,"0")+IFERROR(Y352*1,"0")+IFERROR(Y353*1,"0")+IFERROR(Y354*1,"0")</f>
        <v>875.7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4710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63,33"/>
        <filter val="1 200,00"/>
        <filter val="1 500,00"/>
        <filter val="12"/>
        <filter val="166,67"/>
        <filter val="233,33"/>
        <filter val="3 500,00"/>
        <filter val="350,00"/>
        <filter val="416,67"/>
        <filter val="450,00"/>
        <filter val="525,00"/>
        <filter val="6 475,00"/>
        <filter val="6 827,40"/>
        <filter val="7 127,40"/>
        <filter val="80,00"/>
        <filter val="875,00"/>
      </filters>
    </filterColumn>
  </autoFilter>
  <mergeCells count="1044"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2024-09-10T09:49:59Z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