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0E403D-5022-479E-96F0-CA3320343B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Y593" i="1" s="1"/>
  <c r="X590" i="1"/>
  <c r="X589" i="1"/>
  <c r="BO588" i="1"/>
  <c r="BM588" i="1"/>
  <c r="Y588" i="1"/>
  <c r="Y590" i="1" s="1"/>
  <c r="X586" i="1"/>
  <c r="Y585" i="1"/>
  <c r="X585" i="1"/>
  <c r="BP584" i="1"/>
  <c r="BO584" i="1"/>
  <c r="BN584" i="1"/>
  <c r="BM584" i="1"/>
  <c r="Z584" i="1"/>
  <c r="Z585" i="1" s="1"/>
  <c r="Y584" i="1"/>
  <c r="Y586" i="1" s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Y513" i="1" s="1"/>
  <c r="P511" i="1"/>
  <c r="X509" i="1"/>
  <c r="X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N441" i="1"/>
  <c r="BM441" i="1"/>
  <c r="Z441" i="1"/>
  <c r="Y441" i="1"/>
  <c r="BP441" i="1" s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Z419" i="1" s="1"/>
  <c r="P419" i="1"/>
  <c r="BO418" i="1"/>
  <c r="BM418" i="1"/>
  <c r="Y418" i="1"/>
  <c r="BP418" i="1" s="1"/>
  <c r="P418" i="1"/>
  <c r="BO417" i="1"/>
  <c r="BM417" i="1"/>
  <c r="Y417" i="1"/>
  <c r="Y423" i="1" s="1"/>
  <c r="P417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5" i="1" s="1"/>
  <c r="P412" i="1"/>
  <c r="X410" i="1"/>
  <c r="X409" i="1"/>
  <c r="BO408" i="1"/>
  <c r="BM408" i="1"/>
  <c r="Y408" i="1"/>
  <c r="BP408" i="1" s="1"/>
  <c r="P408" i="1"/>
  <c r="BO407" i="1"/>
  <c r="BM407" i="1"/>
  <c r="Y407" i="1"/>
  <c r="BP407" i="1" s="1"/>
  <c r="P407" i="1"/>
  <c r="BO406" i="1"/>
  <c r="BM406" i="1"/>
  <c r="Y406" i="1"/>
  <c r="BP406" i="1" s="1"/>
  <c r="P406" i="1"/>
  <c r="BO405" i="1"/>
  <c r="BM405" i="1"/>
  <c r="Y405" i="1"/>
  <c r="X402" i="1"/>
  <c r="X401" i="1"/>
  <c r="BO400" i="1"/>
  <c r="BM400" i="1"/>
  <c r="Y400" i="1"/>
  <c r="BP400" i="1" s="1"/>
  <c r="P400" i="1"/>
  <c r="BO399" i="1"/>
  <c r="BM399" i="1"/>
  <c r="Y399" i="1"/>
  <c r="P399" i="1"/>
  <c r="X397" i="1"/>
  <c r="X396" i="1"/>
  <c r="BO395" i="1"/>
  <c r="BM395" i="1"/>
  <c r="Y395" i="1"/>
  <c r="BP395" i="1" s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X391" i="1"/>
  <c r="X390" i="1"/>
  <c r="BO389" i="1"/>
  <c r="BM389" i="1"/>
  <c r="Y389" i="1"/>
  <c r="BP389" i="1" s="1"/>
  <c r="P389" i="1"/>
  <c r="BO388" i="1"/>
  <c r="BM388" i="1"/>
  <c r="Y388" i="1"/>
  <c r="Y391" i="1" s="1"/>
  <c r="P388" i="1"/>
  <c r="X386" i="1"/>
  <c r="X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BO350" i="1"/>
  <c r="BM350" i="1"/>
  <c r="Y350" i="1"/>
  <c r="Y354" i="1" s="1"/>
  <c r="X348" i="1"/>
  <c r="X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P344" i="1"/>
  <c r="X342" i="1"/>
  <c r="X341" i="1"/>
  <c r="BO340" i="1"/>
  <c r="BM340" i="1"/>
  <c r="Y340" i="1"/>
  <c r="BP340" i="1" s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BP312" i="1" s="1"/>
  <c r="P312" i="1"/>
  <c r="BO311" i="1"/>
  <c r="BM311" i="1"/>
  <c r="Y311" i="1"/>
  <c r="Y313" i="1" s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Y283" i="1" s="1"/>
  <c r="P281" i="1"/>
  <c r="X278" i="1"/>
  <c r="X277" i="1"/>
  <c r="BO276" i="1"/>
  <c r="BM276" i="1"/>
  <c r="Y276" i="1"/>
  <c r="BP276" i="1" s="1"/>
  <c r="P276" i="1"/>
  <c r="BO275" i="1"/>
  <c r="BM275" i="1"/>
  <c r="Y275" i="1"/>
  <c r="BP275" i="1" s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BP272" i="1" s="1"/>
  <c r="BO271" i="1"/>
  <c r="BM271" i="1"/>
  <c r="Y271" i="1"/>
  <c r="O605" i="1" s="1"/>
  <c r="P271" i="1"/>
  <c r="X268" i="1"/>
  <c r="X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P248" i="1" s="1"/>
  <c r="P248" i="1"/>
  <c r="BO247" i="1"/>
  <c r="BM247" i="1"/>
  <c r="Y247" i="1"/>
  <c r="K605" i="1" s="1"/>
  <c r="P247" i="1"/>
  <c r="X244" i="1"/>
  <c r="X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X211" i="1"/>
  <c r="X210" i="1"/>
  <c r="BO209" i="1"/>
  <c r="BM209" i="1"/>
  <c r="Y209" i="1"/>
  <c r="BP209" i="1" s="1"/>
  <c r="P209" i="1"/>
  <c r="BO208" i="1"/>
  <c r="BM208" i="1"/>
  <c r="Y208" i="1"/>
  <c r="Y210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P203" i="1"/>
  <c r="X200" i="1"/>
  <c r="X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Y187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250" i="1" l="1"/>
  <c r="BN250" i="1"/>
  <c r="BP261" i="1"/>
  <c r="BN261" i="1"/>
  <c r="Z261" i="1"/>
  <c r="BP317" i="1"/>
  <c r="BN317" i="1"/>
  <c r="Z317" i="1"/>
  <c r="BP330" i="1"/>
  <c r="BN330" i="1"/>
  <c r="Z330" i="1"/>
  <c r="BP369" i="1"/>
  <c r="BN369" i="1"/>
  <c r="Z369" i="1"/>
  <c r="BP399" i="1"/>
  <c r="BN399" i="1"/>
  <c r="Z399" i="1"/>
  <c r="BP446" i="1"/>
  <c r="BN446" i="1"/>
  <c r="Z446" i="1"/>
  <c r="BP455" i="1"/>
  <c r="BN455" i="1"/>
  <c r="Z455" i="1"/>
  <c r="AB605" i="1"/>
  <c r="Y495" i="1"/>
  <c r="BP494" i="1"/>
  <c r="BN494" i="1"/>
  <c r="Z494" i="1"/>
  <c r="Z495" i="1" s="1"/>
  <c r="BP500" i="1"/>
  <c r="BN500" i="1"/>
  <c r="Z500" i="1"/>
  <c r="Y562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X596" i="1"/>
  <c r="X599" i="1"/>
  <c r="Y36" i="1"/>
  <c r="Z34" i="1"/>
  <c r="BN34" i="1"/>
  <c r="C605" i="1"/>
  <c r="Z62" i="1"/>
  <c r="BN62" i="1"/>
  <c r="Y65" i="1"/>
  <c r="Z68" i="1"/>
  <c r="BN68" i="1"/>
  <c r="Y76" i="1"/>
  <c r="Z85" i="1"/>
  <c r="BN85" i="1"/>
  <c r="Z99" i="1"/>
  <c r="BN99" i="1"/>
  <c r="E605" i="1"/>
  <c r="Z116" i="1"/>
  <c r="BN116" i="1"/>
  <c r="F605" i="1"/>
  <c r="Z138" i="1"/>
  <c r="BN138" i="1"/>
  <c r="Z159" i="1"/>
  <c r="BN159" i="1"/>
  <c r="Z178" i="1"/>
  <c r="BN178" i="1"/>
  <c r="Z196" i="1"/>
  <c r="BN196" i="1"/>
  <c r="Z213" i="1"/>
  <c r="BN213" i="1"/>
  <c r="Y222" i="1"/>
  <c r="Z225" i="1"/>
  <c r="BN225" i="1"/>
  <c r="Z233" i="1"/>
  <c r="BN233" i="1"/>
  <c r="Y244" i="1"/>
  <c r="Z250" i="1"/>
  <c r="BP287" i="1"/>
  <c r="BN287" i="1"/>
  <c r="Z287" i="1"/>
  <c r="BP320" i="1"/>
  <c r="BN320" i="1"/>
  <c r="Z320" i="1"/>
  <c r="BP344" i="1"/>
  <c r="BN344" i="1"/>
  <c r="Z344" i="1"/>
  <c r="BP383" i="1"/>
  <c r="BN383" i="1"/>
  <c r="Z383" i="1"/>
  <c r="BP405" i="1"/>
  <c r="BN405" i="1"/>
  <c r="Z405" i="1"/>
  <c r="BP437" i="1"/>
  <c r="BN437" i="1"/>
  <c r="Z437" i="1"/>
  <c r="BP447" i="1"/>
  <c r="BN447" i="1"/>
  <c r="Z447" i="1"/>
  <c r="BP478" i="1"/>
  <c r="BN478" i="1"/>
  <c r="Z478" i="1"/>
  <c r="BP512" i="1"/>
  <c r="BN512" i="1"/>
  <c r="Z512" i="1"/>
  <c r="BP516" i="1"/>
  <c r="BN516" i="1"/>
  <c r="Z516" i="1"/>
  <c r="BP555" i="1"/>
  <c r="BN555" i="1"/>
  <c r="Z555" i="1"/>
  <c r="BP557" i="1"/>
  <c r="BN557" i="1"/>
  <c r="Z557" i="1"/>
  <c r="BP559" i="1"/>
  <c r="BN559" i="1"/>
  <c r="Z559" i="1"/>
  <c r="W605" i="1"/>
  <c r="BP439" i="1"/>
  <c r="BN439" i="1"/>
  <c r="Z439" i="1"/>
  <c r="BP449" i="1"/>
  <c r="BN449" i="1"/>
  <c r="Z449" i="1"/>
  <c r="BP459" i="1"/>
  <c r="BN459" i="1"/>
  <c r="Z459" i="1"/>
  <c r="Y484" i="1"/>
  <c r="Y483" i="1"/>
  <c r="BP482" i="1"/>
  <c r="BN482" i="1"/>
  <c r="Z482" i="1"/>
  <c r="Z483" i="1" s="1"/>
  <c r="BP487" i="1"/>
  <c r="BN487" i="1"/>
  <c r="Z487" i="1"/>
  <c r="BP506" i="1"/>
  <c r="BN506" i="1"/>
  <c r="Z506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72" i="1"/>
  <c r="BN572" i="1"/>
  <c r="Z572" i="1"/>
  <c r="BP574" i="1"/>
  <c r="BN574" i="1"/>
  <c r="Z574" i="1"/>
  <c r="B605" i="1"/>
  <c r="X597" i="1"/>
  <c r="X598" i="1" s="1"/>
  <c r="X595" i="1"/>
  <c r="Z26" i="1"/>
  <c r="BN26" i="1"/>
  <c r="BP26" i="1"/>
  <c r="Y37" i="1"/>
  <c r="Z30" i="1"/>
  <c r="BN30" i="1"/>
  <c r="Z54" i="1"/>
  <c r="BN54" i="1"/>
  <c r="Z58" i="1"/>
  <c r="BN58" i="1"/>
  <c r="Y64" i="1"/>
  <c r="Z70" i="1"/>
  <c r="BN70" i="1"/>
  <c r="Z75" i="1"/>
  <c r="BN75" i="1"/>
  <c r="Y90" i="1"/>
  <c r="Z87" i="1"/>
  <c r="BN87" i="1"/>
  <c r="Z93" i="1"/>
  <c r="BN93" i="1"/>
  <c r="BP93" i="1"/>
  <c r="Y96" i="1"/>
  <c r="Y102" i="1"/>
  <c r="Z106" i="1"/>
  <c r="BN106" i="1"/>
  <c r="Z114" i="1"/>
  <c r="BN114" i="1"/>
  <c r="Z123" i="1"/>
  <c r="BN123" i="1"/>
  <c r="Z134" i="1"/>
  <c r="BN134" i="1"/>
  <c r="Z140" i="1"/>
  <c r="BN140" i="1"/>
  <c r="Z148" i="1"/>
  <c r="BN148" i="1"/>
  <c r="Z153" i="1"/>
  <c r="BN153" i="1"/>
  <c r="Z163" i="1"/>
  <c r="BN163" i="1"/>
  <c r="BP163" i="1"/>
  <c r="Z176" i="1"/>
  <c r="BN176" i="1"/>
  <c r="Z184" i="1"/>
  <c r="BN184" i="1"/>
  <c r="I605" i="1"/>
  <c r="Z194" i="1"/>
  <c r="BN194" i="1"/>
  <c r="Z198" i="1"/>
  <c r="BN198" i="1"/>
  <c r="Z209" i="1"/>
  <c r="BN209" i="1"/>
  <c r="Y221" i="1"/>
  <c r="Z215" i="1"/>
  <c r="BN215" i="1"/>
  <c r="Z219" i="1"/>
  <c r="BN219" i="1"/>
  <c r="Y236" i="1"/>
  <c r="Z227" i="1"/>
  <c r="BN227" i="1"/>
  <c r="Z231" i="1"/>
  <c r="BN231" i="1"/>
  <c r="Z239" i="1"/>
  <c r="BN239" i="1"/>
  <c r="Z248" i="1"/>
  <c r="BN248" i="1"/>
  <c r="Z252" i="1"/>
  <c r="BN252" i="1"/>
  <c r="Z259" i="1"/>
  <c r="BN259" i="1"/>
  <c r="Y268" i="1"/>
  <c r="Z263" i="1"/>
  <c r="BN263" i="1"/>
  <c r="Z275" i="1"/>
  <c r="BN275" i="1"/>
  <c r="Z294" i="1"/>
  <c r="BN294" i="1"/>
  <c r="Z312" i="1"/>
  <c r="BN312" i="1"/>
  <c r="Z322" i="1"/>
  <c r="BN322" i="1"/>
  <c r="Z328" i="1"/>
  <c r="BN328" i="1"/>
  <c r="BP328" i="1"/>
  <c r="Z336" i="1"/>
  <c r="BN336" i="1"/>
  <c r="Z340" i="1"/>
  <c r="BN340" i="1"/>
  <c r="Y348" i="1"/>
  <c r="Z346" i="1"/>
  <c r="BN346" i="1"/>
  <c r="Z358" i="1"/>
  <c r="BN358" i="1"/>
  <c r="V605" i="1"/>
  <c r="Y371" i="1"/>
  <c r="Z377" i="1"/>
  <c r="BN377" i="1"/>
  <c r="Z381" i="1"/>
  <c r="BN381" i="1"/>
  <c r="Z389" i="1"/>
  <c r="BN389" i="1"/>
  <c r="Y397" i="1"/>
  <c r="Z395" i="1"/>
  <c r="BN395" i="1"/>
  <c r="Y401" i="1"/>
  <c r="Z407" i="1"/>
  <c r="BN407" i="1"/>
  <c r="Z417" i="1"/>
  <c r="BN417" i="1"/>
  <c r="BP417" i="1"/>
  <c r="BP419" i="1"/>
  <c r="BN419" i="1"/>
  <c r="Y427" i="1"/>
  <c r="Y426" i="1"/>
  <c r="BP425" i="1"/>
  <c r="BN425" i="1"/>
  <c r="Z425" i="1"/>
  <c r="Z426" i="1" s="1"/>
  <c r="Y432" i="1"/>
  <c r="BP431" i="1"/>
  <c r="BN431" i="1"/>
  <c r="Z431" i="1"/>
  <c r="Z432" i="1" s="1"/>
  <c r="BP435" i="1"/>
  <c r="BN435" i="1"/>
  <c r="Z435" i="1"/>
  <c r="BP444" i="1"/>
  <c r="BN444" i="1"/>
  <c r="Z444" i="1"/>
  <c r="BP453" i="1"/>
  <c r="BN453" i="1"/>
  <c r="Z453" i="1"/>
  <c r="BP476" i="1"/>
  <c r="BN476" i="1"/>
  <c r="Z476" i="1"/>
  <c r="Y490" i="1"/>
  <c r="BP502" i="1"/>
  <c r="BN502" i="1"/>
  <c r="Z502" i="1"/>
  <c r="BP518" i="1"/>
  <c r="BN518" i="1"/>
  <c r="Z518" i="1"/>
  <c r="AD605" i="1"/>
  <c r="Y544" i="1"/>
  <c r="BP537" i="1"/>
  <c r="BN537" i="1"/>
  <c r="Z537" i="1"/>
  <c r="BP539" i="1"/>
  <c r="BN539" i="1"/>
  <c r="Z539" i="1"/>
  <c r="BP541" i="1"/>
  <c r="BN541" i="1"/>
  <c r="Z541" i="1"/>
  <c r="BP543" i="1"/>
  <c r="BN543" i="1"/>
  <c r="Z543" i="1"/>
  <c r="Y576" i="1"/>
  <c r="Y575" i="1"/>
  <c r="BP571" i="1"/>
  <c r="BN571" i="1"/>
  <c r="Z571" i="1"/>
  <c r="BP573" i="1"/>
  <c r="BN573" i="1"/>
  <c r="Z573" i="1"/>
  <c r="Z79" i="1"/>
  <c r="BN79" i="1"/>
  <c r="BP79" i="1"/>
  <c r="Y82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BN63" i="1"/>
  <c r="BP63" i="1"/>
  <c r="D605" i="1"/>
  <c r="Z69" i="1"/>
  <c r="BN69" i="1"/>
  <c r="BP69" i="1"/>
  <c r="Z71" i="1"/>
  <c r="BN71" i="1"/>
  <c r="Z74" i="1"/>
  <c r="BN74" i="1"/>
  <c r="Y77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4" i="1"/>
  <c r="Z95" i="1" s="1"/>
  <c r="BN94" i="1"/>
  <c r="BP94" i="1"/>
  <c r="Z98" i="1"/>
  <c r="BN98" i="1"/>
  <c r="BP98" i="1"/>
  <c r="Z100" i="1"/>
  <c r="BN100" i="1"/>
  <c r="Y101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Y136" i="1"/>
  <c r="Y144" i="1"/>
  <c r="Z139" i="1"/>
  <c r="BN139" i="1"/>
  <c r="BP143" i="1"/>
  <c r="BN143" i="1"/>
  <c r="Z143" i="1"/>
  <c r="Y145" i="1"/>
  <c r="Y150" i="1"/>
  <c r="BP147" i="1"/>
  <c r="BN147" i="1"/>
  <c r="Z147" i="1"/>
  <c r="Z149" i="1" s="1"/>
  <c r="BP164" i="1"/>
  <c r="BN164" i="1"/>
  <c r="Z164" i="1"/>
  <c r="Y166" i="1"/>
  <c r="H605" i="1"/>
  <c r="Y173" i="1"/>
  <c r="Y172" i="1"/>
  <c r="BP169" i="1"/>
  <c r="BN169" i="1"/>
  <c r="Z169" i="1"/>
  <c r="H9" i="1"/>
  <c r="Y24" i="1"/>
  <c r="Y59" i="1"/>
  <c r="Y111" i="1"/>
  <c r="Y128" i="1"/>
  <c r="BP141" i="1"/>
  <c r="BN141" i="1"/>
  <c r="Z141" i="1"/>
  <c r="BP154" i="1"/>
  <c r="BN154" i="1"/>
  <c r="Z154" i="1"/>
  <c r="Y156" i="1"/>
  <c r="Y161" i="1"/>
  <c r="BP158" i="1"/>
  <c r="BN158" i="1"/>
  <c r="Z158" i="1"/>
  <c r="BP171" i="1"/>
  <c r="BN171" i="1"/>
  <c r="Z171" i="1"/>
  <c r="G605" i="1"/>
  <c r="Y155" i="1"/>
  <c r="Z175" i="1"/>
  <c r="BN175" i="1"/>
  <c r="BP175" i="1"/>
  <c r="Z177" i="1"/>
  <c r="BN177" i="1"/>
  <c r="Z179" i="1"/>
  <c r="BN179" i="1"/>
  <c r="Y180" i="1"/>
  <c r="Z183" i="1"/>
  <c r="BN183" i="1"/>
  <c r="BP183" i="1"/>
  <c r="Z185" i="1"/>
  <c r="BN185" i="1"/>
  <c r="Y186" i="1"/>
  <c r="Z191" i="1"/>
  <c r="BN191" i="1"/>
  <c r="BP191" i="1"/>
  <c r="Z193" i="1"/>
  <c r="BN193" i="1"/>
  <c r="Z195" i="1"/>
  <c r="BN195" i="1"/>
  <c r="Z197" i="1"/>
  <c r="BN197" i="1"/>
  <c r="Y200" i="1"/>
  <c r="J605" i="1"/>
  <c r="Z204" i="1"/>
  <c r="Z205" i="1" s="1"/>
  <c r="BN204" i="1"/>
  <c r="BP204" i="1"/>
  <c r="Y205" i="1"/>
  <c r="Z208" i="1"/>
  <c r="Z210" i="1" s="1"/>
  <c r="BN208" i="1"/>
  <c r="BP208" i="1"/>
  <c r="Y211" i="1"/>
  <c r="Z214" i="1"/>
  <c r="Z221" i="1" s="1"/>
  <c r="BN214" i="1"/>
  <c r="BP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Y235" i="1"/>
  <c r="Z238" i="1"/>
  <c r="BN238" i="1"/>
  <c r="BP238" i="1"/>
  <c r="Z240" i="1"/>
  <c r="BN240" i="1"/>
  <c r="Z242" i="1"/>
  <c r="BN242" i="1"/>
  <c r="Y243" i="1"/>
  <c r="Z247" i="1"/>
  <c r="BN247" i="1"/>
  <c r="BP247" i="1"/>
  <c r="Z249" i="1"/>
  <c r="BN249" i="1"/>
  <c r="Z251" i="1"/>
  <c r="BN251" i="1"/>
  <c r="Z253" i="1"/>
  <c r="BN253" i="1"/>
  <c r="Y256" i="1"/>
  <c r="M605" i="1"/>
  <c r="Z260" i="1"/>
  <c r="BN260" i="1"/>
  <c r="BP260" i="1"/>
  <c r="Z262" i="1"/>
  <c r="BN262" i="1"/>
  <c r="Z264" i="1"/>
  <c r="BN264" i="1"/>
  <c r="Z266" i="1"/>
  <c r="BN266" i="1"/>
  <c r="Y267" i="1"/>
  <c r="Z271" i="1"/>
  <c r="BN271" i="1"/>
  <c r="BP271" i="1"/>
  <c r="Z272" i="1"/>
  <c r="BN272" i="1"/>
  <c r="Z274" i="1"/>
  <c r="BN274" i="1"/>
  <c r="Z276" i="1"/>
  <c r="BN276" i="1"/>
  <c r="Y277" i="1"/>
  <c r="Z281" i="1"/>
  <c r="Z282" i="1" s="1"/>
  <c r="BN281" i="1"/>
  <c r="BP281" i="1"/>
  <c r="Q605" i="1"/>
  <c r="Y289" i="1"/>
  <c r="BP286" i="1"/>
  <c r="BN286" i="1"/>
  <c r="Z286" i="1"/>
  <c r="BP295" i="1"/>
  <c r="BN295" i="1"/>
  <c r="Z295" i="1"/>
  <c r="BP318" i="1"/>
  <c r="BN318" i="1"/>
  <c r="Z318" i="1"/>
  <c r="BP321" i="1"/>
  <c r="BN321" i="1"/>
  <c r="Z321" i="1"/>
  <c r="Y325" i="1"/>
  <c r="BP329" i="1"/>
  <c r="BN329" i="1"/>
  <c r="Z329" i="1"/>
  <c r="BP337" i="1"/>
  <c r="BN337" i="1"/>
  <c r="Z337" i="1"/>
  <c r="Y199" i="1"/>
  <c r="Y255" i="1"/>
  <c r="Y278" i="1"/>
  <c r="P605" i="1"/>
  <c r="Y282" i="1"/>
  <c r="BP288" i="1"/>
  <c r="BN288" i="1"/>
  <c r="Z288" i="1"/>
  <c r="Y290" i="1"/>
  <c r="R605" i="1"/>
  <c r="Y298" i="1"/>
  <c r="BP293" i="1"/>
  <c r="BN293" i="1"/>
  <c r="Z293" i="1"/>
  <c r="BP297" i="1"/>
  <c r="BN297" i="1"/>
  <c r="Z297" i="1"/>
  <c r="Y299" i="1"/>
  <c r="S605" i="1"/>
  <c r="Y303" i="1"/>
  <c r="BP302" i="1"/>
  <c r="BN302" i="1"/>
  <c r="Z302" i="1"/>
  <c r="Z303" i="1" s="1"/>
  <c r="Y304" i="1"/>
  <c r="T605" i="1"/>
  <c r="Y308" i="1"/>
  <c r="BP307" i="1"/>
  <c r="BN307" i="1"/>
  <c r="Z307" i="1"/>
  <c r="Z308" i="1" s="1"/>
  <c r="Y309" i="1"/>
  <c r="Y314" i="1"/>
  <c r="BP311" i="1"/>
  <c r="BN311" i="1"/>
  <c r="Z311" i="1"/>
  <c r="BP319" i="1"/>
  <c r="BN319" i="1"/>
  <c r="Z319" i="1"/>
  <c r="BP323" i="1"/>
  <c r="BN323" i="1"/>
  <c r="Z323" i="1"/>
  <c r="BP331" i="1"/>
  <c r="BN331" i="1"/>
  <c r="Z331" i="1"/>
  <c r="Y333" i="1"/>
  <c r="Y342" i="1"/>
  <c r="BP335" i="1"/>
  <c r="BN335" i="1"/>
  <c r="Z335" i="1"/>
  <c r="Y341" i="1"/>
  <c r="BP339" i="1"/>
  <c r="BN339" i="1"/>
  <c r="Z339" i="1"/>
  <c r="Y347" i="1"/>
  <c r="Y355" i="1"/>
  <c r="Y361" i="1"/>
  <c r="Y366" i="1"/>
  <c r="Y372" i="1"/>
  <c r="Y386" i="1"/>
  <c r="Y390" i="1"/>
  <c r="Y396" i="1"/>
  <c r="Y402" i="1"/>
  <c r="Y410" i="1"/>
  <c r="Y414" i="1"/>
  <c r="Y422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Z605" i="1"/>
  <c r="Y470" i="1"/>
  <c r="BP469" i="1"/>
  <c r="BN469" i="1"/>
  <c r="Z469" i="1"/>
  <c r="Z470" i="1" s="1"/>
  <c r="Y471" i="1"/>
  <c r="Y480" i="1"/>
  <c r="BP473" i="1"/>
  <c r="BN473" i="1"/>
  <c r="Z473" i="1"/>
  <c r="BP477" i="1"/>
  <c r="BN477" i="1"/>
  <c r="Z477" i="1"/>
  <c r="BP501" i="1"/>
  <c r="BN501" i="1"/>
  <c r="Z501" i="1"/>
  <c r="BP505" i="1"/>
  <c r="BN505" i="1"/>
  <c r="Z505" i="1"/>
  <c r="BP517" i="1"/>
  <c r="BN517" i="1"/>
  <c r="Z517" i="1"/>
  <c r="BP521" i="1"/>
  <c r="BN521" i="1"/>
  <c r="Z521" i="1"/>
  <c r="Y523" i="1"/>
  <c r="Y528" i="1"/>
  <c r="BP525" i="1"/>
  <c r="BN525" i="1"/>
  <c r="Z525" i="1"/>
  <c r="Y529" i="1"/>
  <c r="BP548" i="1"/>
  <c r="BN548" i="1"/>
  <c r="Z548" i="1"/>
  <c r="BP550" i="1"/>
  <c r="BN550" i="1"/>
  <c r="Z550" i="1"/>
  <c r="Y552" i="1"/>
  <c r="Y568" i="1"/>
  <c r="BP564" i="1"/>
  <c r="BN564" i="1"/>
  <c r="Z564" i="1"/>
  <c r="Y569" i="1"/>
  <c r="BP566" i="1"/>
  <c r="BN566" i="1"/>
  <c r="Z566" i="1"/>
  <c r="BP580" i="1"/>
  <c r="BN580" i="1"/>
  <c r="Z580" i="1"/>
  <c r="Y582" i="1"/>
  <c r="U605" i="1"/>
  <c r="Y326" i="1"/>
  <c r="Z345" i="1"/>
  <c r="BN345" i="1"/>
  <c r="Z350" i="1"/>
  <c r="BN350" i="1"/>
  <c r="BP350" i="1"/>
  <c r="Z351" i="1"/>
  <c r="BN351" i="1"/>
  <c r="Z353" i="1"/>
  <c r="BN353" i="1"/>
  <c r="Z357" i="1"/>
  <c r="BN357" i="1"/>
  <c r="BP357" i="1"/>
  <c r="Z359" i="1"/>
  <c r="BN359" i="1"/>
  <c r="Z364" i="1"/>
  <c r="Z365" i="1" s="1"/>
  <c r="BN364" i="1"/>
  <c r="BP364" i="1"/>
  <c r="Y365" i="1"/>
  <c r="Z368" i="1"/>
  <c r="BN368" i="1"/>
  <c r="BP368" i="1"/>
  <c r="Z370" i="1"/>
  <c r="BN370" i="1"/>
  <c r="Z376" i="1"/>
  <c r="BN376" i="1"/>
  <c r="BP376" i="1"/>
  <c r="Z378" i="1"/>
  <c r="BN378" i="1"/>
  <c r="Z380" i="1"/>
  <c r="BN380" i="1"/>
  <c r="Z382" i="1"/>
  <c r="BN382" i="1"/>
  <c r="Z384" i="1"/>
  <c r="BN384" i="1"/>
  <c r="Y385" i="1"/>
  <c r="Z388" i="1"/>
  <c r="Z390" i="1" s="1"/>
  <c r="BN388" i="1"/>
  <c r="BP388" i="1"/>
  <c r="Z394" i="1"/>
  <c r="BN394" i="1"/>
  <c r="Z400" i="1"/>
  <c r="Z401" i="1" s="1"/>
  <c r="BN400" i="1"/>
  <c r="X605" i="1"/>
  <c r="Z406" i="1"/>
  <c r="BN406" i="1"/>
  <c r="Z408" i="1"/>
  <c r="BN408" i="1"/>
  <c r="Y409" i="1"/>
  <c r="Z412" i="1"/>
  <c r="Z414" i="1" s="1"/>
  <c r="BN412" i="1"/>
  <c r="BP412" i="1"/>
  <c r="Z418" i="1"/>
  <c r="BN418" i="1"/>
  <c r="Z420" i="1"/>
  <c r="BN420" i="1"/>
  <c r="Y605" i="1"/>
  <c r="Y433" i="1"/>
  <c r="Y457" i="1"/>
  <c r="Z436" i="1"/>
  <c r="BN436" i="1"/>
  <c r="Z438" i="1"/>
  <c r="BN438" i="1"/>
  <c r="Z440" i="1"/>
  <c r="BN440" i="1"/>
  <c r="BP445" i="1"/>
  <c r="BN445" i="1"/>
  <c r="Z445" i="1"/>
  <c r="BP450" i="1"/>
  <c r="BN450" i="1"/>
  <c r="Z450" i="1"/>
  <c r="BP454" i="1"/>
  <c r="BN454" i="1"/>
  <c r="Z454" i="1"/>
  <c r="Y461" i="1"/>
  <c r="BP475" i="1"/>
  <c r="BN475" i="1"/>
  <c r="Z475" i="1"/>
  <c r="Y479" i="1"/>
  <c r="BP488" i="1"/>
  <c r="BN488" i="1"/>
  <c r="Z488" i="1"/>
  <c r="BP503" i="1"/>
  <c r="BN503" i="1"/>
  <c r="Z503" i="1"/>
  <c r="BP507" i="1"/>
  <c r="BN507" i="1"/>
  <c r="Z507" i="1"/>
  <c r="Y509" i="1"/>
  <c r="Y514" i="1"/>
  <c r="BP511" i="1"/>
  <c r="BN511" i="1"/>
  <c r="Z511" i="1"/>
  <c r="Z513" i="1" s="1"/>
  <c r="AA605" i="1"/>
  <c r="Y491" i="1"/>
  <c r="Y496" i="1"/>
  <c r="AC605" i="1"/>
  <c r="Y508" i="1"/>
  <c r="Y522" i="1"/>
  <c r="BP519" i="1"/>
  <c r="BN519" i="1"/>
  <c r="Z519" i="1"/>
  <c r="BP527" i="1"/>
  <c r="BN527" i="1"/>
  <c r="Z527" i="1"/>
  <c r="Y532" i="1"/>
  <c r="BP531" i="1"/>
  <c r="BN531" i="1"/>
  <c r="Z531" i="1"/>
  <c r="Z532" i="1" s="1"/>
  <c r="Y533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AE605" i="1"/>
  <c r="Y581" i="1"/>
  <c r="BP579" i="1"/>
  <c r="BN579" i="1"/>
  <c r="Z579" i="1"/>
  <c r="Y545" i="1"/>
  <c r="Z588" i="1"/>
  <c r="Z589" i="1" s="1"/>
  <c r="BN588" i="1"/>
  <c r="BP588" i="1"/>
  <c r="Y589" i="1"/>
  <c r="Y594" i="1"/>
  <c r="Z592" i="1"/>
  <c r="Z593" i="1" s="1"/>
  <c r="BN592" i="1"/>
  <c r="BP592" i="1"/>
  <c r="Z422" i="1" l="1"/>
  <c r="Z409" i="1"/>
  <c r="Z332" i="1"/>
  <c r="Z561" i="1"/>
  <c r="Z347" i="1"/>
  <c r="Z313" i="1"/>
  <c r="Z298" i="1"/>
  <c r="Z160" i="1"/>
  <c r="Z64" i="1"/>
  <c r="Z575" i="1"/>
  <c r="Z490" i="1"/>
  <c r="Z508" i="1"/>
  <c r="Z325" i="1"/>
  <c r="Z544" i="1"/>
  <c r="Z456" i="1"/>
  <c r="Z396" i="1"/>
  <c r="Z371" i="1"/>
  <c r="Z354" i="1"/>
  <c r="Z522" i="1"/>
  <c r="Z267" i="1"/>
  <c r="Z255" i="1"/>
  <c r="Z243" i="1"/>
  <c r="Z235" i="1"/>
  <c r="Z199" i="1"/>
  <c r="Z186" i="1"/>
  <c r="Z180" i="1"/>
  <c r="Z155" i="1"/>
  <c r="Z165" i="1"/>
  <c r="Z144" i="1"/>
  <c r="Z90" i="1"/>
  <c r="Z76" i="1"/>
  <c r="Z36" i="1"/>
  <c r="Z341" i="1"/>
  <c r="Z289" i="1"/>
  <c r="Y595" i="1"/>
  <c r="Y597" i="1"/>
  <c r="Z581" i="1"/>
  <c r="Z551" i="1"/>
  <c r="Z385" i="1"/>
  <c r="Z360" i="1"/>
  <c r="Z568" i="1"/>
  <c r="Z528" i="1"/>
  <c r="Z479" i="1"/>
  <c r="Z277" i="1"/>
  <c r="Z172" i="1"/>
  <c r="Z135" i="1"/>
  <c r="Z127" i="1"/>
  <c r="Z118" i="1"/>
  <c r="Z110" i="1"/>
  <c r="Z101" i="1"/>
  <c r="Z59" i="1"/>
  <c r="Y599" i="1"/>
  <c r="Y596" i="1"/>
  <c r="Y598" i="1" l="1"/>
  <c r="Z600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<sst xmlns="http://schemas.openxmlformats.org/spreadsheetml/2006/main" count="2465" uniqueCount="787">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</sst>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0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91" t="s">
        <v>0</v>
      </c>
      <c r="E1" s="413"/>
      <c r="F1" s="413"/>
      <c r="G1" s="12" t="s">
        <v>1</v>
      </c>
      <c r="H1" s="491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64" t="s">
        <v>8</v>
      </c>
      <c r="B5" s="465"/>
      <c r="C5" s="466"/>
      <c r="D5" s="496"/>
      <c r="E5" s="497"/>
      <c r="F5" s="735" t="s">
        <v>9</v>
      </c>
      <c r="G5" s="466"/>
      <c r="H5" s="496" t="s">
        <v>786</v>
      </c>
      <c r="I5" s="667"/>
      <c r="J5" s="667"/>
      <c r="K5" s="667"/>
      <c r="L5" s="667"/>
      <c r="M5" s="497"/>
      <c r="N5" s="58"/>
      <c r="P5" s="24" t="s">
        <v>10</v>
      </c>
      <c r="Q5" s="752">
        <v>45548</v>
      </c>
      <c r="R5" s="473"/>
      <c r="T5" s="470" t="s">
        <v>11</v>
      </c>
      <c r="U5" s="471"/>
      <c r="V5" s="472" t="s">
        <v>12</v>
      </c>
      <c r="W5" s="473"/>
      <c r="AB5" s="51"/>
      <c r="AC5" s="51"/>
      <c r="AD5" s="51"/>
      <c r="AE5" s="51"/>
    </row>
    <row r="6" spans="1:32" s="376" customFormat="1" ht="24" customHeight="1" x14ac:dyDescent="0.2">
      <c r="A6" s="464" t="s">
        <v>13</v>
      </c>
      <c r="B6" s="465"/>
      <c r="C6" s="466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47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Пятница</v>
      </c>
      <c r="R6" s="404"/>
      <c r="T6" s="582" t="s">
        <v>16</v>
      </c>
      <c r="U6" s="471"/>
      <c r="V6" s="688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391"/>
      <c r="U7" s="471"/>
      <c r="V7" s="689"/>
      <c r="W7" s="690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8"/>
      <c r="E8" s="459"/>
      <c r="F8" s="459"/>
      <c r="G8" s="459"/>
      <c r="H8" s="459"/>
      <c r="I8" s="459"/>
      <c r="J8" s="459"/>
      <c r="K8" s="459"/>
      <c r="L8" s="459"/>
      <c r="M8" s="460"/>
      <c r="N8" s="61"/>
      <c r="P8" s="24" t="s">
        <v>19</v>
      </c>
      <c r="Q8" s="467">
        <v>0.41666666666666669</v>
      </c>
      <c r="R8" s="450"/>
      <c r="T8" s="391"/>
      <c r="U8" s="471"/>
      <c r="V8" s="689"/>
      <c r="W8" s="690"/>
      <c r="AB8" s="51"/>
      <c r="AC8" s="51"/>
      <c r="AD8" s="51"/>
      <c r="AE8" s="51"/>
    </row>
    <row r="9" spans="1:32" s="376" customFormat="1" ht="39.950000000000003" customHeight="1" x14ac:dyDescent="0.2">
      <c r="A9" s="5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35"/>
      <c r="E9" s="399"/>
      <c r="F9" s="5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30"/>
      <c r="R9" s="531"/>
      <c r="T9" s="391"/>
      <c r="U9" s="471"/>
      <c r="V9" s="691"/>
      <c r="W9" s="692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35"/>
      <c r="E10" s="399"/>
      <c r="F10" s="5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83"/>
      <c r="R10" s="584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473"/>
      <c r="U11" s="24" t="s">
        <v>26</v>
      </c>
      <c r="V11" s="686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468" t="s">
        <v>28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6"/>
      <c r="N12" s="62"/>
      <c r="P12" s="24" t="s">
        <v>29</v>
      </c>
      <c r="Q12" s="467"/>
      <c r="R12" s="450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468" t="s">
        <v>30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5"/>
      <c r="M13" s="466"/>
      <c r="N13" s="62"/>
      <c r="O13" s="26"/>
      <c r="P13" s="26" t="s">
        <v>31</v>
      </c>
      <c r="Q13" s="686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468" t="s">
        <v>32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5"/>
      <c r="M14" s="4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586" t="s">
        <v>33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5"/>
      <c r="M15" s="466"/>
      <c r="N15" s="63"/>
      <c r="P15" s="571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2"/>
      <c r="Q16" s="572"/>
      <c r="R16" s="572"/>
      <c r="S16" s="572"/>
      <c r="T16" s="5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38" t="s">
        <v>37</v>
      </c>
      <c r="D17" s="431" t="s">
        <v>38</v>
      </c>
      <c r="E17" s="509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8"/>
      <c r="R17" s="508"/>
      <c r="S17" s="508"/>
      <c r="T17" s="509"/>
      <c r="U17" s="786" t="s">
        <v>50</v>
      </c>
      <c r="V17" s="466"/>
      <c r="W17" s="431" t="s">
        <v>51</v>
      </c>
      <c r="X17" s="431" t="s">
        <v>52</v>
      </c>
      <c r="Y17" s="783" t="s">
        <v>53</v>
      </c>
      <c r="Z17" s="431" t="s">
        <v>54</v>
      </c>
      <c r="AA17" s="639" t="s">
        <v>55</v>
      </c>
      <c r="AB17" s="639" t="s">
        <v>56</v>
      </c>
      <c r="AC17" s="639" t="s">
        <v>57</v>
      </c>
      <c r="AD17" s="639" t="s">
        <v>58</v>
      </c>
      <c r="AE17" s="745"/>
      <c r="AF17" s="746"/>
      <c r="AG17" s="523"/>
      <c r="BD17" s="616" t="s">
        <v>59</v>
      </c>
    </row>
    <row r="18" spans="1:68" ht="14.25" customHeight="1" x14ac:dyDescent="0.2">
      <c r="A18" s="432"/>
      <c r="B18" s="432"/>
      <c r="C18" s="432"/>
      <c r="D18" s="510"/>
      <c r="E18" s="512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10"/>
      <c r="Q18" s="511"/>
      <c r="R18" s="511"/>
      <c r="S18" s="511"/>
      <c r="T18" s="512"/>
      <c r="U18" s="377" t="s">
        <v>60</v>
      </c>
      <c r="V18" s="377" t="s">
        <v>61</v>
      </c>
      <c r="W18" s="432"/>
      <c r="X18" s="432"/>
      <c r="Y18" s="784"/>
      <c r="Z18" s="432"/>
      <c r="AA18" s="640"/>
      <c r="AB18" s="640"/>
      <c r="AC18" s="640"/>
      <c r="AD18" s="747"/>
      <c r="AE18" s="748"/>
      <c r="AF18" s="749"/>
      <c r="AG18" s="524"/>
      <c r="BD18" s="391"/>
    </row>
    <row r="19" spans="1:68" ht="27.75" hidden="1" customHeight="1" x14ac:dyDescent="0.2">
      <c r="A19" s="424" t="s">
        <v>62</v>
      </c>
      <c r="B19" s="425"/>
      <c r="C19" s="425"/>
      <c r="D19" s="425"/>
      <c r="E19" s="425"/>
      <c r="F19" s="425"/>
      <c r="G19" s="425"/>
      <c r="H19" s="425"/>
      <c r="I19" s="425"/>
      <c r="J19" s="425"/>
      <c r="K19" s="425"/>
      <c r="L19" s="425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  <c r="AA19" s="48"/>
      <c r="AB19" s="48"/>
      <c r="AC19" s="48"/>
    </row>
    <row r="20" spans="1:68" ht="16.5" hidden="1" customHeight="1" x14ac:dyDescent="0.25">
      <c r="A20" s="463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8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1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9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48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9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5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5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24" t="s">
        <v>107</v>
      </c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  <c r="AA50" s="48"/>
      <c r="AB50" s="48"/>
      <c r="AC50" s="48"/>
    </row>
    <row r="51" spans="1:68" ht="16.5" hidden="1" customHeight="1" x14ac:dyDescent="0.25">
      <c r="A51" s="463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1200</v>
      </c>
      <c r="Y53" s="384">
        <f t="shared" ref="Y53:Y58" si="6">IFERROR(IF(X53="",0,CEILING((X53/$H53),1)*$H53),"")</f>
        <v>1209.6000000000001</v>
      </c>
      <c r="Z53" s="36">
        <f>IFERROR(IF(Y53=0,"",ROUNDUP(Y53/H53,0)*0.02175),"")</f>
        <v>2.4359999999999999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1253.3333333333333</v>
      </c>
      <c r="BN53" s="64">
        <f t="shared" ref="BN53:BN58" si="8">IFERROR(Y53*I53/H53,"0")</f>
        <v>1263.3599999999999</v>
      </c>
      <c r="BO53" s="64">
        <f t="shared" ref="BO53:BO58" si="9">IFERROR(1/J53*(X53/H53),"0")</f>
        <v>1.9841269841269837</v>
      </c>
      <c r="BP53" s="64">
        <f t="shared" ref="BP53:BP58" si="10">IFERROR(1/J53*(Y53/H53),"0")</f>
        <v>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0</v>
      </c>
      <c r="Y55" s="384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111.1111111111111</v>
      </c>
      <c r="Y59" s="385">
        <f>IFERROR(Y53/H53,"0")+IFERROR(Y54/H54,"0")+IFERROR(Y55/H55,"0")+IFERROR(Y56/H56,"0")+IFERROR(Y57/H57,"0")+IFERROR(Y58/H58,"0")</f>
        <v>112</v>
      </c>
      <c r="Z59" s="385">
        <f>IFERROR(IF(Z53="",0,Z53),"0")+IFERROR(IF(Z54="",0,Z54),"0")+IFERROR(IF(Z55="",0,Z55),"0")+IFERROR(IF(Z56="",0,Z56),"0")+IFERROR(IF(Z57="",0,Z57),"0")+IFERROR(IF(Z58="",0,Z58),"0")</f>
        <v>2.4359999999999999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1200</v>
      </c>
      <c r="Y60" s="385">
        <f>IFERROR(SUM(Y53:Y58),"0")</f>
        <v>1209.6000000000001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63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6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0</v>
      </c>
      <c r="Y70" s="384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90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5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idden="1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0</v>
      </c>
      <c r="Y76" s="385">
        <f>IFERROR(Y68/H68,"0")+IFERROR(Y69/H69,"0")+IFERROR(Y70/H70,"0")+IFERROR(Y71/H71,"0")+IFERROR(Y72/H72,"0")+IFERROR(Y73/H73,"0")+IFERROR(Y74/H74,"0")+IFERROR(Y75/H75,"0")</f>
        <v>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0</v>
      </c>
      <c r="Y77" s="385">
        <f>IFERROR(SUM(Y68:Y75),"0")</f>
        <v>0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100</v>
      </c>
      <c r="Y79" s="384">
        <f>IFERROR(IF(X79="",0,CEILING((X79/$H79),1)*$H79),"")</f>
        <v>108</v>
      </c>
      <c r="Z79" s="36">
        <f>IFERROR(IF(Y79=0,"",ROUNDUP(Y79/H79,0)*0.02175),"")</f>
        <v>0.21749999999999997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104.44444444444444</v>
      </c>
      <c r="BN79" s="64">
        <f>IFERROR(Y79*I79/H79,"0")</f>
        <v>112.8</v>
      </c>
      <c r="BO79" s="64">
        <f>IFERROR(1/J79*(X79/H79),"0")</f>
        <v>0.16534391534391535</v>
      </c>
      <c r="BP79" s="64">
        <f>IFERROR(1/J79*(Y79/H79),"0")</f>
        <v>0.17857142857142855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9.2592592592592595</v>
      </c>
      <c r="Y81" s="385">
        <f>IFERROR(Y79/H79,"0")+IFERROR(Y80/H80,"0")</f>
        <v>10</v>
      </c>
      <c r="Z81" s="385">
        <f>IFERROR(IF(Z79="",0,Z79),"0")+IFERROR(IF(Z80="",0,Z80),"0")</f>
        <v>0.21749999999999997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100</v>
      </c>
      <c r="Y82" s="385">
        <f>IFERROR(SUM(Y79:Y80),"0")</f>
        <v>108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2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0</v>
      </c>
      <c r="Y94" s="384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0</v>
      </c>
      <c r="Y95" s="385">
        <f>IFERROR(Y93/H93,"0")+IFERROR(Y94/H94,"0")</f>
        <v>0</v>
      </c>
      <c r="Z95" s="385">
        <f>IFERROR(IF(Z93="",0,Z93),"0")+IFERROR(IF(Z94="",0,Z94),"0")</f>
        <v>0</v>
      </c>
      <c r="AA95" s="386"/>
      <c r="AB95" s="386"/>
      <c r="AC95" s="386"/>
    </row>
    <row r="96" spans="1:68" hidden="1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0</v>
      </c>
      <c r="Y96" s="385">
        <f>IFERROR(SUM(Y93:Y94),"0")</f>
        <v>0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hidden="1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0</v>
      </c>
      <c r="Y98" s="3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0</v>
      </c>
      <c r="Y101" s="385">
        <f>IFERROR(Y98/H98,"0")+IFERROR(Y99/H99,"0")+IFERROR(Y100/H100,"0")</f>
        <v>0</v>
      </c>
      <c r="Z101" s="385">
        <f>IFERROR(IF(Z98="",0,Z98),"0")+IFERROR(IF(Z99="",0,Z99),"0")+IFERROR(IF(Z100="",0,Z100),"0")</f>
        <v>0</v>
      </c>
      <c r="AA101" s="386"/>
      <c r="AB101" s="386"/>
      <c r="AC101" s="386"/>
    </row>
    <row r="102" spans="1:68" hidden="1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0</v>
      </c>
      <c r="Y102" s="385">
        <f>IFERROR(SUM(Y98:Y100),"0")</f>
        <v>0</v>
      </c>
      <c r="Z102" s="37"/>
      <c r="AA102" s="386"/>
      <c r="AB102" s="386"/>
      <c r="AC102" s="386"/>
    </row>
    <row r="103" spans="1:68" ht="16.5" hidden="1" customHeight="1" x14ac:dyDescent="0.25">
      <c r="A103" s="463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6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1200</v>
      </c>
      <c r="Y105" s="384">
        <f>IFERROR(IF(X105="",0,CEILING((X105/$H105),1)*$H105),"")</f>
        <v>1209.6000000000001</v>
      </c>
      <c r="Z105" s="36">
        <f>IFERROR(IF(Y105=0,"",ROUNDUP(Y105/H105,0)*0.02175),"")</f>
        <v>2.4359999999999999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1253.3333333333333</v>
      </c>
      <c r="BN105" s="64">
        <f>IFERROR(Y105*I105/H105,"0")</f>
        <v>1263.3599999999999</v>
      </c>
      <c r="BO105" s="64">
        <f>IFERROR(1/J105*(X105/H105),"0")</f>
        <v>1.9841269841269837</v>
      </c>
      <c r="BP105" s="64">
        <f>IFERROR(1/J105*(Y105/H105),"0")</f>
        <v>2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111.1111111111111</v>
      </c>
      <c r="Y110" s="385">
        <f>IFERROR(Y105/H105,"0")+IFERROR(Y106/H106,"0")+IFERROR(Y107/H107,"0")+IFERROR(Y108/H108,"0")+IFERROR(Y109/H109,"0")</f>
        <v>112</v>
      </c>
      <c r="Z110" s="385">
        <f>IFERROR(IF(Z105="",0,Z105),"0")+IFERROR(IF(Z106="",0,Z106),"0")+IFERROR(IF(Z107="",0,Z107),"0")+IFERROR(IF(Z108="",0,Z108),"0")+IFERROR(IF(Z109="",0,Z109),"0")</f>
        <v>2.4359999999999999</v>
      </c>
      <c r="AA110" s="386"/>
      <c r="AB110" s="386"/>
      <c r="AC110" s="386"/>
    </row>
    <row r="111" spans="1:68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1200</v>
      </c>
      <c r="Y111" s="385">
        <f>IFERROR(SUM(Y105:Y109),"0")</f>
        <v>1209.6000000000001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500</v>
      </c>
      <c r="Y113" s="384">
        <f>IFERROR(IF(X113="",0,CEILING((X113/$H113),1)*$H113),"")</f>
        <v>502.2</v>
      </c>
      <c r="Z113" s="36">
        <f>IFERROR(IF(Y113=0,"",ROUNDUP(Y113/H113,0)*0.02175),"")</f>
        <v>1.3484999999999998</v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534.81481481481489</v>
      </c>
      <c r="BN113" s="64">
        <f>IFERROR(Y113*I113/H113,"0")</f>
        <v>537.16800000000001</v>
      </c>
      <c r="BO113" s="64">
        <f>IFERROR(1/J113*(X113/H113),"0")</f>
        <v>1.1022927689594357</v>
      </c>
      <c r="BP113" s="64">
        <f>IFERROR(1/J113*(Y113/H113),"0")</f>
        <v>1.107142857142857</v>
      </c>
    </row>
    <row r="114" spans="1:68" ht="27" hidden="1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0</v>
      </c>
      <c r="Y114" s="38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0</v>
      </c>
      <c r="Y115" s="38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50</v>
      </c>
      <c r="Y116" s="384">
        <f>IFERROR(IF(X116="",0,CEILING((X116/$H116),1)*$H116),"")</f>
        <v>51.48</v>
      </c>
      <c r="Z116" s="36">
        <f>IFERROR(IF(Y116=0,"",ROUNDUP(Y116/H116,0)*0.00753),"")</f>
        <v>0.19578000000000001</v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57.020202020202021</v>
      </c>
      <c r="BN116" s="64">
        <f>IFERROR(Y116*I116/H116,"0")</f>
        <v>58.707999999999998</v>
      </c>
      <c r="BO116" s="64">
        <f>IFERROR(1/J116*(X116/H116),"0")</f>
        <v>0.16187516187516188</v>
      </c>
      <c r="BP116" s="64">
        <f>IFERROR(1/J116*(Y116/H116),"0")</f>
        <v>0.16666666666666666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5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86.980920314253652</v>
      </c>
      <c r="Y118" s="385">
        <f>IFERROR(Y113/H113,"0")+IFERROR(Y114/H114,"0")+IFERROR(Y115/H115,"0")+IFERROR(Y116/H116,"0")+IFERROR(Y117/H117,"0")</f>
        <v>88</v>
      </c>
      <c r="Z118" s="385">
        <f>IFERROR(IF(Z113="",0,Z113),"0")+IFERROR(IF(Z114="",0,Z114),"0")+IFERROR(IF(Z115="",0,Z115),"0")+IFERROR(IF(Z116="",0,Z116),"0")+IFERROR(IF(Z117="",0,Z117),"0")</f>
        <v>1.5442799999999999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550</v>
      </c>
      <c r="Y119" s="385">
        <f>IFERROR(SUM(Y113:Y117),"0")</f>
        <v>553.67999999999995</v>
      </c>
      <c r="Z119" s="37"/>
      <c r="AA119" s="386"/>
      <c r="AB119" s="386"/>
      <c r="AC119" s="386"/>
    </row>
    <row r="120" spans="1:68" ht="16.5" hidden="1" customHeight="1" x14ac:dyDescent="0.25">
      <c r="A120" s="463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6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1000</v>
      </c>
      <c r="Y122" s="384">
        <f>IFERROR(IF(X122="",0,CEILING((X122/$H122),1)*$H122),"")</f>
        <v>1004.4000000000001</v>
      </c>
      <c r="Z122" s="36">
        <f>IFERROR(IF(Y122=0,"",ROUNDUP(Y122/H122,0)*0.02175),"")</f>
        <v>2.0227499999999998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1044.4444444444443</v>
      </c>
      <c r="BN122" s="64">
        <f>IFERROR(Y122*I122/H122,"0")</f>
        <v>1049.04</v>
      </c>
      <c r="BO122" s="64">
        <f>IFERROR(1/J122*(X122/H122),"0")</f>
        <v>1.653439153439153</v>
      </c>
      <c r="BP122" s="64">
        <f>IFERROR(1/J122*(Y122/H122),"0")</f>
        <v>1.6607142857142856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0</v>
      </c>
      <c r="Y123" s="38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70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92.592592592592581</v>
      </c>
      <c r="Y127" s="385">
        <f>IFERROR(Y122/H122,"0")+IFERROR(Y123/H123,"0")+IFERROR(Y124/H124,"0")+IFERROR(Y125/H125,"0")+IFERROR(Y126/H126,"0")</f>
        <v>93</v>
      </c>
      <c r="Z127" s="385">
        <f>IFERROR(IF(Z122="",0,Z122),"0")+IFERROR(IF(Z123="",0,Z123),"0")+IFERROR(IF(Z124="",0,Z124),"0")+IFERROR(IF(Z125="",0,Z125),"0")+IFERROR(IF(Z126="",0,Z126),"0")</f>
        <v>2.0227499999999998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1000</v>
      </c>
      <c r="Y128" s="385">
        <f>IFERROR(SUM(Y122:Y126),"0")</f>
        <v>1004.4000000000001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200</v>
      </c>
      <c r="Y130" s="384">
        <f>IFERROR(IF(X130="",0,CEILING((X130/$H130),1)*$H130),"")</f>
        <v>205.20000000000002</v>
      </c>
      <c r="Z130" s="36">
        <f>IFERROR(IF(Y130=0,"",ROUNDUP(Y130/H130,0)*0.02175),"")</f>
        <v>0.41324999999999995</v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208.88888888888889</v>
      </c>
      <c r="BN130" s="64">
        <f>IFERROR(Y130*I130/H130,"0")</f>
        <v>214.32</v>
      </c>
      <c r="BO130" s="64">
        <f>IFERROR(1/J130*(X130/H130),"0")</f>
        <v>0.38580246913580246</v>
      </c>
      <c r="BP130" s="64">
        <f>IFERROR(1/J130*(Y130/H130),"0")</f>
        <v>0.39583333333333331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8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3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18.518518518518519</v>
      </c>
      <c r="Y135" s="385">
        <f>IFERROR(Y130/H130,"0")+IFERROR(Y131/H131,"0")+IFERROR(Y132/H132,"0")+IFERROR(Y133/H133,"0")+IFERROR(Y134/H134,"0")</f>
        <v>19</v>
      </c>
      <c r="Z135" s="385">
        <f>IFERROR(IF(Z130="",0,Z130),"0")+IFERROR(IF(Z131="",0,Z131),"0")+IFERROR(IF(Z132="",0,Z132),"0")+IFERROR(IF(Z133="",0,Z133),"0")+IFERROR(IF(Z134="",0,Z134),"0")</f>
        <v>0.41324999999999995</v>
      </c>
      <c r="AA135" s="386"/>
      <c r="AB135" s="386"/>
      <c r="AC135" s="386"/>
    </row>
    <row r="136" spans="1:68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200</v>
      </c>
      <c r="Y136" s="385">
        <f>IFERROR(SUM(Y130:Y134),"0")</f>
        <v>205.20000000000002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1200</v>
      </c>
      <c r="Y138" s="384">
        <f t="shared" ref="Y138:Y143" si="21">IFERROR(IF(X138="",0,CEILING((X138/$H138),1)*$H138),"")</f>
        <v>1206.8999999999999</v>
      </c>
      <c r="Z138" s="36">
        <f>IFERROR(IF(Y138=0,"",ROUNDUP(Y138/H138,0)*0.02175),"")</f>
        <v>3.2407499999999998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1282.6666666666665</v>
      </c>
      <c r="BN138" s="64">
        <f t="shared" ref="BN138:BN143" si="23">IFERROR(Y138*I138/H138,"0")</f>
        <v>1290.0419999999999</v>
      </c>
      <c r="BO138" s="64">
        <f t="shared" ref="BO138:BO143" si="24">IFERROR(1/J138*(X138/H138),"0")</f>
        <v>2.6455026455026456</v>
      </c>
      <c r="BP138" s="64">
        <f t="shared" ref="BP138:BP143" si="25">IFERROR(1/J138*(Y138/H138),"0")</f>
        <v>2.6607142857142856</v>
      </c>
    </row>
    <row r="139" spans="1:68" ht="16.5" hidden="1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0</v>
      </c>
      <c r="Y139" s="384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0</v>
      </c>
      <c r="Y141" s="384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148.14814814814815</v>
      </c>
      <c r="Y144" s="385">
        <f>IFERROR(Y138/H138,"0")+IFERROR(Y139/H139,"0")+IFERROR(Y140/H140,"0")+IFERROR(Y141/H141,"0")+IFERROR(Y142/H142,"0")+IFERROR(Y143/H143,"0")</f>
        <v>149</v>
      </c>
      <c r="Z144" s="385">
        <f>IFERROR(IF(Z138="",0,Z138),"0")+IFERROR(IF(Z139="",0,Z139),"0")+IFERROR(IF(Z140="",0,Z140),"0")+IFERROR(IF(Z141="",0,Z141),"0")+IFERROR(IF(Z142="",0,Z142),"0")+IFERROR(IF(Z143="",0,Z143),"0")</f>
        <v>3.2407499999999998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1200</v>
      </c>
      <c r="Y145" s="385">
        <f>IFERROR(SUM(Y138:Y143),"0")</f>
        <v>1206.8999999999999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63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5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9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1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50</v>
      </c>
      <c r="Y163" s="384">
        <f>IFERROR(IF(X163="",0,CEILING((X163/$H163),1)*$H163),"")</f>
        <v>50.160000000000004</v>
      </c>
      <c r="Z163" s="36">
        <f>IFERROR(IF(Y163=0,"",ROUNDUP(Y163/H163,0)*0.00753),"")</f>
        <v>0.14307</v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55.454545454545453</v>
      </c>
      <c r="BN163" s="64">
        <f>IFERROR(Y163*I163/H163,"0")</f>
        <v>55.631999999999998</v>
      </c>
      <c r="BO163" s="64">
        <f>IFERROR(1/J163*(X163/H163),"0")</f>
        <v>0.12140637140637139</v>
      </c>
      <c r="BP163" s="64">
        <f>IFERROR(1/J163*(Y163/H163),"0")</f>
        <v>0.12179487179487179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18.939393939393938</v>
      </c>
      <c r="Y165" s="385">
        <f>IFERROR(Y163/H163,"0")+IFERROR(Y164/H164,"0")</f>
        <v>19</v>
      </c>
      <c r="Z165" s="385">
        <f>IFERROR(IF(Z163="",0,Z163),"0")+IFERROR(IF(Z164="",0,Z164),"0")</f>
        <v>0.14307</v>
      </c>
      <c r="AA165" s="386"/>
      <c r="AB165" s="386"/>
      <c r="AC165" s="386"/>
    </row>
    <row r="166" spans="1:68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50</v>
      </c>
      <c r="Y166" s="385">
        <f>IFERROR(SUM(Y163:Y164),"0")</f>
        <v>50.160000000000004</v>
      </c>
      <c r="Z166" s="37"/>
      <c r="AA166" s="386"/>
      <c r="AB166" s="386"/>
      <c r="AC166" s="386"/>
    </row>
    <row r="167" spans="1:68" ht="16.5" hidden="1" customHeight="1" x14ac:dyDescent="0.25">
      <c r="A167" s="463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0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50</v>
      </c>
      <c r="Y183" s="384">
        <f>IFERROR(IF(X183="",0,CEILING((X183/$H183),1)*$H183),"")</f>
        <v>50.400000000000006</v>
      </c>
      <c r="Z183" s="36">
        <f>IFERROR(IF(Y183=0,"",ROUNDUP(Y183/H183,0)*0.02175),"")</f>
        <v>0.1305</v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53.357142857142861</v>
      </c>
      <c r="BN183" s="64">
        <f>IFERROR(Y183*I183/H183,"0")</f>
        <v>53.784000000000006</v>
      </c>
      <c r="BO183" s="64">
        <f>IFERROR(1/J183*(X183/H183),"0")</f>
        <v>0.10629251700680271</v>
      </c>
      <c r="BP183" s="64">
        <f>IFERROR(1/J183*(Y183/H183),"0")</f>
        <v>0.10714285714285714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5.9523809523809526</v>
      </c>
      <c r="Y186" s="385">
        <f>IFERROR(Y183/H183,"0")+IFERROR(Y184/H184,"0")+IFERROR(Y185/H185,"0")</f>
        <v>6</v>
      </c>
      <c r="Z186" s="385">
        <f>IFERROR(IF(Z183="",0,Z183),"0")+IFERROR(IF(Z184="",0,Z184),"0")+IFERROR(IF(Z185="",0,Z185),"0")</f>
        <v>0.1305</v>
      </c>
      <c r="AA186" s="386"/>
      <c r="AB186" s="386"/>
      <c r="AC186" s="386"/>
    </row>
    <row r="187" spans="1:68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50</v>
      </c>
      <c r="Y187" s="385">
        <f>IFERROR(SUM(Y183:Y185),"0")</f>
        <v>50.400000000000006</v>
      </c>
      <c r="Z187" s="37"/>
      <c r="AA187" s="386"/>
      <c r="AB187" s="386"/>
      <c r="AC187" s="386"/>
    </row>
    <row r="188" spans="1:68" ht="27.75" hidden="1" customHeight="1" x14ac:dyDescent="0.2">
      <c r="A188" s="424" t="s">
        <v>263</v>
      </c>
      <c r="B188" s="425"/>
      <c r="C188" s="425"/>
      <c r="D188" s="425"/>
      <c r="E188" s="425"/>
      <c r="F188" s="425"/>
      <c r="G188" s="425"/>
      <c r="H188" s="425"/>
      <c r="I188" s="425"/>
      <c r="J188" s="425"/>
      <c r="K188" s="425"/>
      <c r="L188" s="425"/>
      <c r="M188" s="425"/>
      <c r="N188" s="425"/>
      <c r="O188" s="425"/>
      <c r="P188" s="425"/>
      <c r="Q188" s="425"/>
      <c r="R188" s="425"/>
      <c r="S188" s="425"/>
      <c r="T188" s="425"/>
      <c r="U188" s="425"/>
      <c r="V188" s="425"/>
      <c r="W188" s="425"/>
      <c r="X188" s="425"/>
      <c r="Y188" s="425"/>
      <c r="Z188" s="425"/>
      <c r="AA188" s="48"/>
      <c r="AB188" s="48"/>
      <c r="AC188" s="48"/>
    </row>
    <row r="189" spans="1:68" ht="16.5" hidden="1" customHeight="1" x14ac:dyDescent="0.25">
      <c r="A189" s="463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hidden="1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0</v>
      </c>
      <c r="Y191" s="384">
        <f t="shared" ref="Y191:Y198" si="26">IFERROR(IF(X191="",0,CEILING((X191/$H191),1)*$H191),"")</f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150</v>
      </c>
      <c r="Y193" s="384">
        <f t="shared" si="26"/>
        <v>151.20000000000002</v>
      </c>
      <c r="Z193" s="36">
        <f>IFERROR(IF(Y193=0,"",ROUNDUP(Y193/H193,0)*0.00753),"")</f>
        <v>0.27107999999999999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157.14285714285714</v>
      </c>
      <c r="BN193" s="64">
        <f t="shared" si="28"/>
        <v>158.4</v>
      </c>
      <c r="BO193" s="64">
        <f t="shared" si="29"/>
        <v>0.22893772893772893</v>
      </c>
      <c r="BP193" s="64">
        <f t="shared" si="30"/>
        <v>0.23076923076923075</v>
      </c>
    </row>
    <row r="194" spans="1:68" ht="27" hidden="1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0</v>
      </c>
      <c r="Y194" s="384">
        <f t="shared" si="26"/>
        <v>0</v>
      </c>
      <c r="Z194" s="36" t="str">
        <f>IFERROR(IF(Y194=0,"",ROUNDUP(Y194/H194,0)*0.00502),"")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50</v>
      </c>
      <c r="Y196" s="384">
        <f t="shared" si="26"/>
        <v>50.400000000000006</v>
      </c>
      <c r="Z196" s="36">
        <f>IFERROR(IF(Y196=0,"",ROUNDUP(Y196/H196,0)*0.00502),"")</f>
        <v>0.12048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52.380952380952387</v>
      </c>
      <c r="BN196" s="64">
        <f t="shared" si="28"/>
        <v>52.800000000000011</v>
      </c>
      <c r="BO196" s="64">
        <f t="shared" si="29"/>
        <v>0.10175010175010177</v>
      </c>
      <c r="BP196" s="64">
        <f t="shared" si="30"/>
        <v>0.10256410256410257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59.523809523809526</v>
      </c>
      <c r="Y199" s="385">
        <f>IFERROR(Y191/H191,"0")+IFERROR(Y192/H192,"0")+IFERROR(Y193/H193,"0")+IFERROR(Y194/H194,"0")+IFERROR(Y195/H195,"0")+IFERROR(Y196/H196,"0")+IFERROR(Y197/H197,"0")+IFERROR(Y198/H198,"0")</f>
        <v>60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0.39156000000000002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200</v>
      </c>
      <c r="Y200" s="385">
        <f>IFERROR(SUM(Y191:Y198),"0")</f>
        <v>201.60000000000002</v>
      </c>
      <c r="Z200" s="37"/>
      <c r="AA200" s="386"/>
      <c r="AB200" s="386"/>
      <c r="AC200" s="386"/>
    </row>
    <row r="201" spans="1:68" ht="16.5" hidden="1" customHeight="1" x14ac:dyDescent="0.25">
      <c r="A201" s="463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250</v>
      </c>
      <c r="Y213" s="384">
        <f t="shared" ref="Y213:Y220" si="31">IFERROR(IF(X213="",0,CEILING((X213/$H213),1)*$H213),"")</f>
        <v>253.8</v>
      </c>
      <c r="Z213" s="36">
        <f>IFERROR(IF(Y213=0,"",ROUNDUP(Y213/H213,0)*0.00937),"")</f>
        <v>0.44039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259.72222222222223</v>
      </c>
      <c r="BN213" s="64">
        <f t="shared" ref="BN213:BN220" si="33">IFERROR(Y213*I213/H213,"0")</f>
        <v>263.67</v>
      </c>
      <c r="BO213" s="64">
        <f t="shared" ref="BO213:BO220" si="34">IFERROR(1/J213*(X213/H213),"0")</f>
        <v>0.38580246913580241</v>
      </c>
      <c r="BP213" s="64">
        <f t="shared" ref="BP213:BP220" si="35">IFERROR(1/J213*(Y213/H213),"0")</f>
        <v>0.39166666666666666</v>
      </c>
    </row>
    <row r="214" spans="1:68" ht="27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100</v>
      </c>
      <c r="Y214" s="384">
        <f t="shared" si="31"/>
        <v>102.60000000000001</v>
      </c>
      <c r="Z214" s="36">
        <f>IFERROR(IF(Y214=0,"",ROUNDUP(Y214/H214,0)*0.00937),"")</f>
        <v>0.17802999999999999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103.88888888888889</v>
      </c>
      <c r="BN214" s="64">
        <f t="shared" si="33"/>
        <v>106.59000000000002</v>
      </c>
      <c r="BO214" s="64">
        <f t="shared" si="34"/>
        <v>0.15432098765432098</v>
      </c>
      <c r="BP214" s="64">
        <f t="shared" si="35"/>
        <v>0.15833333333333333</v>
      </c>
    </row>
    <row r="215" spans="1:68" ht="27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250</v>
      </c>
      <c r="Y215" s="384">
        <f t="shared" si="31"/>
        <v>253.8</v>
      </c>
      <c r="Z215" s="36">
        <f>IFERROR(IF(Y215=0,"",ROUNDUP(Y215/H215,0)*0.00937),"")</f>
        <v>0.44039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259.72222222222223</v>
      </c>
      <c r="BN215" s="64">
        <f t="shared" si="33"/>
        <v>263.67</v>
      </c>
      <c r="BO215" s="64">
        <f t="shared" si="34"/>
        <v>0.38580246913580241</v>
      </c>
      <c r="BP215" s="64">
        <f t="shared" si="35"/>
        <v>0.39166666666666666</v>
      </c>
    </row>
    <row r="216" spans="1:68" ht="27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100</v>
      </c>
      <c r="Y216" s="384">
        <f t="shared" si="31"/>
        <v>102.60000000000001</v>
      </c>
      <c r="Z216" s="36">
        <f>IFERROR(IF(Y216=0,"",ROUNDUP(Y216/H216,0)*0.00937),"")</f>
        <v>0.17802999999999999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103.88888888888889</v>
      </c>
      <c r="BN216" s="64">
        <f t="shared" si="33"/>
        <v>106.59000000000002</v>
      </c>
      <c r="BO216" s="64">
        <f t="shared" si="34"/>
        <v>0.15432098765432098</v>
      </c>
      <c r="BP216" s="64">
        <f t="shared" si="35"/>
        <v>0.15833333333333333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129.62962962962962</v>
      </c>
      <c r="Y221" s="385">
        <f>IFERROR(Y213/H213,"0")+IFERROR(Y214/H214,"0")+IFERROR(Y215/H215,"0")+IFERROR(Y216/H216,"0")+IFERROR(Y217/H217,"0")+IFERROR(Y218/H218,"0")+IFERROR(Y219/H219,"0")+IFERROR(Y220/H220,"0")</f>
        <v>132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1.2368399999999999</v>
      </c>
      <c r="AA221" s="386"/>
      <c r="AB221" s="386"/>
      <c r="AC221" s="386"/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700</v>
      </c>
      <c r="Y222" s="385">
        <f>IFERROR(SUM(Y213:Y220),"0")</f>
        <v>712.80000000000007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100</v>
      </c>
      <c r="Y224" s="384">
        <f t="shared" ref="Y224:Y234" si="36">IFERROR(IF(X224="",0,CEILING((X224/$H224),1)*$H224),"")</f>
        <v>105.3</v>
      </c>
      <c r="Z224" s="36">
        <f>IFERROR(IF(Y224=0,"",ROUNDUP(Y224/H224,0)*0.02175),"")</f>
        <v>0.28275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106.96296296296296</v>
      </c>
      <c r="BN224" s="64">
        <f t="shared" ref="BN224:BN234" si="38">IFERROR(Y224*I224/H224,"0")</f>
        <v>112.63199999999999</v>
      </c>
      <c r="BO224" s="64">
        <f t="shared" ref="BO224:BO234" si="39">IFERROR(1/J224*(X224/H224),"0")</f>
        <v>0.22045855379188711</v>
      </c>
      <c r="BP224" s="64">
        <f t="shared" ref="BP224:BP234" si="40">IFERROR(1/J224*(Y224/H224),"0")</f>
        <v>0.23214285714285712</v>
      </c>
    </row>
    <row r="225" spans="1:68" ht="16.5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7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100</v>
      </c>
      <c r="Y225" s="384">
        <f t="shared" si="36"/>
        <v>101.39999999999999</v>
      </c>
      <c r="Z225" s="36">
        <f>IFERROR(IF(Y225=0,"",ROUNDUP(Y225/H225,0)*0.02175),"")</f>
        <v>0.28275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107.23076923076924</v>
      </c>
      <c r="BN225" s="64">
        <f t="shared" si="38"/>
        <v>108.732</v>
      </c>
      <c r="BO225" s="64">
        <f t="shared" si="39"/>
        <v>0.22893772893772893</v>
      </c>
      <c r="BP225" s="64">
        <f t="shared" si="40"/>
        <v>0.23214285714285712</v>
      </c>
    </row>
    <row r="226" spans="1:68" ht="27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150</v>
      </c>
      <c r="Y226" s="384">
        <f t="shared" si="36"/>
        <v>153.9</v>
      </c>
      <c r="Z226" s="36">
        <f>IFERROR(IF(Y226=0,"",ROUNDUP(Y226/H226,0)*0.02175),"")</f>
        <v>0.41324999999999995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160.11111111111114</v>
      </c>
      <c r="BN226" s="64">
        <f t="shared" si="38"/>
        <v>164.27400000000003</v>
      </c>
      <c r="BO226" s="64">
        <f t="shared" si="39"/>
        <v>0.3306878306878307</v>
      </c>
      <c r="BP226" s="64">
        <f t="shared" si="40"/>
        <v>0.33928571428571425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350</v>
      </c>
      <c r="Y227" s="384">
        <f t="shared" si="36"/>
        <v>356.7</v>
      </c>
      <c r="Z227" s="36">
        <f>IFERROR(IF(Y227=0,"",ROUNDUP(Y227/H227,0)*0.02175),"")</f>
        <v>0.89174999999999993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372.68965517241378</v>
      </c>
      <c r="BN227" s="64">
        <f t="shared" si="38"/>
        <v>379.82400000000001</v>
      </c>
      <c r="BO227" s="64">
        <f t="shared" si="39"/>
        <v>0.7183908045977011</v>
      </c>
      <c r="BP227" s="64">
        <f t="shared" si="40"/>
        <v>0.7321428571428571</v>
      </c>
    </row>
    <row r="228" spans="1:68" ht="27" hidden="1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0</v>
      </c>
      <c r="Y228" s="384">
        <f t="shared" si="36"/>
        <v>0</v>
      </c>
      <c r="Z228" s="36" t="str">
        <f t="shared" ref="Z228:Z234" si="41">IFERROR(IF(Y228=0,"",ROUNDUP(Y228/H228,0)*0.00753),"")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100</v>
      </c>
      <c r="Y233" s="384">
        <f t="shared" si="36"/>
        <v>100.8</v>
      </c>
      <c r="Z233" s="36">
        <f t="shared" si="41"/>
        <v>0.31625999999999999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111.33333333333333</v>
      </c>
      <c r="BN233" s="64">
        <f t="shared" si="38"/>
        <v>112.224</v>
      </c>
      <c r="BO233" s="64">
        <f t="shared" si="39"/>
        <v>0.26709401709401709</v>
      </c>
      <c r="BP233" s="64">
        <f t="shared" si="40"/>
        <v>0.26923076923076922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100</v>
      </c>
      <c r="Y234" s="384">
        <f t="shared" si="36"/>
        <v>100.8</v>
      </c>
      <c r="Z234" s="36">
        <f t="shared" si="41"/>
        <v>0.31625999999999999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111.58333333333334</v>
      </c>
      <c r="BN234" s="64">
        <f t="shared" si="38"/>
        <v>112.47599999999998</v>
      </c>
      <c r="BO234" s="64">
        <f t="shared" si="39"/>
        <v>0.26709401709401709</v>
      </c>
      <c r="BP234" s="64">
        <f t="shared" si="40"/>
        <v>0.26923076923076922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167.24792874218161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170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2.5030199999999994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900</v>
      </c>
      <c r="Y236" s="385">
        <f>IFERROR(SUM(Y224:Y234),"0")</f>
        <v>918.89999999999986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59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50</v>
      </c>
      <c r="Y241" s="384">
        <f>IFERROR(IF(X241="",0,CEILING((X241/$H241),1)*$H241),"")</f>
        <v>50.4</v>
      </c>
      <c r="Z241" s="36">
        <f>IFERROR(IF(Y241=0,"",ROUNDUP(Y241/H241,0)*0.00753),"")</f>
        <v>0.15812999999999999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55.666666666666664</v>
      </c>
      <c r="BN241" s="64">
        <f>IFERROR(Y241*I241/H241,"0")</f>
        <v>56.112000000000002</v>
      </c>
      <c r="BO241" s="64">
        <f>IFERROR(1/J241*(X241/H241),"0")</f>
        <v>0.13354700854700854</v>
      </c>
      <c r="BP241" s="64">
        <f>IFERROR(1/J241*(Y241/H241),"0")</f>
        <v>0.13461538461538461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4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50</v>
      </c>
      <c r="Y242" s="384">
        <f>IFERROR(IF(X242="",0,CEILING((X242/$H242),1)*$H242),"")</f>
        <v>50.4</v>
      </c>
      <c r="Z242" s="36">
        <f>IFERROR(IF(Y242=0,"",ROUNDUP(Y242/H242,0)*0.00753),"")</f>
        <v>0.15812999999999999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55.666666666666664</v>
      </c>
      <c r="BN242" s="64">
        <f>IFERROR(Y242*I242/H242,"0")</f>
        <v>56.112000000000002</v>
      </c>
      <c r="BO242" s="64">
        <f>IFERROR(1/J242*(X242/H242),"0")</f>
        <v>0.13354700854700854</v>
      </c>
      <c r="BP242" s="64">
        <f>IFERROR(1/J242*(Y242/H242),"0")</f>
        <v>0.13461538461538461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41.666666666666671</v>
      </c>
      <c r="Y243" s="385">
        <f>IFERROR(Y238/H238,"0")+IFERROR(Y239/H239,"0")+IFERROR(Y240/H240,"0")+IFERROR(Y241/H241,"0")+IFERROR(Y242/H242,"0")</f>
        <v>42</v>
      </c>
      <c r="Z243" s="385">
        <f>IFERROR(IF(Z238="",0,Z238),"0")+IFERROR(IF(Z239="",0,Z239),"0")+IFERROR(IF(Z240="",0,Z240),"0")+IFERROR(IF(Z241="",0,Z241),"0")+IFERROR(IF(Z242="",0,Z242),"0")</f>
        <v>0.31625999999999999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100</v>
      </c>
      <c r="Y244" s="385">
        <f>IFERROR(SUM(Y238:Y242),"0")</f>
        <v>100.8</v>
      </c>
      <c r="Z244" s="37"/>
      <c r="AA244" s="386"/>
      <c r="AB244" s="386"/>
      <c r="AC244" s="386"/>
    </row>
    <row r="245" spans="1:68" ht="16.5" hidden="1" customHeight="1" x14ac:dyDescent="0.25">
      <c r="A245" s="463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100</v>
      </c>
      <c r="Y251" s="384">
        <f t="shared" si="42"/>
        <v>104.39999999999999</v>
      </c>
      <c r="Z251" s="36">
        <f>IFERROR(IF(Y251=0,"",ROUNDUP(Y251/H251,0)*0.02175),"")</f>
        <v>0.19574999999999998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104.13793103448276</v>
      </c>
      <c r="BN251" s="64">
        <f t="shared" si="44"/>
        <v>108.71999999999998</v>
      </c>
      <c r="BO251" s="64">
        <f t="shared" si="45"/>
        <v>0.1539408866995074</v>
      </c>
      <c r="BP251" s="64">
        <f t="shared" si="46"/>
        <v>0.1607142857142857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8.6206896551724146</v>
      </c>
      <c r="Y255" s="385">
        <f>IFERROR(Y247/H247,"0")+IFERROR(Y248/H248,"0")+IFERROR(Y249/H249,"0")+IFERROR(Y250/H250,"0")+IFERROR(Y251/H251,"0")+IFERROR(Y252/H252,"0")+IFERROR(Y253/H253,"0")+IFERROR(Y254/H254,"0")</f>
        <v>9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0.19574999999999998</v>
      </c>
      <c r="AA255" s="386"/>
      <c r="AB255" s="386"/>
      <c r="AC255" s="386"/>
    </row>
    <row r="256" spans="1:68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100</v>
      </c>
      <c r="Y256" s="385">
        <f>IFERROR(SUM(Y247:Y254),"0")</f>
        <v>104.39999999999999</v>
      </c>
      <c r="Z256" s="37"/>
      <c r="AA256" s="386"/>
      <c r="AB256" s="386"/>
      <c r="AC256" s="386"/>
    </row>
    <row r="257" spans="1:68" ht="16.5" hidden="1" customHeight="1" x14ac:dyDescent="0.25">
      <c r="A257" s="463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5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6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63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200</v>
      </c>
      <c r="Y271" s="384">
        <f t="shared" ref="Y271:Y276" si="52">IFERROR(IF(X271="",0,CEILING((X271/$H271),1)*$H271),"")</f>
        <v>205.20000000000002</v>
      </c>
      <c r="Z271" s="36">
        <f>IFERROR(IF(Y271=0,"",ROUNDUP(Y271/H271,0)*0.02175),"")</f>
        <v>0.41324999999999995</v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208.88888888888889</v>
      </c>
      <c r="BN271" s="64">
        <f t="shared" ref="BN271:BN276" si="54">IFERROR(Y271*I271/H271,"0")</f>
        <v>214.32</v>
      </c>
      <c r="BO271" s="64">
        <f t="shared" ref="BO271:BO276" si="55">IFERROR(1/J271*(X271/H271),"0")</f>
        <v>0.3306878306878307</v>
      </c>
      <c r="BP271" s="64">
        <f t="shared" ref="BP271:BP276" si="56">IFERROR(1/J271*(Y271/H271),"0")</f>
        <v>0.33928571428571425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1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5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6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18.518518518518519</v>
      </c>
      <c r="Y277" s="385">
        <f>IFERROR(Y271/H271,"0")+IFERROR(Y272/H272,"0")+IFERROR(Y273/H273,"0")+IFERROR(Y274/H274,"0")+IFERROR(Y275/H275,"0")+IFERROR(Y276/H276,"0")</f>
        <v>19</v>
      </c>
      <c r="Z277" s="385">
        <f>IFERROR(IF(Z271="",0,Z271),"0")+IFERROR(IF(Z272="",0,Z272),"0")+IFERROR(IF(Z273="",0,Z273),"0")+IFERROR(IF(Z274="",0,Z274),"0")+IFERROR(IF(Z275="",0,Z275),"0")+IFERROR(IF(Z276="",0,Z276),"0")</f>
        <v>0.41324999999999995</v>
      </c>
      <c r="AA277" s="386"/>
      <c r="AB277" s="386"/>
      <c r="AC277" s="386"/>
    </row>
    <row r="278" spans="1:68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200</v>
      </c>
      <c r="Y278" s="385">
        <f>IFERROR(SUM(Y271:Y276),"0")</f>
        <v>205.20000000000002</v>
      </c>
      <c r="Z278" s="37"/>
      <c r="AA278" s="386"/>
      <c r="AB278" s="386"/>
      <c r="AC278" s="386"/>
    </row>
    <row r="279" spans="1:68" ht="16.5" hidden="1" customHeight="1" x14ac:dyDescent="0.25">
      <c r="A279" s="463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63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63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100</v>
      </c>
      <c r="Y293" s="384">
        <f>IFERROR(IF(X293="",0,CEILING((X293/$H293),1)*$H293),"")</f>
        <v>100</v>
      </c>
      <c r="Z293" s="36">
        <f>IFERROR(IF(Y293=0,"",ROUNDUP(Y293/H293,0)*0.01196),"")</f>
        <v>0.29899999999999999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110.2</v>
      </c>
      <c r="BN293" s="64">
        <f>IFERROR(Y293*I293/H293,"0")</f>
        <v>110.2</v>
      </c>
      <c r="BO293" s="64">
        <f>IFERROR(1/J293*(X293/H293),"0")</f>
        <v>0.24038461538461539</v>
      </c>
      <c r="BP293" s="64">
        <f>IFERROR(1/J293*(Y293/H293),"0")</f>
        <v>0.24038461538461539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5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150</v>
      </c>
      <c r="Y295" s="384">
        <f>IFERROR(IF(X295="",0,CEILING((X295/$H295),1)*$H295),"")</f>
        <v>151.19999999999999</v>
      </c>
      <c r="Z295" s="36">
        <f>IFERROR(IF(Y295=0,"",ROUNDUP(Y295/H295,0)*0.00753),"")</f>
        <v>0.47439000000000003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167</v>
      </c>
      <c r="BN295" s="64">
        <f>IFERROR(Y295*I295/H295,"0")</f>
        <v>168.33600000000001</v>
      </c>
      <c r="BO295" s="64">
        <f>IFERROR(1/J295*(X295/H295),"0")</f>
        <v>0.40064102564102561</v>
      </c>
      <c r="BP295" s="64">
        <f>IFERROR(1/J295*(Y295/H295),"0")</f>
        <v>0.40384615384615385</v>
      </c>
    </row>
    <row r="296" spans="1:68" ht="27" hidden="1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0</v>
      </c>
      <c r="Y296" s="384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87.5</v>
      </c>
      <c r="Y298" s="385">
        <f>IFERROR(Y293/H293,"0")+IFERROR(Y294/H294,"0")+IFERROR(Y295/H295,"0")+IFERROR(Y296/H296,"0")+IFERROR(Y297/H297,"0")</f>
        <v>88</v>
      </c>
      <c r="Z298" s="385">
        <f>IFERROR(IF(Z293="",0,Z293),"0")+IFERROR(IF(Z294="",0,Z294),"0")+IFERROR(IF(Z295="",0,Z295),"0")+IFERROR(IF(Z296="",0,Z296),"0")+IFERROR(IF(Z297="",0,Z297),"0")</f>
        <v>0.77339000000000002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250</v>
      </c>
      <c r="Y299" s="385">
        <f>IFERROR(SUM(Y293:Y297),"0")</f>
        <v>251.2</v>
      </c>
      <c r="Z299" s="37"/>
      <c r="AA299" s="386"/>
      <c r="AB299" s="386"/>
      <c r="AC299" s="386"/>
    </row>
    <row r="300" spans="1:68" ht="16.5" hidden="1" customHeight="1" x14ac:dyDescent="0.25">
      <c r="A300" s="463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63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7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63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hidden="1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0</v>
      </c>
      <c r="Y317" s="384">
        <f t="shared" ref="Y317:Y324" si="57">IFERROR(IF(X317="",0,CEILING((X317/$H317),1)*$H317),"")</f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0</v>
      </c>
      <c r="BN317" s="64">
        <f t="shared" ref="BN317:BN324" si="59">IFERROR(Y317*I317/H317,"0")</f>
        <v>0</v>
      </c>
      <c r="BO317" s="64">
        <f t="shared" ref="BO317:BO324" si="60">IFERROR(1/J317*(X317/H317),"0")</f>
        <v>0</v>
      </c>
      <c r="BP317" s="64">
        <f t="shared" ref="BP317:BP324" si="61">IFERROR(1/J317*(Y317/H317),"0")</f>
        <v>0</v>
      </c>
    </row>
    <row r="318" spans="1:68" ht="37.5" hidden="1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0</v>
      </c>
      <c r="Y318" s="384">
        <f t="shared" si="57"/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0</v>
      </c>
      <c r="Y320" s="384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7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idden="1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0</v>
      </c>
      <c r="Y325" s="385">
        <f>IFERROR(Y317/H317,"0")+IFERROR(Y318/H318,"0")+IFERROR(Y319/H319,"0")+IFERROR(Y320/H320,"0")+IFERROR(Y321/H321,"0")+IFERROR(Y322/H322,"0")+IFERROR(Y323/H323,"0")+IFERROR(Y324/H324,"0")</f>
        <v>0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0</v>
      </c>
      <c r="AA325" s="386"/>
      <c r="AB325" s="386"/>
      <c r="AC325" s="386"/>
    </row>
    <row r="326" spans="1:68" hidden="1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0</v>
      </c>
      <c r="Y326" s="385">
        <f>IFERROR(SUM(Y317:Y324),"0")</f>
        <v>0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hidden="1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0</v>
      </c>
      <c r="Y328" s="3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0</v>
      </c>
      <c r="Y332" s="385">
        <f>IFERROR(Y328/H328,"0")+IFERROR(Y329/H329,"0")+IFERROR(Y330/H330,"0")+IFERROR(Y331/H331,"0")</f>
        <v>0</v>
      </c>
      <c r="Z332" s="385">
        <f>IFERROR(IF(Z328="",0,Z328),"0")+IFERROR(IF(Z329="",0,Z329),"0")+IFERROR(IF(Z330="",0,Z330),"0")+IFERROR(IF(Z331="",0,Z331),"0")</f>
        <v>0</v>
      </c>
      <c r="AA332" s="386"/>
      <c r="AB332" s="386"/>
      <c r="AC332" s="386"/>
    </row>
    <row r="333" spans="1:68" hidden="1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0</v>
      </c>
      <c r="Y333" s="385">
        <f>IFERROR(SUM(Y328:Y331),"0")</f>
        <v>0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5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50</v>
      </c>
      <c r="Y344" s="384">
        <f>IFERROR(IF(X344="",0,CEILING((X344/$H344),1)*$H344),"")</f>
        <v>50.400000000000006</v>
      </c>
      <c r="Z344" s="36">
        <f>IFERROR(IF(Y344=0,"",ROUNDUP(Y344/H344,0)*0.02175),"")</f>
        <v>0.1305</v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53.357142857142861</v>
      </c>
      <c r="BN344" s="64">
        <f>IFERROR(Y344*I344/H344,"0")</f>
        <v>53.784000000000006</v>
      </c>
      <c r="BO344" s="64">
        <f>IFERROR(1/J344*(X344/H344),"0")</f>
        <v>0.10629251700680271</v>
      </c>
      <c r="BP344" s="64">
        <f>IFERROR(1/J344*(Y344/H344),"0")</f>
        <v>0.10714285714285714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1200</v>
      </c>
      <c r="Y345" s="384">
        <f>IFERROR(IF(X345="",0,CEILING((X345/$H345),1)*$H345),"")</f>
        <v>1201.2</v>
      </c>
      <c r="Z345" s="36">
        <f>IFERROR(IF(Y345=0,"",ROUNDUP(Y345/H345,0)*0.02175),"")</f>
        <v>3.3494999999999999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1286.7692307692309</v>
      </c>
      <c r="BN345" s="64">
        <f>IFERROR(Y345*I345/H345,"0")</f>
        <v>1288.056</v>
      </c>
      <c r="BO345" s="64">
        <f>IFERROR(1/J345*(X345/H345),"0")</f>
        <v>2.7472527472527468</v>
      </c>
      <c r="BP345" s="64">
        <f>IFERROR(1/J345*(Y345/H345),"0")</f>
        <v>2.75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7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159.7985347985348</v>
      </c>
      <c r="Y347" s="385">
        <f>IFERROR(Y344/H344,"0")+IFERROR(Y345/H345,"0")+IFERROR(Y346/H346,"0")</f>
        <v>160</v>
      </c>
      <c r="Z347" s="385">
        <f>IFERROR(IF(Z344="",0,Z344),"0")+IFERROR(IF(Z345="",0,Z345),"0")+IFERROR(IF(Z346="",0,Z346),"0")</f>
        <v>3.48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1250</v>
      </c>
      <c r="Y348" s="385">
        <f>IFERROR(SUM(Y344:Y346),"0")</f>
        <v>1251.6000000000001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1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3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0</v>
      </c>
      <c r="Y354" s="385">
        <f>IFERROR(Y350/H350,"0")+IFERROR(Y351/H351,"0")+IFERROR(Y352/H352,"0")+IFERROR(Y353/H353,"0")</f>
        <v>0</v>
      </c>
      <c r="Z354" s="385">
        <f>IFERROR(IF(Z350="",0,Z350),"0")+IFERROR(IF(Z351="",0,Z351),"0")+IFERROR(IF(Z352="",0,Z352),"0")+IFERROR(IF(Z353="",0,Z353),"0")</f>
        <v>0</v>
      </c>
      <c r="AA354" s="386"/>
      <c r="AB354" s="386"/>
      <c r="AC354" s="386"/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0</v>
      </c>
      <c r="Y355" s="385">
        <f>IFERROR(SUM(Y350:Y353),"0")</f>
        <v>0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7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63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hidden="1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0</v>
      </c>
      <c r="Y364" s="38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0</v>
      </c>
      <c r="Y365" s="385">
        <f>IFERROR(Y364/H364,"0")</f>
        <v>0</v>
      </c>
      <c r="Z365" s="385">
        <f>IFERROR(IF(Z364="",0,Z364),"0")</f>
        <v>0</v>
      </c>
      <c r="AA365" s="386"/>
      <c r="AB365" s="386"/>
      <c r="AC365" s="386"/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0</v>
      </c>
      <c r="Y366" s="385">
        <f>IFERROR(SUM(Y364:Y364),"0")</f>
        <v>0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24" t="s">
        <v>483</v>
      </c>
      <c r="B373" s="425"/>
      <c r="C373" s="425"/>
      <c r="D373" s="425"/>
      <c r="E373" s="425"/>
      <c r="F373" s="425"/>
      <c r="G373" s="425"/>
      <c r="H373" s="425"/>
      <c r="I373" s="425"/>
      <c r="J373" s="425"/>
      <c r="K373" s="425"/>
      <c r="L373" s="425"/>
      <c r="M373" s="425"/>
      <c r="N373" s="425"/>
      <c r="O373" s="425"/>
      <c r="P373" s="425"/>
      <c r="Q373" s="425"/>
      <c r="R373" s="425"/>
      <c r="S373" s="425"/>
      <c r="T373" s="425"/>
      <c r="U373" s="425"/>
      <c r="V373" s="425"/>
      <c r="W373" s="425"/>
      <c r="X373" s="425"/>
      <c r="Y373" s="425"/>
      <c r="Z373" s="425"/>
      <c r="AA373" s="48"/>
      <c r="AB373" s="48"/>
      <c r="AC373" s="48"/>
    </row>
    <row r="374" spans="1:68" ht="16.5" hidden="1" customHeight="1" x14ac:dyDescent="0.25">
      <c r="A374" s="463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hidden="1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0</v>
      </c>
      <c r="Y377" s="384">
        <f t="shared" si="67"/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5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0</v>
      </c>
      <c r="Y381" s="384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idden="1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0</v>
      </c>
      <c r="Y385" s="385">
        <f>IFERROR(Y376/H376,"0")+IFERROR(Y377/H377,"0")+IFERROR(Y378/H378,"0")+IFERROR(Y379/H379,"0")+IFERROR(Y380/H380,"0")+IFERROR(Y381/H381,"0")+IFERROR(Y382/H382,"0")+IFERROR(Y383/H383,"0")+IFERROR(Y384/H384,"0")</f>
        <v>0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386"/>
      <c r="AB385" s="386"/>
      <c r="AC385" s="386"/>
    </row>
    <row r="386" spans="1:68" hidden="1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0</v>
      </c>
      <c r="Y386" s="385">
        <f>IFERROR(SUM(Y376:Y384),"0")</f>
        <v>0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hidden="1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0</v>
      </c>
      <c r="Y388" s="3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0</v>
      </c>
      <c r="Y390" s="385">
        <f>IFERROR(Y388/H388,"0")+IFERROR(Y389/H389,"0")</f>
        <v>0</v>
      </c>
      <c r="Z390" s="385">
        <f>IFERROR(IF(Z388="",0,Z388),"0")+IFERROR(IF(Z389="",0,Z389),"0")</f>
        <v>0</v>
      </c>
      <c r="AA390" s="386"/>
      <c r="AB390" s="386"/>
      <c r="AC390" s="386"/>
    </row>
    <row r="391" spans="1:68" hidden="1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0</v>
      </c>
      <c r="Y391" s="385">
        <f>IFERROR(SUM(Y388:Y389),"0")</f>
        <v>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3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4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3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63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93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5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4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hidden="1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0</v>
      </c>
      <c r="Y417" s="384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6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0</v>
      </c>
      <c r="Y422" s="385">
        <f>IFERROR(Y417/H417,"0")+IFERROR(Y418/H418,"0")+IFERROR(Y419/H419,"0")+IFERROR(Y420/H420,"0")+IFERROR(Y421/H421,"0")</f>
        <v>0</v>
      </c>
      <c r="Z422" s="385">
        <f>IFERROR(IF(Z417="",0,Z417),"0")+IFERROR(IF(Z418="",0,Z418),"0")+IFERROR(IF(Z419="",0,Z419),"0")+IFERROR(IF(Z420="",0,Z420),"0")+IFERROR(IF(Z421="",0,Z421),"0")</f>
        <v>0</v>
      </c>
      <c r="AA422" s="386"/>
      <c r="AB422" s="386"/>
      <c r="AC422" s="386"/>
    </row>
    <row r="423" spans="1:68" hidden="1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0</v>
      </c>
      <c r="Y423" s="385">
        <f>IFERROR(SUM(Y417:Y421),"0")</f>
        <v>0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24" t="s">
        <v>537</v>
      </c>
      <c r="B428" s="425"/>
      <c r="C428" s="425"/>
      <c r="D428" s="425"/>
      <c r="E428" s="425"/>
      <c r="F428" s="425"/>
      <c r="G428" s="425"/>
      <c r="H428" s="425"/>
      <c r="I428" s="425"/>
      <c r="J428" s="425"/>
      <c r="K428" s="425"/>
      <c r="L428" s="425"/>
      <c r="M428" s="425"/>
      <c r="N428" s="425"/>
      <c r="O428" s="425"/>
      <c r="P428" s="425"/>
      <c r="Q428" s="425"/>
      <c r="R428" s="425"/>
      <c r="S428" s="425"/>
      <c r="T428" s="425"/>
      <c r="U428" s="425"/>
      <c r="V428" s="425"/>
      <c r="W428" s="425"/>
      <c r="X428" s="425"/>
      <c r="Y428" s="425"/>
      <c r="Z428" s="425"/>
      <c r="AA428" s="48"/>
      <c r="AB428" s="48"/>
      <c r="AC428" s="48"/>
    </row>
    <row r="429" spans="1:68" ht="16.5" hidden="1" customHeight="1" x14ac:dyDescent="0.25">
      <c r="A429" s="463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100</v>
      </c>
      <c r="Y435" s="384">
        <f t="shared" ref="Y435:Y455" si="72">IFERROR(IF(X435="",0,CEILING((X435/$H435),1)*$H435),"")</f>
        <v>100.80000000000001</v>
      </c>
      <c r="Z435" s="36">
        <f>IFERROR(IF(Y435=0,"",ROUNDUP(Y435/H435,0)*0.00753),"")</f>
        <v>0.18071999999999999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105.47619047619047</v>
      </c>
      <c r="BN435" s="64">
        <f t="shared" ref="BN435:BN455" si="74">IFERROR(Y435*I435/H435,"0")</f>
        <v>106.32000000000001</v>
      </c>
      <c r="BO435" s="64">
        <f t="shared" ref="BO435:BO455" si="75">IFERROR(1/J435*(X435/H435),"0")</f>
        <v>0.15262515262515264</v>
      </c>
      <c r="BP435" s="64">
        <f t="shared" ref="BP435:BP455" si="76">IFERROR(1/J435*(Y435/H435),"0")</f>
        <v>0.15384615384615385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0</v>
      </c>
      <c r="Y436" s="384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7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46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0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2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5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23.80952380952381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24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0.18071999999999999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100</v>
      </c>
      <c r="Y457" s="385">
        <f>IFERROR(SUM(Y435:Y455),"0")</f>
        <v>100.80000000000001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63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4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0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hidden="1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8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0</v>
      </c>
      <c r="Y482" s="384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</v>
      </c>
      <c r="Y483" s="385">
        <f>IFERROR(Y482/H482,"0")</f>
        <v>0</v>
      </c>
      <c r="Z483" s="385">
        <f>IFERROR(IF(Z482="",0,Z482),"0")</f>
        <v>0</v>
      </c>
      <c r="AA483" s="386"/>
      <c r="AB483" s="386"/>
      <c r="AC483" s="386"/>
    </row>
    <row r="484" spans="1:68" hidden="1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0</v>
      </c>
      <c r="Y484" s="385">
        <f>IFERROR(SUM(Y482:Y482),"0")</f>
        <v>0</v>
      </c>
      <c r="Z484" s="37"/>
      <c r="AA484" s="386"/>
      <c r="AB484" s="386"/>
      <c r="AC484" s="386"/>
    </row>
    <row r="485" spans="1:68" ht="16.5" hidden="1" customHeight="1" x14ac:dyDescent="0.25">
      <c r="A485" s="463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63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24" t="s">
        <v>608</v>
      </c>
      <c r="B497" s="425"/>
      <c r="C497" s="425"/>
      <c r="D497" s="425"/>
      <c r="E497" s="425"/>
      <c r="F497" s="425"/>
      <c r="G497" s="425"/>
      <c r="H497" s="425"/>
      <c r="I497" s="425"/>
      <c r="J497" s="425"/>
      <c r="K497" s="425"/>
      <c r="L497" s="425"/>
      <c r="M497" s="425"/>
      <c r="N497" s="425"/>
      <c r="O497" s="425"/>
      <c r="P497" s="425"/>
      <c r="Q497" s="425"/>
      <c r="R497" s="425"/>
      <c r="S497" s="425"/>
      <c r="T497" s="425"/>
      <c r="U497" s="425"/>
      <c r="V497" s="425"/>
      <c r="W497" s="425"/>
      <c r="X497" s="425"/>
      <c r="Y497" s="425"/>
      <c r="Z497" s="425"/>
      <c r="AA497" s="48"/>
      <c r="AB497" s="48"/>
      <c r="AC497" s="48"/>
    </row>
    <row r="498" spans="1:68" ht="16.5" hidden="1" customHeight="1" x14ac:dyDescent="0.25">
      <c r="A498" s="463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2000</v>
      </c>
      <c r="Y503" s="384">
        <f t="shared" si="83"/>
        <v>2001.1200000000001</v>
      </c>
      <c r="Z503" s="36">
        <f t="shared" si="84"/>
        <v>4.5328400000000002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2136.3636363636365</v>
      </c>
      <c r="BN503" s="64">
        <f t="shared" si="86"/>
        <v>2137.56</v>
      </c>
      <c r="BO503" s="64">
        <f t="shared" si="87"/>
        <v>3.6421911421911419</v>
      </c>
      <c r="BP503" s="64">
        <f t="shared" si="88"/>
        <v>3.6442307692307696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1700</v>
      </c>
      <c r="Y505" s="384">
        <f t="shared" si="83"/>
        <v>1700.16</v>
      </c>
      <c r="Z505" s="36">
        <f t="shared" si="84"/>
        <v>3.8511199999999999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1815.9090909090908</v>
      </c>
      <c r="BN505" s="64">
        <f t="shared" si="86"/>
        <v>1816.0799999999997</v>
      </c>
      <c r="BO505" s="64">
        <f t="shared" si="87"/>
        <v>3.0958624708624707</v>
      </c>
      <c r="BP505" s="64">
        <f t="shared" si="88"/>
        <v>3.0961538461538463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700.75757575757575</v>
      </c>
      <c r="Y508" s="385">
        <f>IFERROR(Y500/H500,"0")+IFERROR(Y501/H501,"0")+IFERROR(Y502/H502,"0")+IFERROR(Y503/H503,"0")+IFERROR(Y504/H504,"0")+IFERROR(Y505/H505,"0")+IFERROR(Y506/H506,"0")+IFERROR(Y507/H507,"0")</f>
        <v>701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8.3839600000000001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3700</v>
      </c>
      <c r="Y509" s="385">
        <f>IFERROR(SUM(Y500:Y507),"0")</f>
        <v>3701.28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1000</v>
      </c>
      <c r="Y511" s="384">
        <f>IFERROR(IF(X511="",0,CEILING((X511/$H511),1)*$H511),"")</f>
        <v>1003.2</v>
      </c>
      <c r="Z511" s="36">
        <f>IFERROR(IF(Y511=0,"",ROUNDUP(Y511/H511,0)*0.01196),"")</f>
        <v>2.2724000000000002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1068.1818181818182</v>
      </c>
      <c r="BN511" s="64">
        <f>IFERROR(Y511*I511/H511,"0")</f>
        <v>1071.5999999999999</v>
      </c>
      <c r="BO511" s="64">
        <f>IFERROR(1/J511*(X511/H511),"0")</f>
        <v>1.821095571095571</v>
      </c>
      <c r="BP511" s="64">
        <f>IFERROR(1/J511*(Y511/H511),"0")</f>
        <v>1.8269230769230771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189.39393939393938</v>
      </c>
      <c r="Y513" s="385">
        <f>IFERROR(Y511/H511,"0")+IFERROR(Y512/H512,"0")</f>
        <v>190</v>
      </c>
      <c r="Z513" s="385">
        <f>IFERROR(IF(Z511="",0,Z511),"0")+IFERROR(IF(Z512="",0,Z512),"0")</f>
        <v>2.2724000000000002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1000</v>
      </c>
      <c r="Y514" s="385">
        <f>IFERROR(SUM(Y511:Y512),"0")</f>
        <v>1003.2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500</v>
      </c>
      <c r="Y516" s="384">
        <f t="shared" ref="Y516:Y521" si="89">IFERROR(IF(X516="",0,CEILING((X516/$H516),1)*$H516),"")</f>
        <v>501.6</v>
      </c>
      <c r="Z516" s="36">
        <f>IFERROR(IF(Y516=0,"",ROUNDUP(Y516/H516,0)*0.01196),"")</f>
        <v>1.1362000000000001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534.09090909090912</v>
      </c>
      <c r="BN516" s="64">
        <f t="shared" ref="BN516:BN521" si="91">IFERROR(Y516*I516/H516,"0")</f>
        <v>535.79999999999995</v>
      </c>
      <c r="BO516" s="64">
        <f t="shared" ref="BO516:BO521" si="92">IFERROR(1/J516*(X516/H516),"0")</f>
        <v>0.91054778554778548</v>
      </c>
      <c r="BP516" s="64">
        <f t="shared" ref="BP516:BP521" si="93">IFERROR(1/J516*(Y516/H516),"0")</f>
        <v>0.91346153846153855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500</v>
      </c>
      <c r="Y517" s="384">
        <f t="shared" si="89"/>
        <v>501.6</v>
      </c>
      <c r="Z517" s="36">
        <f>IFERROR(IF(Y517=0,"",ROUNDUP(Y517/H517,0)*0.01196),"")</f>
        <v>1.1362000000000001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534.09090909090912</v>
      </c>
      <c r="BN517" s="64">
        <f t="shared" si="91"/>
        <v>535.79999999999995</v>
      </c>
      <c r="BO517" s="64">
        <f t="shared" si="92"/>
        <v>0.91054778554778548</v>
      </c>
      <c r="BP517" s="64">
        <f t="shared" si="93"/>
        <v>0.91346153846153855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500</v>
      </c>
      <c r="Y518" s="384">
        <f t="shared" si="89"/>
        <v>501.6</v>
      </c>
      <c r="Z518" s="36">
        <f>IFERROR(IF(Y518=0,"",ROUNDUP(Y518/H518,0)*0.01196),"")</f>
        <v>1.1362000000000001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534.09090909090912</v>
      </c>
      <c r="BN518" s="64">
        <f t="shared" si="91"/>
        <v>535.79999999999995</v>
      </c>
      <c r="BO518" s="64">
        <f t="shared" si="92"/>
        <v>0.91054778554778548</v>
      </c>
      <c r="BP518" s="64">
        <f t="shared" si="93"/>
        <v>0.91346153846153855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60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284.09090909090907</v>
      </c>
      <c r="Y522" s="385">
        <f>IFERROR(Y516/H516,"0")+IFERROR(Y517/H517,"0")+IFERROR(Y518/H518,"0")+IFERROR(Y519/H519,"0")+IFERROR(Y520/H520,"0")+IFERROR(Y521/H521,"0")</f>
        <v>285</v>
      </c>
      <c r="Z522" s="385">
        <f>IFERROR(IF(Z516="",0,Z516),"0")+IFERROR(IF(Z517="",0,Z517),"0")+IFERROR(IF(Z518="",0,Z518),"0")+IFERROR(IF(Z519="",0,Z519),"0")+IFERROR(IF(Z520="",0,Z520),"0")+IFERROR(IF(Z521="",0,Z521),"0")</f>
        <v>3.4086000000000003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1500</v>
      </c>
      <c r="Y523" s="385">
        <f>IFERROR(SUM(Y516:Y521),"0")</f>
        <v>1504.8000000000002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24" t="s">
        <v>649</v>
      </c>
      <c r="B534" s="425"/>
      <c r="C534" s="425"/>
      <c r="D534" s="425"/>
      <c r="E534" s="425"/>
      <c r="F534" s="425"/>
      <c r="G534" s="425"/>
      <c r="H534" s="425"/>
      <c r="I534" s="425"/>
      <c r="J534" s="425"/>
      <c r="K534" s="425"/>
      <c r="L534" s="425"/>
      <c r="M534" s="425"/>
      <c r="N534" s="425"/>
      <c r="O534" s="425"/>
      <c r="P534" s="425"/>
      <c r="Q534" s="425"/>
      <c r="R534" s="425"/>
      <c r="S534" s="425"/>
      <c r="T534" s="425"/>
      <c r="U534" s="425"/>
      <c r="V534" s="425"/>
      <c r="W534" s="425"/>
      <c r="X534" s="425"/>
      <c r="Y534" s="425"/>
      <c r="Z534" s="425"/>
      <c r="AA534" s="48"/>
      <c r="AB534" s="48"/>
      <c r="AC534" s="48"/>
    </row>
    <row r="535" spans="1:68" ht="16.5" hidden="1" customHeight="1" x14ac:dyDescent="0.25">
      <c r="A535" s="463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565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3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92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0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699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504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3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58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7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2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6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703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9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4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28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4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1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4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43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19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9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37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61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68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564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63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702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7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08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61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9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471"/>
      <c r="P595" s="559" t="s">
        <v>743</v>
      </c>
      <c r="Q595" s="465"/>
      <c r="R595" s="465"/>
      <c r="S595" s="465"/>
      <c r="T595" s="465"/>
      <c r="U595" s="465"/>
      <c r="V595" s="466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15550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15654.52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471"/>
      <c r="P596" s="559" t="s">
        <v>744</v>
      </c>
      <c r="Q596" s="465"/>
      <c r="R596" s="465"/>
      <c r="S596" s="465"/>
      <c r="T596" s="465"/>
      <c r="U596" s="465"/>
      <c r="V596" s="466"/>
      <c r="W596" s="37" t="s">
        <v>68</v>
      </c>
      <c r="X596" s="385">
        <f>IFERROR(SUM(BM22:BM592),"0")</f>
        <v>16524.305003234313</v>
      </c>
      <c r="Y596" s="385">
        <f>IFERROR(SUM(BN22:BN592),"0")</f>
        <v>16634.695999999996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471"/>
      <c r="P597" s="559" t="s">
        <v>745</v>
      </c>
      <c r="Q597" s="465"/>
      <c r="R597" s="465"/>
      <c r="S597" s="465"/>
      <c r="T597" s="465"/>
      <c r="U597" s="465"/>
      <c r="V597" s="466"/>
      <c r="W597" s="37" t="s">
        <v>746</v>
      </c>
      <c r="X597" s="38">
        <f>ROUNDUP(SUM(BO22:BO592),0)</f>
        <v>30</v>
      </c>
      <c r="Y597" s="38">
        <f>ROUNDUP(SUM(BP22:BP592),0)</f>
        <v>30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471"/>
      <c r="P598" s="559" t="s">
        <v>747</v>
      </c>
      <c r="Q598" s="465"/>
      <c r="R598" s="465"/>
      <c r="S598" s="465"/>
      <c r="T598" s="465"/>
      <c r="U598" s="465"/>
      <c r="V598" s="466"/>
      <c r="W598" s="37" t="s">
        <v>68</v>
      </c>
      <c r="X598" s="385">
        <f>GrossWeightTotal+PalletQtyTotal*25</f>
        <v>17274.305003234313</v>
      </c>
      <c r="Y598" s="385">
        <f>GrossWeightTotalR+PalletQtyTotalR*25</f>
        <v>17384.695999999996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471"/>
      <c r="P599" s="559" t="s">
        <v>748</v>
      </c>
      <c r="Q599" s="465"/>
      <c r="R599" s="465"/>
      <c r="S599" s="465"/>
      <c r="T599" s="465"/>
      <c r="U599" s="465"/>
      <c r="V599" s="466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2473.1711615332306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2488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471"/>
      <c r="P600" s="559" t="s">
        <v>749</v>
      </c>
      <c r="Q600" s="465"/>
      <c r="R600" s="465"/>
      <c r="S600" s="465"/>
      <c r="T600" s="465"/>
      <c r="U600" s="465"/>
      <c r="V600" s="466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36.139849999999996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61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615"/>
      <c r="B604" s="427"/>
      <c r="C604" s="427"/>
      <c r="D604" s="427"/>
      <c r="E604" s="427"/>
      <c r="F604" s="427"/>
      <c r="G604" s="427"/>
      <c r="H604" s="427"/>
      <c r="I604" s="427"/>
      <c r="J604" s="427"/>
      <c r="K604" s="427"/>
      <c r="L604" s="381"/>
      <c r="M604" s="427"/>
      <c r="N604" s="381"/>
      <c r="O604" s="427"/>
      <c r="P604" s="427"/>
      <c r="Q604" s="427"/>
      <c r="R604" s="427"/>
      <c r="S604" s="427"/>
      <c r="T604" s="427"/>
      <c r="U604" s="427"/>
      <c r="V604" s="427"/>
      <c r="W604" s="427"/>
      <c r="X604" s="427"/>
      <c r="Y604" s="427"/>
      <c r="Z604" s="427"/>
      <c r="AA604" s="427"/>
      <c r="AB604" s="427"/>
      <c r="AC604" s="427"/>
      <c r="AD604" s="427"/>
      <c r="AE604" s="427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1209.6000000000001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108</v>
      </c>
      <c r="E605" s="46">
        <f>IFERROR(Y105*1,"0")+IFERROR(Y106*1,"0")+IFERROR(Y107*1,"0")+IFERROR(Y108*1,"0")+IFERROR(Y109*1,"0")+IFERROR(Y113*1,"0")+IFERROR(Y114*1,"0")+IFERROR(Y115*1,"0")+IFERROR(Y116*1,"0")+IFERROR(Y117*1,"0")</f>
        <v>1763.2800000000002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2416.5</v>
      </c>
      <c r="G605" s="46">
        <f>IFERROR(Y153*1,"0")+IFERROR(Y154*1,"0")+IFERROR(Y158*1,"0")+IFERROR(Y159*1,"0")+IFERROR(Y163*1,"0")+IFERROR(Y164*1,"0")</f>
        <v>50.160000000000004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50.400000000000006</v>
      </c>
      <c r="I605" s="46">
        <f>IFERROR(Y191*1,"0")+IFERROR(Y192*1,"0")+IFERROR(Y193*1,"0")+IFERROR(Y194*1,"0")+IFERROR(Y195*1,"0")+IFERROR(Y196*1,"0")+IFERROR(Y197*1,"0")+IFERROR(Y198*1,"0")</f>
        <v>201.60000000000002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1732.5000000000002</v>
      </c>
      <c r="K605" s="46">
        <f>IFERROR(Y247*1,"0")+IFERROR(Y248*1,"0")+IFERROR(Y249*1,"0")+IFERROR(Y250*1,"0")+IFERROR(Y251*1,"0")+IFERROR(Y252*1,"0")+IFERROR(Y253*1,"0")+IFERROR(Y254*1,"0")</f>
        <v>104.39999999999999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205.20000000000002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251.2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1251.6000000000001</v>
      </c>
      <c r="V605" s="46">
        <f>IFERROR(Y364*1,"0")+IFERROR(Y368*1,"0")+IFERROR(Y369*1,"0")+IFERROR(Y370*1,"0")</f>
        <v>0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0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0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100.80000000000001</v>
      </c>
      <c r="Z605" s="46">
        <f>IFERROR(Y469*1,"0")+IFERROR(Y473*1,"0")+IFERROR(Y474*1,"0")+IFERROR(Y475*1,"0")+IFERROR(Y476*1,"0")+IFERROR(Y477*1,"0")+IFERROR(Y478*1,"0")+IFERROR(Y482*1,"0")</f>
        <v>0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6209.2800000000016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 200,00"/>
        <filter val="1 250,00"/>
        <filter val="1 500,00"/>
        <filter val="1 700,00"/>
        <filter val="100,00"/>
        <filter val="111,11"/>
        <filter val="129,63"/>
        <filter val="148,15"/>
        <filter val="15 550,00"/>
        <filter val="150,00"/>
        <filter val="159,80"/>
        <filter val="16 524,31"/>
        <filter val="167,25"/>
        <filter val="17 274,31"/>
        <filter val="18,52"/>
        <filter val="18,94"/>
        <filter val="189,39"/>
        <filter val="2 000,00"/>
        <filter val="2 473,17"/>
        <filter val="200,00"/>
        <filter val="23,81"/>
        <filter val="250,00"/>
        <filter val="284,09"/>
        <filter val="3 700,00"/>
        <filter val="30"/>
        <filter val="350,00"/>
        <filter val="41,67"/>
        <filter val="5,95"/>
        <filter val="50,00"/>
        <filter val="500,00"/>
        <filter val="550,00"/>
        <filter val="59,52"/>
        <filter val="700,00"/>
        <filter val="700,76"/>
        <filter val="8,62"/>
        <filter val="86,98"/>
        <filter val="87,50"/>
        <filter val="9,26"/>
        <filter val="900,00"/>
        <filter val="92,59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A8:C8"/>
    <mergeCell ref="D293:E293"/>
    <mergeCell ref="D32:E32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365:V365"/>
    <mergeCell ref="P144:V144"/>
    <mergeCell ref="A25:Z25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2:W3"/>
    <mergeCell ref="D560:E560"/>
    <mergeCell ref="P133:T133"/>
    <mergeCell ref="F5:G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Q5:R5"/>
    <mergeCell ref="P288:T288"/>
    <mergeCell ref="D234:E234"/>
    <mergeCell ref="D107:E107"/>
    <mergeCell ref="P70:T7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P483:V483"/>
    <mergeCell ref="A587:Z587"/>
    <mergeCell ref="Z603:Z604"/>
    <mergeCell ref="A581:O582"/>
    <mergeCell ref="I603:I604"/>
    <mergeCell ref="A298:O299"/>
    <mergeCell ref="D176:E176"/>
    <mergeCell ref="P588:T588"/>
    <mergeCell ref="P417:T417"/>
    <mergeCell ref="D531:E531"/>
    <mergeCell ref="P456:V456"/>
    <mergeCell ref="P196:T196"/>
    <mergeCell ref="D177:E177"/>
    <mergeCell ref="P585:V585"/>
    <mergeCell ref="P414:V414"/>
    <mergeCell ref="P560:T560"/>
    <mergeCell ref="P176:T176"/>
    <mergeCell ref="P247:T247"/>
    <mergeCell ref="P241:T241"/>
    <mergeCell ref="A157:Z157"/>
    <mergeCell ref="D550:E550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21:T421"/>
    <mergeCell ref="D225:E225"/>
    <mergeCell ref="D364:E364"/>
    <mergeCell ref="P109:T109"/>
    <mergeCell ref="D435:E435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9:C9"/>
    <mergeCell ref="P557:T557"/>
    <mergeCell ref="D58:E58"/>
    <mergeCell ref="P547:T547"/>
    <mergeCell ref="P214:T214"/>
    <mergeCell ref="P105:T105"/>
    <mergeCell ref="P523:V523"/>
    <mergeCell ref="P500:T500"/>
    <mergeCell ref="A90:O91"/>
    <mergeCell ref="A532:O533"/>
    <mergeCell ref="D519:E519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H5:M5"/>
    <mergeCell ref="P98:T98"/>
    <mergeCell ref="P522:V522"/>
    <mergeCell ref="D500:E500"/>
    <mergeCell ref="D294:E294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D33:E33"/>
    <mergeCell ref="P114:T114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D554:E554"/>
    <mergeCell ref="A356:Z356"/>
    <mergeCell ref="P538:T538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P519:T519"/>
    <mergeCell ref="D220:E220"/>
    <mergeCell ref="P199:V199"/>
    <mergeCell ref="P122:T122"/>
    <mergeCell ref="B603:B604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A375:Z375"/>
    <mergeCell ref="A313:O314"/>
    <mergeCell ref="D476:E476"/>
    <mergeCell ref="D87:E87"/>
    <mergeCell ref="P244:V244"/>
    <mergeCell ref="A367:Z367"/>
    <mergeCell ref="P115:T115"/>
    <mergeCell ref="D254:E254"/>
    <mergeCell ref="A498:Z498"/>
    <mergeCell ref="P238:T238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D43:E43"/>
    <mergeCell ref="P149:V149"/>
    <mergeCell ref="P314:V31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D548:E548"/>
    <mergeCell ref="A492:Z492"/>
    <mergeCell ref="A535:Z535"/>
    <mergeCell ref="P135:V135"/>
    <mergeCell ref="P574:T574"/>
    <mergeCell ref="D517:E517"/>
    <mergeCell ref="W602:X602"/>
    <mergeCell ref="P537:T537"/>
    <mergeCell ref="P337:T337"/>
    <mergeCell ref="D209:E209"/>
    <mergeCell ref="P464:T464"/>
    <mergeCell ref="D147:E147"/>
    <mergeCell ref="P573:T573"/>
    <mergeCell ref="D445:E445"/>
    <mergeCell ref="D516:E516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A237:Z237"/>
    <mergeCell ref="P406:T406"/>
    <mergeCell ref="P340:T340"/>
    <mergeCell ref="A280:Z280"/>
    <mergeCell ref="P172:V172"/>
    <mergeCell ref="P216:T216"/>
    <mergeCell ref="P385:V385"/>
    <mergeCell ref="P360:V360"/>
    <mergeCell ref="A59:O60"/>
    <mergeCell ref="P248:T248"/>
    <mergeCell ref="P441:T44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P378:T378"/>
    <mergeCell ref="D324:E324"/>
    <mergeCell ref="A316:Z316"/>
    <mergeCell ref="D272:E272"/>
    <mergeCell ref="A46:Z46"/>
    <mergeCell ref="P39:T39"/>
    <mergeCell ref="D380:E380"/>
    <mergeCell ref="P68:T68"/>
    <mergeCell ref="P186:V186"/>
    <mergeCell ref="A483:O484"/>
    <mergeCell ref="P353:T353"/>
    <mergeCell ref="D169:E169"/>
    <mergeCell ref="P32:T32"/>
    <mergeCell ref="P474:T474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D5:E5"/>
    <mergeCell ref="P382:T382"/>
    <mergeCell ref="P453:T453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P532:V532"/>
    <mergeCell ref="A515:Z515"/>
    <mergeCell ref="P542:T542"/>
    <mergeCell ref="P273:T273"/>
    <mergeCell ref="P64:V64"/>
    <mergeCell ref="A485:Z485"/>
    <mergeCell ref="D9:E9"/>
    <mergeCell ref="F9:G9"/>
    <mergeCell ref="P82:V82"/>
    <mergeCell ref="P132:T132"/>
    <mergeCell ref="A387:Z387"/>
    <mergeCell ref="P462:V462"/>
    <mergeCell ref="A458:Z458"/>
    <mergeCell ref="A343:Z343"/>
    <mergeCell ref="P333:V333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P332:V332"/>
    <mergeCell ref="P161:V161"/>
    <mergeCell ref="A151:Z151"/>
    <mergeCell ref="P234:T234"/>
    <mergeCell ref="P325:V325"/>
    <mergeCell ref="A374:Z374"/>
    <mergeCell ref="D117:E117"/>
    <mergeCell ref="P73:T73"/>
    <mergeCell ref="D55:E55"/>
    <mergeCell ref="D30:E30"/>
    <mergeCell ref="A121:Z121"/>
    <mergeCell ref="D224:E224"/>
    <mergeCell ref="A38:Z38"/>
    <mergeCell ref="P44:V44"/>
    <mergeCell ref="A365:O366"/>
    <mergeCell ref="P41:V41"/>
    <mergeCell ref="P295:T295"/>
    <mergeCell ref="P178:T178"/>
    <mergeCell ref="P34:T34"/>
    <mergeCell ref="P276:T276"/>
    <mergeCell ref="D84:E84"/>
    <mergeCell ref="P263:T263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P31:T31"/>
    <mergeCell ref="P473:T473"/>
    <mergeCell ref="A291:Z291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D134:E134"/>
    <mergeCell ref="D357:E357"/>
    <mergeCell ref="P561:V561"/>
    <mergeCell ref="P390:V390"/>
    <mergeCell ref="D378:E378"/>
    <mergeCell ref="P329:T329"/>
    <mergeCell ref="P158:T158"/>
    <mergeCell ref="P180:V180"/>
    <mergeCell ref="D406:E406"/>
    <mergeCell ref="D139:E139"/>
    <mergeCell ref="A396:O397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P571:T571"/>
    <mergeCell ref="D443:E443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2024-09-11T11:07:23Z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