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56A9BF-7A41-4068-99DA-BDA9B6B0D3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1" i="1"/>
  <c r="X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30" i="1" l="1"/>
  <c r="BN30" i="1"/>
  <c r="Z187" i="1"/>
  <c r="BN187" i="1"/>
  <c r="Z238" i="1"/>
  <c r="BN238" i="1"/>
  <c r="Z281" i="1"/>
  <c r="BN281" i="1"/>
  <c r="Z307" i="1"/>
  <c r="BN307" i="1"/>
  <c r="Z372" i="1"/>
  <c r="BN372" i="1"/>
  <c r="Z402" i="1"/>
  <c r="BN402" i="1"/>
  <c r="Z460" i="1"/>
  <c r="BN460" i="1"/>
  <c r="X580" i="1"/>
  <c r="X583" i="1"/>
  <c r="Z58" i="1"/>
  <c r="BN58" i="1"/>
  <c r="Z70" i="1"/>
  <c r="BN70" i="1"/>
  <c r="Z79" i="1"/>
  <c r="BN79" i="1"/>
  <c r="Z114" i="1"/>
  <c r="BN114" i="1"/>
  <c r="Z140" i="1"/>
  <c r="BN140" i="1"/>
  <c r="Z176" i="1"/>
  <c r="BN176" i="1"/>
  <c r="Z201" i="1"/>
  <c r="BN201" i="1"/>
  <c r="Z225" i="1"/>
  <c r="BN225" i="1"/>
  <c r="Z249" i="1"/>
  <c r="BN249" i="1"/>
  <c r="Z257" i="1"/>
  <c r="BN257" i="1"/>
  <c r="Z321" i="1"/>
  <c r="BN321" i="1"/>
  <c r="Z362" i="1"/>
  <c r="BN362" i="1"/>
  <c r="Z424" i="1"/>
  <c r="BN424" i="1"/>
  <c r="Z437" i="1"/>
  <c r="BN437" i="1"/>
  <c r="Z486" i="1"/>
  <c r="BN486" i="1"/>
  <c r="BP315" i="1"/>
  <c r="BN315" i="1"/>
  <c r="Z315" i="1"/>
  <c r="BP334" i="1"/>
  <c r="BN334" i="1"/>
  <c r="Z334" i="1"/>
  <c r="BP354" i="1"/>
  <c r="BN354" i="1"/>
  <c r="Z354" i="1"/>
  <c r="BP384" i="1"/>
  <c r="BN384" i="1"/>
  <c r="Z384" i="1"/>
  <c r="BP420" i="1"/>
  <c r="BN420" i="1"/>
  <c r="Z420" i="1"/>
  <c r="BP433" i="1"/>
  <c r="BN433" i="1"/>
  <c r="Z433" i="1"/>
  <c r="Y468" i="1"/>
  <c r="Y467" i="1"/>
  <c r="BP466" i="1"/>
  <c r="BN466" i="1"/>
  <c r="Z466" i="1"/>
  <c r="Z467" i="1" s="1"/>
  <c r="Y474" i="1"/>
  <c r="BP471" i="1"/>
  <c r="BN471" i="1"/>
  <c r="Z47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Z26" i="1"/>
  <c r="BN26" i="1"/>
  <c r="Z54" i="1"/>
  <c r="BN54" i="1"/>
  <c r="Z87" i="1"/>
  <c r="BN87" i="1"/>
  <c r="Z106" i="1"/>
  <c r="BN106" i="1"/>
  <c r="Z123" i="1"/>
  <c r="BN123" i="1"/>
  <c r="Z134" i="1"/>
  <c r="BN134" i="1"/>
  <c r="Z148" i="1"/>
  <c r="BN148" i="1"/>
  <c r="Z161" i="1"/>
  <c r="BN161" i="1"/>
  <c r="Z180" i="1"/>
  <c r="BN180" i="1"/>
  <c r="Z197" i="1"/>
  <c r="BN197" i="1"/>
  <c r="Z209" i="1"/>
  <c r="BN209" i="1"/>
  <c r="Z217" i="1"/>
  <c r="BN217" i="1"/>
  <c r="Z234" i="1"/>
  <c r="BN234" i="1"/>
  <c r="Z245" i="1"/>
  <c r="BN245" i="1"/>
  <c r="Z272" i="1"/>
  <c r="BN272" i="1"/>
  <c r="Z277" i="1"/>
  <c r="BN277" i="1"/>
  <c r="Z302" i="1"/>
  <c r="BN302" i="1"/>
  <c r="Z303" i="1"/>
  <c r="BN303" i="1"/>
  <c r="BP329" i="1"/>
  <c r="BN329" i="1"/>
  <c r="Z329" i="1"/>
  <c r="BP335" i="1"/>
  <c r="BN335" i="1"/>
  <c r="Z335" i="1"/>
  <c r="BP366" i="1"/>
  <c r="BN366" i="1"/>
  <c r="Z366" i="1"/>
  <c r="BP390" i="1"/>
  <c r="BN390" i="1"/>
  <c r="Z390" i="1"/>
  <c r="BP428" i="1"/>
  <c r="BN428" i="1"/>
  <c r="Z428" i="1"/>
  <c r="BP443" i="1"/>
  <c r="BN443" i="1"/>
  <c r="Z443" i="1"/>
  <c r="BP490" i="1"/>
  <c r="BN490" i="1"/>
  <c r="Z490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338" i="1"/>
  <c r="BP34" i="1"/>
  <c r="BN34" i="1"/>
  <c r="Z34" i="1"/>
  <c r="Y64" i="1"/>
  <c r="BP62" i="1"/>
  <c r="BN62" i="1"/>
  <c r="Z62" i="1"/>
  <c r="BP72" i="1"/>
  <c r="BN72" i="1"/>
  <c r="Z72" i="1"/>
  <c r="BP85" i="1"/>
  <c r="BN85" i="1"/>
  <c r="Z85" i="1"/>
  <c r="BP99" i="1"/>
  <c r="BN99" i="1"/>
  <c r="Z99" i="1"/>
  <c r="BP116" i="1"/>
  <c r="BN116" i="1"/>
  <c r="Z116" i="1"/>
  <c r="BP132" i="1"/>
  <c r="BN132" i="1"/>
  <c r="Z132" i="1"/>
  <c r="BP142" i="1"/>
  <c r="BN142" i="1"/>
  <c r="Z142" i="1"/>
  <c r="BP159" i="1"/>
  <c r="BN159" i="1"/>
  <c r="Z159" i="1"/>
  <c r="BP178" i="1"/>
  <c r="BN178" i="1"/>
  <c r="Z178" i="1"/>
  <c r="BP193" i="1"/>
  <c r="BN193" i="1"/>
  <c r="Z193" i="1"/>
  <c r="BP203" i="1"/>
  <c r="BN203" i="1"/>
  <c r="Z203" i="1"/>
  <c r="BP215" i="1"/>
  <c r="BN215" i="1"/>
  <c r="Z215" i="1"/>
  <c r="BP232" i="1"/>
  <c r="BN232" i="1"/>
  <c r="Z232" i="1"/>
  <c r="BP243" i="1"/>
  <c r="BN243" i="1"/>
  <c r="Z243" i="1"/>
  <c r="BP259" i="1"/>
  <c r="BN259" i="1"/>
  <c r="Z259" i="1"/>
  <c r="R589" i="1"/>
  <c r="Y287" i="1"/>
  <c r="BP286" i="1"/>
  <c r="BN286" i="1"/>
  <c r="Z286" i="1"/>
  <c r="Z287" i="1" s="1"/>
  <c r="Y292" i="1"/>
  <c r="BP291" i="1"/>
  <c r="BN291" i="1"/>
  <c r="Z291" i="1"/>
  <c r="Z292" i="1" s="1"/>
  <c r="BP295" i="1"/>
  <c r="BN295" i="1"/>
  <c r="Z295" i="1"/>
  <c r="BP313" i="1"/>
  <c r="BN313" i="1"/>
  <c r="Z313" i="1"/>
  <c r="BP323" i="1"/>
  <c r="BN323" i="1"/>
  <c r="Z323" i="1"/>
  <c r="BP343" i="1"/>
  <c r="BN343" i="1"/>
  <c r="Z343" i="1"/>
  <c r="Y349" i="1"/>
  <c r="BP348" i="1"/>
  <c r="BN348" i="1"/>
  <c r="Z348" i="1"/>
  <c r="Z349" i="1" s="1"/>
  <c r="BP352" i="1"/>
  <c r="BN352" i="1"/>
  <c r="Z352" i="1"/>
  <c r="BP364" i="1"/>
  <c r="BN364" i="1"/>
  <c r="Z364" i="1"/>
  <c r="BP378" i="1"/>
  <c r="BN378" i="1"/>
  <c r="Z378" i="1"/>
  <c r="BP404" i="1"/>
  <c r="BN404" i="1"/>
  <c r="Z404" i="1"/>
  <c r="BP426" i="1"/>
  <c r="BN426" i="1"/>
  <c r="Z426" i="1"/>
  <c r="BP431" i="1"/>
  <c r="BN431" i="1"/>
  <c r="Z431" i="1"/>
  <c r="BP439" i="1"/>
  <c r="BN439" i="1"/>
  <c r="Z439" i="1"/>
  <c r="BP462" i="1"/>
  <c r="BN462" i="1"/>
  <c r="Z462" i="1"/>
  <c r="BP488" i="1"/>
  <c r="BN488" i="1"/>
  <c r="Z488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B589" i="1"/>
  <c r="X581" i="1"/>
  <c r="X582" i="1" s="1"/>
  <c r="BP28" i="1"/>
  <c r="BN28" i="1"/>
  <c r="Z28" i="1"/>
  <c r="BP56" i="1"/>
  <c r="BN56" i="1"/>
  <c r="Z56" i="1"/>
  <c r="BP68" i="1"/>
  <c r="BN68" i="1"/>
  <c r="Z68" i="1"/>
  <c r="BP75" i="1"/>
  <c r="BN75" i="1"/>
  <c r="Z75" i="1"/>
  <c r="BP89" i="1"/>
  <c r="BN89" i="1"/>
  <c r="Z89" i="1"/>
  <c r="BP108" i="1"/>
  <c r="BN108" i="1"/>
  <c r="Z108" i="1"/>
  <c r="BP125" i="1"/>
  <c r="BN125" i="1"/>
  <c r="Z125" i="1"/>
  <c r="Y144" i="1"/>
  <c r="BP138" i="1"/>
  <c r="BN138" i="1"/>
  <c r="Z138" i="1"/>
  <c r="BP153" i="1"/>
  <c r="BN153" i="1"/>
  <c r="Z153" i="1"/>
  <c r="BP168" i="1"/>
  <c r="BN168" i="1"/>
  <c r="Z168" i="1"/>
  <c r="BP182" i="1"/>
  <c r="BN182" i="1"/>
  <c r="Z182" i="1"/>
  <c r="BP199" i="1"/>
  <c r="BN199" i="1"/>
  <c r="Z199" i="1"/>
  <c r="BP211" i="1"/>
  <c r="BN211" i="1"/>
  <c r="Z211" i="1"/>
  <c r="BP223" i="1"/>
  <c r="BN223" i="1"/>
  <c r="Z223" i="1"/>
  <c r="BP236" i="1"/>
  <c r="BN236" i="1"/>
  <c r="Z236" i="1"/>
  <c r="BP247" i="1"/>
  <c r="BN247" i="1"/>
  <c r="Z247" i="1"/>
  <c r="BP279" i="1"/>
  <c r="BN279" i="1"/>
  <c r="Z279" i="1"/>
  <c r="BP305" i="1"/>
  <c r="BN305" i="1"/>
  <c r="Z305" i="1"/>
  <c r="Y325" i="1"/>
  <c r="BP319" i="1"/>
  <c r="BN319" i="1"/>
  <c r="Z319" i="1"/>
  <c r="BP337" i="1"/>
  <c r="BN337" i="1"/>
  <c r="Z337" i="1"/>
  <c r="BP360" i="1"/>
  <c r="BN360" i="1"/>
  <c r="Z360" i="1"/>
  <c r="BP368" i="1"/>
  <c r="BN368" i="1"/>
  <c r="Z368" i="1"/>
  <c r="BP392" i="1"/>
  <c r="BN392" i="1"/>
  <c r="Z392" i="1"/>
  <c r="Y36" i="1"/>
  <c r="C589" i="1"/>
  <c r="Y81" i="1"/>
  <c r="Y95" i="1"/>
  <c r="E589" i="1"/>
  <c r="Y118" i="1"/>
  <c r="F589" i="1"/>
  <c r="Y136" i="1"/>
  <c r="Y205" i="1"/>
  <c r="Y310" i="1"/>
  <c r="Y345" i="1"/>
  <c r="Y344" i="1"/>
  <c r="Y355" i="1"/>
  <c r="Y374" i="1"/>
  <c r="Y398" i="1"/>
  <c r="BP396" i="1"/>
  <c r="BN396" i="1"/>
  <c r="Z396" i="1"/>
  <c r="BP422" i="1"/>
  <c r="BN422" i="1"/>
  <c r="Z422" i="1"/>
  <c r="BP430" i="1"/>
  <c r="BN430" i="1"/>
  <c r="Z430" i="1"/>
  <c r="BP435" i="1"/>
  <c r="BN435" i="1"/>
  <c r="Z435" i="1"/>
  <c r="Y589" i="1"/>
  <c r="BP458" i="1"/>
  <c r="BN458" i="1"/>
  <c r="Z458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BP496" i="1"/>
  <c r="BN496" i="1"/>
  <c r="Z496" i="1"/>
  <c r="BP500" i="1"/>
  <c r="BN500" i="1"/>
  <c r="Z500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F9" i="1"/>
  <c r="J9" i="1"/>
  <c r="Z22" i="1"/>
  <c r="Z23" i="1" s="1"/>
  <c r="BN22" i="1"/>
  <c r="BP22" i="1"/>
  <c r="Y23" i="1"/>
  <c r="X57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589" i="1"/>
  <c r="Z154" i="1"/>
  <c r="Z156" i="1" s="1"/>
  <c r="BN154" i="1"/>
  <c r="Y157" i="1"/>
  <c r="Y164" i="1"/>
  <c r="Z160" i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Z227" i="1" s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Z251" i="1" s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I589" i="1"/>
  <c r="Y189" i="1"/>
  <c r="K589" i="1"/>
  <c r="Y251" i="1"/>
  <c r="BP271" i="1"/>
  <c r="BN271" i="1"/>
  <c r="Z271" i="1"/>
  <c r="Y283" i="1"/>
  <c r="BP280" i="1"/>
  <c r="BN280" i="1"/>
  <c r="Z280" i="1"/>
  <c r="Z282" i="1" s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Y339" i="1"/>
  <c r="BP342" i="1"/>
  <c r="BN342" i="1"/>
  <c r="Z342" i="1"/>
  <c r="Z344" i="1" s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T589" i="1"/>
  <c r="Y309" i="1"/>
  <c r="BP301" i="1"/>
  <c r="BN301" i="1"/>
  <c r="Z301" i="1"/>
  <c r="BP306" i="1"/>
  <c r="BN306" i="1"/>
  <c r="Z306" i="1"/>
  <c r="BP314" i="1"/>
  <c r="BN314" i="1"/>
  <c r="Z314" i="1"/>
  <c r="BP322" i="1"/>
  <c r="BN322" i="1"/>
  <c r="Z322" i="1"/>
  <c r="BP330" i="1"/>
  <c r="BN330" i="1"/>
  <c r="Z330" i="1"/>
  <c r="Y332" i="1"/>
  <c r="BP336" i="1"/>
  <c r="BN336" i="1"/>
  <c r="Z336" i="1"/>
  <c r="BP353" i="1"/>
  <c r="BN353" i="1"/>
  <c r="Z353" i="1"/>
  <c r="BP363" i="1"/>
  <c r="BN363" i="1"/>
  <c r="Z363" i="1"/>
  <c r="BP367" i="1"/>
  <c r="BN367" i="1"/>
  <c r="Z367" i="1"/>
  <c r="BP379" i="1"/>
  <c r="BN379" i="1"/>
  <c r="Z379" i="1"/>
  <c r="Y381" i="1"/>
  <c r="Y386" i="1"/>
  <c r="BP383" i="1"/>
  <c r="BN383" i="1"/>
  <c r="Z383" i="1"/>
  <c r="Z385" i="1" s="1"/>
  <c r="BP391" i="1"/>
  <c r="BN391" i="1"/>
  <c r="Z391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355" i="1" l="1"/>
  <c r="Z338" i="1"/>
  <c r="Z506" i="1"/>
  <c r="Z369" i="1"/>
  <c r="Z309" i="1"/>
  <c r="Z559" i="1"/>
  <c r="Z528" i="1"/>
  <c r="Z164" i="1"/>
  <c r="Z144" i="1"/>
  <c r="Z545" i="1"/>
  <c r="Z565" i="1"/>
  <c r="Z535" i="1"/>
  <c r="Z492" i="1"/>
  <c r="Z325" i="1"/>
  <c r="Z76" i="1"/>
  <c r="Z36" i="1"/>
  <c r="Z552" i="1"/>
  <c r="Z440" i="1"/>
  <c r="Z393" i="1"/>
  <c r="Z331" i="1"/>
  <c r="Z316" i="1"/>
  <c r="Y581" i="1"/>
  <c r="Z261" i="1"/>
  <c r="Z183" i="1"/>
  <c r="Z512" i="1"/>
  <c r="Z463" i="1"/>
  <c r="Z406" i="1"/>
  <c r="Z380" i="1"/>
  <c r="Z273" i="1"/>
  <c r="Z239" i="1"/>
  <c r="Z205" i="1"/>
  <c r="Z135" i="1"/>
  <c r="Z127" i="1"/>
  <c r="Z101" i="1"/>
  <c r="Y583" i="1"/>
  <c r="Y580" i="1"/>
  <c r="Y582" i="1" s="1"/>
  <c r="Z219" i="1"/>
  <c r="Y579" i="1"/>
  <c r="Z584" i="1" l="1"/>
</calcChain>
</file>

<file path=xl/sharedStrings.xml><?xml version="1.0" encoding="utf-8"?>
<sst xmlns="http://schemas.openxmlformats.org/spreadsheetml/2006/main" count="2397" uniqueCount="764">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</sst>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763</v>
      </c>
      <c r="I5" s="666"/>
      <c r="J5" s="666"/>
      <c r="K5" s="666"/>
      <c r="L5" s="666"/>
      <c r="M5" s="475"/>
      <c r="N5" s="58"/>
      <c r="P5" s="24" t="s">
        <v>10</v>
      </c>
      <c r="Q5" s="733">
        <v>45549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0.375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120</v>
      </c>
      <c r="Y53" s="378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125.33333333333331</v>
      </c>
      <c r="BN53" s="64">
        <f t="shared" ref="BN53:BN58" si="8">IFERROR(Y53*I53/H53,"0")</f>
        <v>135.36000000000001</v>
      </c>
      <c r="BO53" s="64">
        <f t="shared" ref="BO53:BO58" si="9">IFERROR(1/J53*(X53/H53),"0")</f>
        <v>0.1984126984126984</v>
      </c>
      <c r="BP53" s="64">
        <f t="shared" ref="BP53:BP58" si="10">IFERROR(1/J53*(Y53/H53),"0")</f>
        <v>0.2142857142857143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280</v>
      </c>
      <c r="Y56" s="378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81.111111111111114</v>
      </c>
      <c r="Y59" s="379">
        <f>IFERROR(Y53/H53,"0")+IFERROR(Y54/H54,"0")+IFERROR(Y55/H55,"0")+IFERROR(Y56/H56,"0")+IFERROR(Y57/H57,"0")+IFERROR(Y58/H58,"0")</f>
        <v>82</v>
      </c>
      <c r="Z59" s="379">
        <f>IFERROR(IF(Z53="",0,Z53),"0")+IFERROR(IF(Z54="",0,Z54),"0")+IFERROR(IF(Z55="",0,Z55),"0")+IFERROR(IF(Z56="",0,Z56),"0")+IFERROR(IF(Z57="",0,Z57),"0")+IFERROR(IF(Z58="",0,Z58),"0")</f>
        <v>0.91690000000000005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400</v>
      </c>
      <c r="Y60" s="379">
        <f>IFERROR(SUM(Y53:Y58),"0")</f>
        <v>409.6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200</v>
      </c>
      <c r="Y70" s="378">
        <f t="shared" si="11"/>
        <v>205.20000000000002</v>
      </c>
      <c r="Z70" s="36">
        <f>IFERROR(IF(Y70=0,"",ROUNDUP(Y70/H70,0)*0.02175),"")</f>
        <v>0.41324999999999995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208.88888888888889</v>
      </c>
      <c r="BN70" s="64">
        <f t="shared" si="13"/>
        <v>214.32</v>
      </c>
      <c r="BO70" s="64">
        <f t="shared" si="14"/>
        <v>0.3306878306878307</v>
      </c>
      <c r="BP70" s="64">
        <f t="shared" si="15"/>
        <v>0.33928571428571425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315</v>
      </c>
      <c r="Y75" s="378">
        <f t="shared" si="11"/>
        <v>315</v>
      </c>
      <c r="Z75" s="36">
        <f>IFERROR(IF(Y75=0,"",ROUNDUP(Y75/H75,0)*0.00937),"")</f>
        <v>0.65590000000000004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331.8</v>
      </c>
      <c r="BN75" s="64">
        <f t="shared" si="13"/>
        <v>331.8</v>
      </c>
      <c r="BO75" s="64">
        <f t="shared" si="14"/>
        <v>0.58333333333333337</v>
      </c>
      <c r="BP75" s="64">
        <f t="shared" si="15"/>
        <v>0.58333333333333337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88.518518518518519</v>
      </c>
      <c r="Y76" s="379">
        <f>IFERROR(Y68/H68,"0")+IFERROR(Y69/H69,"0")+IFERROR(Y70/H70,"0")+IFERROR(Y71/H71,"0")+IFERROR(Y72/H72,"0")+IFERROR(Y73/H73,"0")+IFERROR(Y74/H74,"0")+IFERROR(Y75/H75,"0")</f>
        <v>89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1.06915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515</v>
      </c>
      <c r="Y77" s="379">
        <f>IFERROR(SUM(Y68:Y75),"0")</f>
        <v>520.20000000000005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140</v>
      </c>
      <c r="Y79" s="378">
        <f>IFERROR(IF(X79="",0,CEILING((X79/$H79),1)*$H79),"")</f>
        <v>140.4</v>
      </c>
      <c r="Z79" s="36">
        <f>IFERROR(IF(Y79=0,"",ROUNDUP(Y79/H79,0)*0.02175),"")</f>
        <v>0.28275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146.2222222222222</v>
      </c>
      <c r="BN79" s="64">
        <f>IFERROR(Y79*I79/H79,"0")</f>
        <v>146.63999999999999</v>
      </c>
      <c r="BO79" s="64">
        <f>IFERROR(1/J79*(X79/H79),"0")</f>
        <v>0.23148148148148145</v>
      </c>
      <c r="BP79" s="64">
        <f>IFERROR(1/J79*(Y79/H79),"0")</f>
        <v>0.23214285714285712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225</v>
      </c>
      <c r="Y80" s="378">
        <f>IFERROR(IF(X80="",0,CEILING((X80/$H80),1)*$H80),"")</f>
        <v>226.8</v>
      </c>
      <c r="Z80" s="36">
        <f>IFERROR(IF(Y80=0,"",ROUNDUP(Y80/H80,0)*0.00753),"")</f>
        <v>0.63251999999999997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241.66666666666666</v>
      </c>
      <c r="BN80" s="64">
        <f>IFERROR(Y80*I80/H80,"0")</f>
        <v>243.6</v>
      </c>
      <c r="BO80" s="64">
        <f>IFERROR(1/J80*(X80/H80),"0")</f>
        <v>0.53418803418803418</v>
      </c>
      <c r="BP80" s="64">
        <f>IFERROR(1/J80*(Y80/H80),"0")</f>
        <v>0.53846153846153844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96.296296296296291</v>
      </c>
      <c r="Y81" s="379">
        <f>IFERROR(Y79/H79,"0")+IFERROR(Y80/H80,"0")</f>
        <v>97</v>
      </c>
      <c r="Z81" s="379">
        <f>IFERROR(IF(Z79="",0,Z79),"0")+IFERROR(IF(Z80="",0,Z80),"0")</f>
        <v>0.91527000000000003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365</v>
      </c>
      <c r="Y82" s="379">
        <f>IFERROR(SUM(Y79:Y80),"0")</f>
        <v>367.20000000000005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30</v>
      </c>
      <c r="Y99" s="378">
        <f>IFERROR(IF(X99="",0,CEILING((X99/$H99),1)*$H99),"")</f>
        <v>33.6</v>
      </c>
      <c r="Z99" s="36">
        <f>IFERROR(IF(Y99=0,"",ROUNDUP(Y99/H99,0)*0.02175),"")</f>
        <v>8.6999999999999994E-2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32.014285714285712</v>
      </c>
      <c r="BN99" s="64">
        <f>IFERROR(Y99*I99/H99,"0")</f>
        <v>35.856000000000002</v>
      </c>
      <c r="BO99" s="64">
        <f>IFERROR(1/J99*(X99/H99),"0")</f>
        <v>6.377551020408162E-2</v>
      </c>
      <c r="BP99" s="64">
        <f>IFERROR(1/J99*(Y99/H99),"0")</f>
        <v>7.1428571428571425E-2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3.5714285714285712</v>
      </c>
      <c r="Y101" s="379">
        <f>IFERROR(Y98/H98,"0")+IFERROR(Y99/H99,"0")+IFERROR(Y100/H100,"0")</f>
        <v>4</v>
      </c>
      <c r="Z101" s="379">
        <f>IFERROR(IF(Z98="",0,Z98),"0")+IFERROR(IF(Z99="",0,Z99),"0")+IFERROR(IF(Z100="",0,Z100),"0")</f>
        <v>8.6999999999999994E-2</v>
      </c>
      <c r="AA101" s="380"/>
      <c r="AB101" s="380"/>
      <c r="AC101" s="380"/>
    </row>
    <row r="102" spans="1:68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30</v>
      </c>
      <c r="Y102" s="379">
        <f>IFERROR(SUM(Y98:Y100),"0")</f>
        <v>33.6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130</v>
      </c>
      <c r="Y105" s="378">
        <f>IFERROR(IF(X105="",0,CEILING((X105/$H105),1)*$H105),"")</f>
        <v>140.4</v>
      </c>
      <c r="Z105" s="36">
        <f>IFERROR(IF(Y105=0,"",ROUNDUP(Y105/H105,0)*0.02175),"")</f>
        <v>0.28275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135.77777777777774</v>
      </c>
      <c r="BN105" s="64">
        <f>IFERROR(Y105*I105/H105,"0")</f>
        <v>146.63999999999999</v>
      </c>
      <c r="BO105" s="64">
        <f>IFERROR(1/J105*(X105/H105),"0")</f>
        <v>0.21494708994708991</v>
      </c>
      <c r="BP105" s="64">
        <f>IFERROR(1/J105*(Y105/H105),"0")</f>
        <v>0.23214285714285712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315</v>
      </c>
      <c r="Y109" s="378">
        <f>IFERROR(IF(X109="",0,CEILING((X109/$H109),1)*$H109),"")</f>
        <v>315</v>
      </c>
      <c r="Z109" s="36">
        <f>IFERROR(IF(Y109=0,"",ROUNDUP(Y109/H109,0)*0.00937),"")</f>
        <v>0.65590000000000004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329.70000000000005</v>
      </c>
      <c r="BN109" s="64">
        <f>IFERROR(Y109*I109/H109,"0")</f>
        <v>329.70000000000005</v>
      </c>
      <c r="BO109" s="64">
        <f>IFERROR(1/J109*(X109/H109),"0")</f>
        <v>0.58333333333333337</v>
      </c>
      <c r="BP109" s="64">
        <f>IFERROR(1/J109*(Y109/H109),"0")</f>
        <v>0.58333333333333337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82.037037037037038</v>
      </c>
      <c r="Y110" s="379">
        <f>IFERROR(Y105/H105,"0")+IFERROR(Y106/H106,"0")+IFERROR(Y107/H107,"0")+IFERROR(Y108/H108,"0")+IFERROR(Y109/H109,"0")</f>
        <v>83</v>
      </c>
      <c r="Z110" s="379">
        <f>IFERROR(IF(Z105="",0,Z105),"0")+IFERROR(IF(Z106="",0,Z106),"0")+IFERROR(IF(Z107="",0,Z107),"0")+IFERROR(IF(Z108="",0,Z108),"0")+IFERROR(IF(Z109="",0,Z109),"0")</f>
        <v>0.93864999999999998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445</v>
      </c>
      <c r="Y111" s="379">
        <f>IFERROR(SUM(Y105:Y109),"0")</f>
        <v>455.4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150</v>
      </c>
      <c r="Y114" s="378">
        <f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160.07142857142858</v>
      </c>
      <c r="BN114" s="64">
        <f>IFERROR(Y114*I114/H114,"0")</f>
        <v>161.35200000000003</v>
      </c>
      <c r="BO114" s="64">
        <f>IFERROR(1/J114*(X114/H114),"0")</f>
        <v>0.31887755102040816</v>
      </c>
      <c r="BP114" s="64">
        <f>IFERROR(1/J114*(Y114/H114),"0")</f>
        <v>0.3214285714285714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225</v>
      </c>
      <c r="Y115" s="378">
        <f>IFERROR(IF(X115="",0,CEILING((X115/$H115),1)*$H115),"")</f>
        <v>226.8</v>
      </c>
      <c r="Z115" s="36">
        <f>IFERROR(IF(Y115=0,"",ROUNDUP(Y115/H115,0)*0.00753),"")</f>
        <v>0.63251999999999997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247.66666666666666</v>
      </c>
      <c r="BN115" s="64">
        <f>IFERROR(Y115*I115/H115,"0")</f>
        <v>249.648</v>
      </c>
      <c r="BO115" s="64">
        <f>IFERROR(1/J115*(X115/H115),"0")</f>
        <v>0.53418803418803418</v>
      </c>
      <c r="BP115" s="64">
        <f>IFERROR(1/J115*(Y115/H115),"0")</f>
        <v>0.53846153846153844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101.19047619047619</v>
      </c>
      <c r="Y118" s="379">
        <f>IFERROR(Y113/H113,"0")+IFERROR(Y114/H114,"0")+IFERROR(Y115/H115,"0")+IFERROR(Y116/H116,"0")+IFERROR(Y117/H117,"0")</f>
        <v>102</v>
      </c>
      <c r="Z118" s="379">
        <f>IFERROR(IF(Z113="",0,Z113),"0")+IFERROR(IF(Z114="",0,Z114),"0")+IFERROR(IF(Z115="",0,Z115),"0")+IFERROR(IF(Z116="",0,Z116),"0")+IFERROR(IF(Z117="",0,Z117),"0")</f>
        <v>1.0240199999999999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375</v>
      </c>
      <c r="Y119" s="379">
        <f>IFERROR(SUM(Y113:Y117),"0")</f>
        <v>378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495</v>
      </c>
      <c r="Y125" s="378">
        <f>IFERROR(IF(X125="",0,CEILING((X125/$H125),1)*$H125),"")</f>
        <v>495</v>
      </c>
      <c r="Z125" s="36">
        <f>IFERROR(IF(Y125=0,"",ROUNDUP(Y125/H125,0)*0.00937),"")</f>
        <v>1.0306999999999999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521.40000000000009</v>
      </c>
      <c r="BN125" s="64">
        <f>IFERROR(Y125*I125/H125,"0")</f>
        <v>521.40000000000009</v>
      </c>
      <c r="BO125" s="64">
        <f>IFERROR(1/J125*(X125/H125),"0")</f>
        <v>0.91666666666666663</v>
      </c>
      <c r="BP125" s="64">
        <f>IFERROR(1/J125*(Y125/H125),"0")</f>
        <v>0.91666666666666663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110</v>
      </c>
      <c r="Y127" s="379">
        <f>IFERROR(Y122/H122,"0")+IFERROR(Y123/H123,"0")+IFERROR(Y124/H124,"0")+IFERROR(Y125/H125,"0")+IFERROR(Y126/H126,"0")</f>
        <v>110</v>
      </c>
      <c r="Z127" s="379">
        <f>IFERROR(IF(Z122="",0,Z122),"0")+IFERROR(IF(Z123="",0,Z123),"0")+IFERROR(IF(Z124="",0,Z124),"0")+IFERROR(IF(Z125="",0,Z125),"0")+IFERROR(IF(Z126="",0,Z126),"0")</f>
        <v>1.0306999999999999</v>
      </c>
      <c r="AA127" s="380"/>
      <c r="AB127" s="380"/>
      <c r="AC127" s="380"/>
    </row>
    <row r="128" spans="1:68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495</v>
      </c>
      <c r="Y128" s="379">
        <f>IFERROR(SUM(Y122:Y126),"0")</f>
        <v>495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540</v>
      </c>
      <c r="Y139" s="378">
        <f t="shared" si="21"/>
        <v>546</v>
      </c>
      <c r="Z139" s="36">
        <f>IFERROR(IF(Y139=0,"",ROUNDUP(Y139/H139,0)*0.02175),"")</f>
        <v>1.4137499999999998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575.87142857142851</v>
      </c>
      <c r="BN139" s="64">
        <f t="shared" si="23"/>
        <v>582.27</v>
      </c>
      <c r="BO139" s="64">
        <f t="shared" si="24"/>
        <v>1.1479591836734693</v>
      </c>
      <c r="BP139" s="64">
        <f t="shared" si="25"/>
        <v>1.1607142857142856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450</v>
      </c>
      <c r="Y141" s="378">
        <f t="shared" si="21"/>
        <v>450.90000000000003</v>
      </c>
      <c r="Z141" s="36">
        <f>IFERROR(IF(Y141=0,"",ROUNDUP(Y141/H141,0)*0.00753),"")</f>
        <v>1.2575100000000001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495.33333333333331</v>
      </c>
      <c r="BN141" s="64">
        <f t="shared" si="23"/>
        <v>496.32400000000001</v>
      </c>
      <c r="BO141" s="64">
        <f t="shared" si="24"/>
        <v>1.0683760683760684</v>
      </c>
      <c r="BP141" s="64">
        <f t="shared" si="25"/>
        <v>1.0705128205128205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230.95238095238093</v>
      </c>
      <c r="Y144" s="379">
        <f>IFERROR(Y138/H138,"0")+IFERROR(Y139/H139,"0")+IFERROR(Y140/H140,"0")+IFERROR(Y141/H141,"0")+IFERROR(Y142/H142,"0")+IFERROR(Y143/H143,"0")</f>
        <v>232</v>
      </c>
      <c r="Z144" s="379">
        <f>IFERROR(IF(Z138="",0,Z138),"0")+IFERROR(IF(Z139="",0,Z139),"0")+IFERROR(IF(Z140="",0,Z140),"0")+IFERROR(IF(Z141="",0,Z141),"0")+IFERROR(IF(Z142="",0,Z142),"0")+IFERROR(IF(Z143="",0,Z143),"0")</f>
        <v>2.6712600000000002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990</v>
      </c>
      <c r="Y145" s="379">
        <f>IFERROR(SUM(Y138:Y143),"0")</f>
        <v>996.90000000000009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16.5</v>
      </c>
      <c r="Y148" s="378">
        <f>IFERROR(IF(X148="",0,CEILING((X148/$H148),1)*$H148),"")</f>
        <v>17.82</v>
      </c>
      <c r="Z148" s="36">
        <f>IFERROR(IF(Y148=0,"",ROUNDUP(Y148/H148,0)*0.00753),"")</f>
        <v>6.7769999999999997E-2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18.816666666666666</v>
      </c>
      <c r="BN148" s="64">
        <f>IFERROR(Y148*I148/H148,"0")</f>
        <v>20.322000000000003</v>
      </c>
      <c r="BO148" s="64">
        <f>IFERROR(1/J148*(X148/H148),"0")</f>
        <v>5.3418803418803423E-2</v>
      </c>
      <c r="BP148" s="64">
        <f>IFERROR(1/J148*(Y148/H148),"0")</f>
        <v>5.7692307692307689E-2</v>
      </c>
    </row>
    <row r="149" spans="1:68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8.3333333333333339</v>
      </c>
      <c r="Y149" s="379">
        <f>IFERROR(Y147/H147,"0")+IFERROR(Y148/H148,"0")</f>
        <v>9</v>
      </c>
      <c r="Z149" s="379">
        <f>IFERROR(IF(Z147="",0,Z147),"0")+IFERROR(IF(Z148="",0,Z148),"0")</f>
        <v>6.7769999999999997E-2</v>
      </c>
      <c r="AA149" s="380"/>
      <c r="AB149" s="380"/>
      <c r="AC149" s="380"/>
    </row>
    <row r="150" spans="1:68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16.5</v>
      </c>
      <c r="Y150" s="379">
        <f>IFERROR(SUM(Y147:Y148),"0")</f>
        <v>17.82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55</v>
      </c>
      <c r="Y154" s="378">
        <f>IFERROR(IF(X154="",0,CEILING((X154/$H154),1)*$H154),"")</f>
        <v>57</v>
      </c>
      <c r="Z154" s="36">
        <f>IFERROR(IF(Y154=0,"",ROUNDUP(Y154/H154,0)*0.00753),"")</f>
        <v>0.14307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58.666666666666664</v>
      </c>
      <c r="BN154" s="64">
        <f>IFERROR(Y154*I154/H154,"0")</f>
        <v>60.800000000000004</v>
      </c>
      <c r="BO154" s="64">
        <f>IFERROR(1/J154*(X154/H154),"0")</f>
        <v>0.11752136752136751</v>
      </c>
      <c r="BP154" s="64">
        <f>IFERROR(1/J154*(Y154/H154),"0")</f>
        <v>0.12179487179487179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18.333333333333332</v>
      </c>
      <c r="Y156" s="379">
        <f>IFERROR(Y153/H153,"0")+IFERROR(Y154/H154,"0")+IFERROR(Y155/H155,"0")</f>
        <v>19</v>
      </c>
      <c r="Z156" s="379">
        <f>IFERROR(IF(Z153="",0,Z153),"0")+IFERROR(IF(Z154="",0,Z154),"0")+IFERROR(IF(Z155="",0,Z155),"0")</f>
        <v>0.14307</v>
      </c>
      <c r="AA156" s="380"/>
      <c r="AB156" s="380"/>
      <c r="AC156" s="380"/>
    </row>
    <row r="157" spans="1:68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55</v>
      </c>
      <c r="Y157" s="379">
        <f>IFERROR(SUM(Y153:Y155),"0")</f>
        <v>57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40</v>
      </c>
      <c r="Y167" s="378">
        <f>IFERROR(IF(X167="",0,CEILING((X167/$H167),1)*$H167),"")</f>
        <v>42</v>
      </c>
      <c r="Z167" s="36">
        <f>IFERROR(IF(Y167=0,"",ROUNDUP(Y167/H167,0)*0.02175),"")</f>
        <v>0.10874999999999999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42.685714285714283</v>
      </c>
      <c r="BN167" s="64">
        <f>IFERROR(Y167*I167/H167,"0")</f>
        <v>44.82</v>
      </c>
      <c r="BO167" s="64">
        <f>IFERROR(1/J167*(X167/H167),"0")</f>
        <v>8.5034013605442174E-2</v>
      </c>
      <c r="BP167" s="64">
        <f>IFERROR(1/J167*(Y167/H167),"0")</f>
        <v>8.9285714285714274E-2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50</v>
      </c>
      <c r="Y169" s="378">
        <f>IFERROR(IF(X169="",0,CEILING((X169/$H169),1)*$H169),"")</f>
        <v>51</v>
      </c>
      <c r="Z169" s="36">
        <f>IFERROR(IF(Y169=0,"",ROUNDUP(Y169/H169,0)*0.00753),"")</f>
        <v>0.12801000000000001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54.533333333333331</v>
      </c>
      <c r="BN169" s="64">
        <f>IFERROR(Y169*I169/H169,"0")</f>
        <v>55.623999999999995</v>
      </c>
      <c r="BO169" s="64">
        <f>IFERROR(1/J169*(X169/H169),"0")</f>
        <v>0.10683760683760685</v>
      </c>
      <c r="BP169" s="64">
        <f>IFERROR(1/J169*(Y169/H169),"0")</f>
        <v>0.10897435897435898</v>
      </c>
    </row>
    <row r="170" spans="1:68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21.428571428571431</v>
      </c>
      <c r="Y170" s="379">
        <f>IFERROR(Y167/H167,"0")+IFERROR(Y168/H168,"0")+IFERROR(Y169/H169,"0")</f>
        <v>22</v>
      </c>
      <c r="Z170" s="379">
        <f>IFERROR(IF(Z167="",0,Z167),"0")+IFERROR(IF(Z168="",0,Z168),"0")+IFERROR(IF(Z169="",0,Z169),"0")</f>
        <v>0.23676</v>
      </c>
      <c r="AA170" s="380"/>
      <c r="AB170" s="380"/>
      <c r="AC170" s="380"/>
    </row>
    <row r="171" spans="1:68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90</v>
      </c>
      <c r="Y171" s="379">
        <f>IFERROR(SUM(Y167:Y169),"0")</f>
        <v>93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70</v>
      </c>
      <c r="Y175" s="378">
        <f t="shared" ref="Y175:Y182" si="26">IFERROR(IF(X175="",0,CEILING((X175/$H175),1)*$H175),"")</f>
        <v>71.400000000000006</v>
      </c>
      <c r="Z175" s="36">
        <f>IFERROR(IF(Y175=0,"",ROUNDUP(Y175/H175,0)*0.00753),"")</f>
        <v>0.12801000000000001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74.333333333333329</v>
      </c>
      <c r="BN175" s="64">
        <f t="shared" ref="BN175:BN182" si="28">IFERROR(Y175*I175/H175,"0")</f>
        <v>75.820000000000007</v>
      </c>
      <c r="BO175" s="64">
        <f t="shared" ref="BO175:BO182" si="29">IFERROR(1/J175*(X175/H175),"0")</f>
        <v>0.10683760683760682</v>
      </c>
      <c r="BP175" s="64">
        <f t="shared" ref="BP175:BP182" si="30">IFERROR(1/J175*(Y175/H175),"0")</f>
        <v>0.10897435897435898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40</v>
      </c>
      <c r="Y176" s="378">
        <f t="shared" si="26"/>
        <v>42</v>
      </c>
      <c r="Z176" s="36">
        <f>IFERROR(IF(Y176=0,"",ROUNDUP(Y176/H176,0)*0.00753),"")</f>
        <v>7.5300000000000006E-2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42.476190476190474</v>
      </c>
      <c r="BN176" s="64">
        <f t="shared" si="28"/>
        <v>44.599999999999994</v>
      </c>
      <c r="BO176" s="64">
        <f t="shared" si="29"/>
        <v>6.1050061050061048E-2</v>
      </c>
      <c r="BP176" s="64">
        <f t="shared" si="30"/>
        <v>6.4102564102564097E-2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157.5</v>
      </c>
      <c r="Y178" s="378">
        <f t="shared" si="26"/>
        <v>157.5</v>
      </c>
      <c r="Z178" s="36">
        <f>IFERROR(IF(Y178=0,"",ROUNDUP(Y178/H178,0)*0.00502),"")</f>
        <v>0.3765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167.25</v>
      </c>
      <c r="BN178" s="64">
        <f t="shared" si="28"/>
        <v>167.25</v>
      </c>
      <c r="BO178" s="64">
        <f t="shared" si="29"/>
        <v>0.32051282051282054</v>
      </c>
      <c r="BP178" s="64">
        <f t="shared" si="30"/>
        <v>0.32051282051282054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175</v>
      </c>
      <c r="Y179" s="378">
        <f t="shared" si="26"/>
        <v>176.4</v>
      </c>
      <c r="Z179" s="36">
        <f>IFERROR(IF(Y179=0,"",ROUNDUP(Y179/H179,0)*0.00502),"")</f>
        <v>0.42168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185.83333333333331</v>
      </c>
      <c r="BN179" s="64">
        <f t="shared" si="28"/>
        <v>187.32</v>
      </c>
      <c r="BO179" s="64">
        <f t="shared" si="29"/>
        <v>0.35612535612535612</v>
      </c>
      <c r="BP179" s="64">
        <f t="shared" si="30"/>
        <v>0.35897435897435903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245</v>
      </c>
      <c r="Y180" s="378">
        <f t="shared" si="26"/>
        <v>245.70000000000002</v>
      </c>
      <c r="Z180" s="36">
        <f>IFERROR(IF(Y180=0,"",ROUNDUP(Y180/H180,0)*0.00502),"")</f>
        <v>0.58733999999999997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256.66666666666663</v>
      </c>
      <c r="BN180" s="64">
        <f t="shared" si="28"/>
        <v>257.40000000000003</v>
      </c>
      <c r="BO180" s="64">
        <f t="shared" si="29"/>
        <v>0.4985754985754986</v>
      </c>
      <c r="BP180" s="64">
        <f t="shared" si="30"/>
        <v>0.5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301.19047619047615</v>
      </c>
      <c r="Y183" s="379">
        <f>IFERROR(Y175/H175,"0")+IFERROR(Y176/H176,"0")+IFERROR(Y177/H177,"0")+IFERROR(Y178/H178,"0")+IFERROR(Y179/H179,"0")+IFERROR(Y180/H180,"0")+IFERROR(Y181/H181,"0")+IFERROR(Y182/H182,"0")</f>
        <v>303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1.58883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687.5</v>
      </c>
      <c r="Y184" s="379">
        <f>IFERROR(SUM(Y175:Y182),"0")</f>
        <v>693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150</v>
      </c>
      <c r="Y197" s="378">
        <f t="shared" ref="Y197:Y204" si="31">IFERROR(IF(X197="",0,CEILING((X197/$H197),1)*$H197),"")</f>
        <v>151.20000000000002</v>
      </c>
      <c r="Z197" s="36">
        <f>IFERROR(IF(Y197=0,"",ROUNDUP(Y197/H197,0)*0.00937),"")</f>
        <v>0.26235999999999998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155.83333333333331</v>
      </c>
      <c r="BN197" s="64">
        <f t="shared" ref="BN197:BN204" si="33">IFERROR(Y197*I197/H197,"0")</f>
        <v>157.08000000000001</v>
      </c>
      <c r="BO197" s="64">
        <f t="shared" ref="BO197:BO204" si="34">IFERROR(1/J197*(X197/H197),"0")</f>
        <v>0.23148148148148145</v>
      </c>
      <c r="BP197" s="64">
        <f t="shared" ref="BP197:BP204" si="35">IFERROR(1/J197*(Y197/H197),"0")</f>
        <v>0.23333333333333334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100</v>
      </c>
      <c r="Y198" s="378">
        <f t="shared" si="31"/>
        <v>102.60000000000001</v>
      </c>
      <c r="Z198" s="36">
        <f>IFERROR(IF(Y198=0,"",ROUNDUP(Y198/H198,0)*0.00937),"")</f>
        <v>0.17802999999999999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103.88888888888889</v>
      </c>
      <c r="BN198" s="64">
        <f t="shared" si="33"/>
        <v>106.59000000000002</v>
      </c>
      <c r="BO198" s="64">
        <f t="shared" si="34"/>
        <v>0.15432098765432098</v>
      </c>
      <c r="BP198" s="64">
        <f t="shared" si="35"/>
        <v>0.15833333333333333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160</v>
      </c>
      <c r="Y199" s="378">
        <f t="shared" si="31"/>
        <v>162</v>
      </c>
      <c r="Z199" s="36">
        <f>IFERROR(IF(Y199=0,"",ROUNDUP(Y199/H199,0)*0.00937),"")</f>
        <v>0.28110000000000002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166.22222222222223</v>
      </c>
      <c r="BN199" s="64">
        <f t="shared" si="33"/>
        <v>168.3</v>
      </c>
      <c r="BO199" s="64">
        <f t="shared" si="34"/>
        <v>0.24691358024691354</v>
      </c>
      <c r="BP199" s="64">
        <f t="shared" si="35"/>
        <v>0.24999999999999997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150</v>
      </c>
      <c r="Y200" s="378">
        <f t="shared" si="31"/>
        <v>151.20000000000002</v>
      </c>
      <c r="Z200" s="36">
        <f>IFERROR(IF(Y200=0,"",ROUNDUP(Y200/H200,0)*0.00937),"")</f>
        <v>0.26235999999999998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155.83333333333331</v>
      </c>
      <c r="BN200" s="64">
        <f t="shared" si="33"/>
        <v>157.08000000000001</v>
      </c>
      <c r="BO200" s="64">
        <f t="shared" si="34"/>
        <v>0.23148148148148145</v>
      </c>
      <c r="BP200" s="64">
        <f t="shared" si="35"/>
        <v>0.23333333333333334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103.7037037037037</v>
      </c>
      <c r="Y205" s="379">
        <f>IFERROR(Y197/H197,"0")+IFERROR(Y198/H198,"0")+IFERROR(Y199/H199,"0")+IFERROR(Y200/H200,"0")+IFERROR(Y201/H201,"0")+IFERROR(Y202/H202,"0")+IFERROR(Y203/H203,"0")+IFERROR(Y204/H204,"0")</f>
        <v>105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0.98384999999999989</v>
      </c>
      <c r="AA205" s="380"/>
      <c r="AB205" s="380"/>
      <c r="AC205" s="380"/>
    </row>
    <row r="206" spans="1:68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560</v>
      </c>
      <c r="Y206" s="379">
        <f>IFERROR(SUM(Y197:Y204),"0")</f>
        <v>567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150</v>
      </c>
      <c r="Y211" s="378">
        <f t="shared" si="36"/>
        <v>156.6</v>
      </c>
      <c r="Z211" s="36">
        <f>IFERROR(IF(Y211=0,"",ROUNDUP(Y211/H211,0)*0.02175),"")</f>
        <v>0.39149999999999996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159.72413793103448</v>
      </c>
      <c r="BN211" s="64">
        <f t="shared" si="38"/>
        <v>166.75200000000001</v>
      </c>
      <c r="BO211" s="64">
        <f t="shared" si="39"/>
        <v>0.30788177339901479</v>
      </c>
      <c r="BP211" s="64">
        <f t="shared" si="40"/>
        <v>0.3214285714285714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280</v>
      </c>
      <c r="Y212" s="378">
        <f t="shared" si="36"/>
        <v>280.8</v>
      </c>
      <c r="Z212" s="36">
        <f t="shared" ref="Z212:Z218" si="41">IFERROR(IF(Y212=0,"",ROUNDUP(Y212/H212,0)*0.00753),"")</f>
        <v>0.88101000000000007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313.83333333333331</v>
      </c>
      <c r="BN212" s="64">
        <f t="shared" si="38"/>
        <v>314.73</v>
      </c>
      <c r="BO212" s="64">
        <f t="shared" si="39"/>
        <v>0.74786324786324787</v>
      </c>
      <c r="BP212" s="64">
        <f t="shared" si="40"/>
        <v>0.75000000000000011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520</v>
      </c>
      <c r="Y214" s="378">
        <f t="shared" si="36"/>
        <v>520.79999999999995</v>
      </c>
      <c r="Z214" s="36">
        <f t="shared" si="41"/>
        <v>1.63401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578.93333333333339</v>
      </c>
      <c r="BN214" s="64">
        <f t="shared" si="38"/>
        <v>579.82399999999996</v>
      </c>
      <c r="BO214" s="64">
        <f t="shared" si="39"/>
        <v>1.3888888888888891</v>
      </c>
      <c r="BP214" s="64">
        <f t="shared" si="40"/>
        <v>1.391025641025641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124</v>
      </c>
      <c r="Y217" s="378">
        <f t="shared" si="36"/>
        <v>124.8</v>
      </c>
      <c r="Z217" s="36">
        <f t="shared" si="41"/>
        <v>0.39156000000000002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138.05333333333334</v>
      </c>
      <c r="BN217" s="64">
        <f t="shared" si="38"/>
        <v>138.94400000000002</v>
      </c>
      <c r="BO217" s="64">
        <f t="shared" si="39"/>
        <v>0.33119658119658124</v>
      </c>
      <c r="BP217" s="64">
        <f t="shared" si="40"/>
        <v>0.33333333333333331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160</v>
      </c>
      <c r="Y218" s="378">
        <f t="shared" si="36"/>
        <v>160.79999999999998</v>
      </c>
      <c r="Z218" s="36">
        <f t="shared" si="41"/>
        <v>0.50451000000000001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178.53333333333336</v>
      </c>
      <c r="BN218" s="64">
        <f t="shared" si="38"/>
        <v>179.42599999999999</v>
      </c>
      <c r="BO218" s="64">
        <f t="shared" si="39"/>
        <v>0.42735042735042739</v>
      </c>
      <c r="BP218" s="64">
        <f t="shared" si="40"/>
        <v>0.42948717948717946</v>
      </c>
    </row>
    <row r="219" spans="1:68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468.90804597701157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471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3.8025900000000004</v>
      </c>
      <c r="AA219" s="380"/>
      <c r="AB219" s="380"/>
      <c r="AC219" s="380"/>
    </row>
    <row r="220" spans="1:68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1234</v>
      </c>
      <c r="Y220" s="379">
        <f>IFERROR(SUM(Y208:Y218),"0")</f>
        <v>1243.8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88</v>
      </c>
      <c r="Y225" s="378">
        <f>IFERROR(IF(X225="",0,CEILING((X225/$H225),1)*$H225),"")</f>
        <v>88.8</v>
      </c>
      <c r="Z225" s="36">
        <f>IFERROR(IF(Y225=0,"",ROUNDUP(Y225/H225,0)*0.00753),"")</f>
        <v>0.27861000000000002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97.973333333333343</v>
      </c>
      <c r="BN225" s="64">
        <f>IFERROR(Y225*I225/H225,"0")</f>
        <v>98.864000000000004</v>
      </c>
      <c r="BO225" s="64">
        <f>IFERROR(1/J225*(X225/H225),"0")</f>
        <v>0.23504273504273507</v>
      </c>
      <c r="BP225" s="64">
        <f>IFERROR(1/J225*(Y225/H225),"0")</f>
        <v>0.23717948717948717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148</v>
      </c>
      <c r="Y226" s="378">
        <f>IFERROR(IF(X226="",0,CEILING((X226/$H226),1)*$H226),"")</f>
        <v>148.79999999999998</v>
      </c>
      <c r="Z226" s="36">
        <f>IFERROR(IF(Y226=0,"",ROUNDUP(Y226/H226,0)*0.00753),"")</f>
        <v>0.46686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164.77333333333334</v>
      </c>
      <c r="BN226" s="64">
        <f>IFERROR(Y226*I226/H226,"0")</f>
        <v>165.66399999999999</v>
      </c>
      <c r="BO226" s="64">
        <f>IFERROR(1/J226*(X226/H226),"0")</f>
        <v>0.39529914529914534</v>
      </c>
      <c r="BP226" s="64">
        <f>IFERROR(1/J226*(Y226/H226),"0")</f>
        <v>0.39743589743589736</v>
      </c>
    </row>
    <row r="227" spans="1:68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98.333333333333343</v>
      </c>
      <c r="Y227" s="379">
        <f>IFERROR(Y222/H222,"0")+IFERROR(Y223/H223,"0")+IFERROR(Y224/H224,"0")+IFERROR(Y225/H225,"0")+IFERROR(Y226/H226,"0")</f>
        <v>99</v>
      </c>
      <c r="Z227" s="379">
        <f>IFERROR(IF(Z222="",0,Z222),"0")+IFERROR(IF(Z223="",0,Z223),"0")+IFERROR(IF(Z224="",0,Z224),"0")+IFERROR(IF(Z225="",0,Z225),"0")+IFERROR(IF(Z226="",0,Z226),"0")</f>
        <v>0.74547000000000008</v>
      </c>
      <c r="AA227" s="380"/>
      <c r="AB227" s="380"/>
      <c r="AC227" s="380"/>
    </row>
    <row r="228" spans="1:68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236</v>
      </c>
      <c r="Y228" s="379">
        <f>IFERROR(SUM(Y222:Y226),"0")</f>
        <v>237.59999999999997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80</v>
      </c>
      <c r="Y235" s="378">
        <f t="shared" si="42"/>
        <v>81.2</v>
      </c>
      <c r="Z235" s="36">
        <f>IFERROR(IF(Y235=0,"",ROUNDUP(Y235/H235,0)*0.02175),"")</f>
        <v>0.15225</v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83.310344827586206</v>
      </c>
      <c r="BN235" s="64">
        <f t="shared" si="44"/>
        <v>84.56</v>
      </c>
      <c r="BO235" s="64">
        <f t="shared" si="45"/>
        <v>0.12315270935960591</v>
      </c>
      <c r="BP235" s="64">
        <f t="shared" si="46"/>
        <v>0.125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44</v>
      </c>
      <c r="Y238" s="378">
        <f t="shared" si="42"/>
        <v>44</v>
      </c>
      <c r="Z238" s="36">
        <f>IFERROR(IF(Y238=0,"",ROUNDUP(Y238/H238,0)*0.00937),"")</f>
        <v>0.10306999999999999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46.64</v>
      </c>
      <c r="BN238" s="64">
        <f t="shared" si="44"/>
        <v>46.64</v>
      </c>
      <c r="BO238" s="64">
        <f t="shared" si="45"/>
        <v>9.166666666666666E-2</v>
      </c>
      <c r="BP238" s="64">
        <f t="shared" si="46"/>
        <v>9.166666666666666E-2</v>
      </c>
    </row>
    <row r="239" spans="1:68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17.896551724137932</v>
      </c>
      <c r="Y239" s="379">
        <f>IFERROR(Y231/H231,"0")+IFERROR(Y232/H232,"0")+IFERROR(Y233/H233,"0")+IFERROR(Y234/H234,"0")+IFERROR(Y235/H235,"0")+IFERROR(Y236/H236,"0")+IFERROR(Y237/H237,"0")+IFERROR(Y238/H238,"0")</f>
        <v>18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0.25531999999999999</v>
      </c>
      <c r="AA239" s="380"/>
      <c r="AB239" s="380"/>
      <c r="AC239" s="380"/>
    </row>
    <row r="240" spans="1:68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124</v>
      </c>
      <c r="Y240" s="379">
        <f>IFERROR(SUM(Y231:Y238),"0")</f>
        <v>125.2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140</v>
      </c>
      <c r="Y250" s="378">
        <f t="shared" si="47"/>
        <v>140</v>
      </c>
      <c r="Z250" s="36">
        <f>IFERROR(IF(Y250=0,"",ROUNDUP(Y250/H250,0)*0.00937),"")</f>
        <v>0.32795000000000002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148.4</v>
      </c>
      <c r="BN250" s="64">
        <f t="shared" si="49"/>
        <v>148.4</v>
      </c>
      <c r="BO250" s="64">
        <f t="shared" si="50"/>
        <v>0.29166666666666669</v>
      </c>
      <c r="BP250" s="64">
        <f t="shared" si="51"/>
        <v>0.29166666666666669</v>
      </c>
    </row>
    <row r="251" spans="1:68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35</v>
      </c>
      <c r="Y251" s="379">
        <f>IFERROR(Y243/H243,"0")+IFERROR(Y244/H244,"0")+IFERROR(Y245/H245,"0")+IFERROR(Y246/H246,"0")+IFERROR(Y247/H247,"0")+IFERROR(Y248/H248,"0")+IFERROR(Y249/H249,"0")+IFERROR(Y250/H250,"0")</f>
        <v>35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0.32795000000000002</v>
      </c>
      <c r="AA251" s="380"/>
      <c r="AB251" s="380"/>
      <c r="AC251" s="380"/>
    </row>
    <row r="252" spans="1:68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140</v>
      </c>
      <c r="Y252" s="379">
        <f>IFERROR(SUM(Y243:Y250),"0")</f>
        <v>140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280</v>
      </c>
      <c r="Y279" s="378">
        <f>IFERROR(IF(X279="",0,CEILING((X279/$H279),1)*$H279),"")</f>
        <v>280.8</v>
      </c>
      <c r="Z279" s="36">
        <f>IFERROR(IF(Y279=0,"",ROUNDUP(Y279/H279,0)*0.00753),"")</f>
        <v>0.88101000000000007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311.73333333333341</v>
      </c>
      <c r="BN279" s="64">
        <f>IFERROR(Y279*I279/H279,"0")</f>
        <v>312.62400000000008</v>
      </c>
      <c r="BO279" s="64">
        <f>IFERROR(1/J279*(X279/H279),"0")</f>
        <v>0.74786324786324787</v>
      </c>
      <c r="BP279" s="64">
        <f>IFERROR(1/J279*(Y279/H279),"0")</f>
        <v>0.75000000000000011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440</v>
      </c>
      <c r="Y280" s="378">
        <f>IFERROR(IF(X280="",0,CEILING((X280/$H280),1)*$H280),"")</f>
        <v>441.59999999999997</v>
      </c>
      <c r="Z280" s="36">
        <f>IFERROR(IF(Y280=0,"",ROUNDUP(Y280/H280,0)*0.00753),"")</f>
        <v>1.3855200000000001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476.66666666666669</v>
      </c>
      <c r="BN280" s="64">
        <f>IFERROR(Y280*I280/H280,"0")</f>
        <v>478.4</v>
      </c>
      <c r="BO280" s="64">
        <f>IFERROR(1/J280*(X280/H280),"0")</f>
        <v>1.1752136752136753</v>
      </c>
      <c r="BP280" s="64">
        <f>IFERROR(1/J280*(Y280/H280),"0")</f>
        <v>1.1794871794871795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300</v>
      </c>
      <c r="Y282" s="379">
        <f>IFERROR(Y277/H277,"0")+IFERROR(Y278/H278,"0")+IFERROR(Y279/H279,"0")+IFERROR(Y280/H280,"0")+IFERROR(Y281/H281,"0")</f>
        <v>301</v>
      </c>
      <c r="Z282" s="379">
        <f>IFERROR(IF(Z277="",0,Z277),"0")+IFERROR(IF(Z278="",0,Z278),"0")+IFERROR(IF(Z279="",0,Z279),"0")+IFERROR(IF(Z280="",0,Z280),"0")+IFERROR(IF(Z281="",0,Z281),"0")</f>
        <v>2.2665300000000004</v>
      </c>
      <c r="AA282" s="380"/>
      <c r="AB282" s="380"/>
      <c r="AC282" s="380"/>
    </row>
    <row r="283" spans="1:68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720</v>
      </c>
      <c r="Y283" s="379">
        <f>IFERROR(SUM(Y277:Y281),"0")</f>
        <v>722.4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210</v>
      </c>
      <c r="Y295" s="378">
        <f>IFERROR(IF(X295="",0,CEILING((X295/$H295),1)*$H295),"")</f>
        <v>210</v>
      </c>
      <c r="Z295" s="36">
        <f>IFERROR(IF(Y295=0,"",ROUNDUP(Y295/H295,0)*0.00502),"")</f>
        <v>0.502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220.00000000000003</v>
      </c>
      <c r="BN295" s="64">
        <f>IFERROR(Y295*I295/H295,"0")</f>
        <v>220.00000000000003</v>
      </c>
      <c r="BO295" s="64">
        <f>IFERROR(1/J295*(X295/H295),"0")</f>
        <v>0.42735042735042739</v>
      </c>
      <c r="BP295" s="64">
        <f>IFERROR(1/J295*(Y295/H295),"0")</f>
        <v>0.42735042735042739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100</v>
      </c>
      <c r="Y297" s="379">
        <f>IFERROR(Y295/H295,"0")+IFERROR(Y296/H296,"0")</f>
        <v>100</v>
      </c>
      <c r="Z297" s="379">
        <f>IFERROR(IF(Z295="",0,Z295),"0")+IFERROR(IF(Z296="",0,Z296),"0")</f>
        <v>0.502</v>
      </c>
      <c r="AA297" s="380"/>
      <c r="AB297" s="380"/>
      <c r="AC297" s="380"/>
    </row>
    <row r="298" spans="1:68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210</v>
      </c>
      <c r="Y298" s="379">
        <f>IFERROR(SUM(Y295:Y296),"0")</f>
        <v>210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120</v>
      </c>
      <c r="Y301" s="378">
        <f t="shared" ref="Y301:Y308" si="57">IFERROR(IF(X301="",0,CEILING((X301/$H301),1)*$H301),"")</f>
        <v>129.60000000000002</v>
      </c>
      <c r="Z301" s="36">
        <f>IFERROR(IF(Y301=0,"",ROUNDUP(Y301/H301,0)*0.02175),"")</f>
        <v>0.26100000000000001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125.33333333333331</v>
      </c>
      <c r="BN301" s="64">
        <f t="shared" ref="BN301:BN308" si="59">IFERROR(Y301*I301/H301,"0")</f>
        <v>135.36000000000001</v>
      </c>
      <c r="BO301" s="64">
        <f t="shared" ref="BO301:BO308" si="60">IFERROR(1/J301*(X301/H301),"0")</f>
        <v>0.1984126984126984</v>
      </c>
      <c r="BP301" s="64">
        <f t="shared" ref="BP301:BP308" si="61">IFERROR(1/J301*(Y301/H301),"0")</f>
        <v>0.2142857142857143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120</v>
      </c>
      <c r="Y304" s="378">
        <f t="shared" si="57"/>
        <v>129.60000000000002</v>
      </c>
      <c r="Z304" s="36">
        <f>IFERROR(IF(Y304=0,"",ROUNDUP(Y304/H304,0)*0.02175),"")</f>
        <v>0.26100000000000001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125.33333333333331</v>
      </c>
      <c r="BN304" s="64">
        <f t="shared" si="59"/>
        <v>135.36000000000001</v>
      </c>
      <c r="BO304" s="64">
        <f t="shared" si="60"/>
        <v>0.1984126984126984</v>
      </c>
      <c r="BP304" s="64">
        <f t="shared" si="61"/>
        <v>0.2142857142857143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160</v>
      </c>
      <c r="Y305" s="378">
        <f t="shared" si="57"/>
        <v>160</v>
      </c>
      <c r="Z305" s="36">
        <f>IFERROR(IF(Y305=0,"",ROUNDUP(Y305/H305,0)*0.00937),"")</f>
        <v>0.37480000000000002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169.60000000000002</v>
      </c>
      <c r="BN305" s="64">
        <f t="shared" si="59"/>
        <v>169.60000000000002</v>
      </c>
      <c r="BO305" s="64">
        <f t="shared" si="60"/>
        <v>0.33333333333333331</v>
      </c>
      <c r="BP305" s="64">
        <f t="shared" si="61"/>
        <v>0.33333333333333331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160</v>
      </c>
      <c r="Y308" s="378">
        <f t="shared" si="57"/>
        <v>160</v>
      </c>
      <c r="Z308" s="36">
        <f>IFERROR(IF(Y308=0,"",ROUNDUP(Y308/H308,0)*0.00937),"")</f>
        <v>0.37480000000000002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169.60000000000002</v>
      </c>
      <c r="BN308" s="64">
        <f t="shared" si="59"/>
        <v>169.60000000000002</v>
      </c>
      <c r="BO308" s="64">
        <f t="shared" si="60"/>
        <v>0.33333333333333331</v>
      </c>
      <c r="BP308" s="64">
        <f t="shared" si="61"/>
        <v>0.33333333333333331</v>
      </c>
    </row>
    <row r="309" spans="1:68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102.22222222222223</v>
      </c>
      <c r="Y309" s="379">
        <f>IFERROR(Y301/H301,"0")+IFERROR(Y302/H302,"0")+IFERROR(Y303/H303,"0")+IFERROR(Y304/H304,"0")+IFERROR(Y305/H305,"0")+IFERROR(Y306/H306,"0")+IFERROR(Y307/H307,"0")+IFERROR(Y308/H308,"0")</f>
        <v>104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1.2716000000000001</v>
      </c>
      <c r="AA309" s="380"/>
      <c r="AB309" s="380"/>
      <c r="AC309" s="380"/>
    </row>
    <row r="310" spans="1:68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560</v>
      </c>
      <c r="Y310" s="379">
        <f>IFERROR(SUM(Y301:Y308),"0")</f>
        <v>579.20000000000005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20</v>
      </c>
      <c r="Y328" s="378">
        <f>IFERROR(IF(X328="",0,CEILING((X328/$H328),1)*$H328),"")</f>
        <v>25.200000000000003</v>
      </c>
      <c r="Z328" s="36">
        <f>IFERROR(IF(Y328=0,"",ROUNDUP(Y328/H328,0)*0.02175),"")</f>
        <v>6.5250000000000002E-2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21.342857142857142</v>
      </c>
      <c r="BN328" s="64">
        <f>IFERROR(Y328*I328/H328,"0")</f>
        <v>26.892000000000003</v>
      </c>
      <c r="BO328" s="64">
        <f>IFERROR(1/J328*(X328/H328),"0")</f>
        <v>4.2517006802721087E-2</v>
      </c>
      <c r="BP328" s="64">
        <f>IFERROR(1/J328*(Y328/H328),"0")</f>
        <v>5.3571428571428568E-2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250</v>
      </c>
      <c r="Y329" s="378">
        <f>IFERROR(IF(X329="",0,CEILING((X329/$H329),1)*$H329),"")</f>
        <v>257.39999999999998</v>
      </c>
      <c r="Z329" s="36">
        <f>IFERROR(IF(Y329=0,"",ROUNDUP(Y329/H329,0)*0.02175),"")</f>
        <v>0.71775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268.07692307692309</v>
      </c>
      <c r="BN329" s="64">
        <f>IFERROR(Y329*I329/H329,"0")</f>
        <v>276.012</v>
      </c>
      <c r="BO329" s="64">
        <f>IFERROR(1/J329*(X329/H329),"0")</f>
        <v>0.57234432234432231</v>
      </c>
      <c r="BP329" s="64">
        <f>IFERROR(1/J329*(Y329/H329),"0")</f>
        <v>0.5892857142857143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20</v>
      </c>
      <c r="Y330" s="378">
        <f>IFERROR(IF(X330="",0,CEILING((X330/$H330),1)*$H330),"")</f>
        <v>25.200000000000003</v>
      </c>
      <c r="Z330" s="36">
        <f>IFERROR(IF(Y330=0,"",ROUNDUP(Y330/H330,0)*0.02175),"")</f>
        <v>6.5250000000000002E-2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21.342857142857142</v>
      </c>
      <c r="BN330" s="64">
        <f>IFERROR(Y330*I330/H330,"0")</f>
        <v>26.892000000000003</v>
      </c>
      <c r="BO330" s="64">
        <f>IFERROR(1/J330*(X330/H330),"0")</f>
        <v>4.2517006802721087E-2</v>
      </c>
      <c r="BP330" s="64">
        <f>IFERROR(1/J330*(Y330/H330),"0")</f>
        <v>5.3571428571428568E-2</v>
      </c>
    </row>
    <row r="331" spans="1:68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36.81318681318681</v>
      </c>
      <c r="Y331" s="379">
        <f>IFERROR(Y328/H328,"0")+IFERROR(Y329/H329,"0")+IFERROR(Y330/H330,"0")</f>
        <v>39</v>
      </c>
      <c r="Z331" s="379">
        <f>IFERROR(IF(Z328="",0,Z328),"0")+IFERROR(IF(Z329="",0,Z329),"0")+IFERROR(IF(Z330="",0,Z330),"0")</f>
        <v>0.84825000000000006</v>
      </c>
      <c r="AA331" s="380"/>
      <c r="AB331" s="380"/>
      <c r="AC331" s="380"/>
    </row>
    <row r="332" spans="1:68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290</v>
      </c>
      <c r="Y332" s="379">
        <f>IFERROR(SUM(Y328:Y330),"0")</f>
        <v>307.79999999999995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30</v>
      </c>
      <c r="Y335" s="378">
        <f>IFERROR(IF(X335="",0,CEILING((X335/$H335),1)*$H335),"")</f>
        <v>30.4</v>
      </c>
      <c r="Z335" s="36">
        <f>IFERROR(IF(Y335=0,"",ROUNDUP(Y335/H335,0)*0.00753),"")</f>
        <v>7.5300000000000006E-2</v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32.763157894736842</v>
      </c>
      <c r="BN335" s="64">
        <f>IFERROR(Y335*I335/H335,"0")</f>
        <v>33.199999999999996</v>
      </c>
      <c r="BO335" s="64">
        <f>IFERROR(1/J335*(X335/H335),"0")</f>
        <v>6.3259109311740891E-2</v>
      </c>
      <c r="BP335" s="64">
        <f>IFERROR(1/J335*(Y335/H335),"0")</f>
        <v>6.4102564102564097E-2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34</v>
      </c>
      <c r="Y336" s="378">
        <f>IFERROR(IF(X336="",0,CEILING((X336/$H336),1)*$H336),"")</f>
        <v>35.699999999999996</v>
      </c>
      <c r="Z336" s="36">
        <f>IFERROR(IF(Y336=0,"",ROUNDUP(Y336/H336,0)*0.00753),"")</f>
        <v>0.10542</v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39.666666666666671</v>
      </c>
      <c r="BN336" s="64">
        <f>IFERROR(Y336*I336/H336,"0")</f>
        <v>41.65</v>
      </c>
      <c r="BO336" s="64">
        <f>IFERROR(1/J336*(X336/H336),"0")</f>
        <v>8.5470085470085472E-2</v>
      </c>
      <c r="BP336" s="64">
        <f>IFERROR(1/J336*(Y336/H336),"0")</f>
        <v>8.9743589743589744E-2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85</v>
      </c>
      <c r="Y337" s="378">
        <f>IFERROR(IF(X337="",0,CEILING((X337/$H337),1)*$H337),"")</f>
        <v>86.699999999999989</v>
      </c>
      <c r="Z337" s="36">
        <f>IFERROR(IF(Y337=0,"",ROUNDUP(Y337/H337,0)*0.00753),"")</f>
        <v>0.25602000000000003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96.666666666666671</v>
      </c>
      <c r="BN337" s="64">
        <f>IFERROR(Y337*I337/H337,"0")</f>
        <v>98.6</v>
      </c>
      <c r="BO337" s="64">
        <f>IFERROR(1/J337*(X337/H337),"0")</f>
        <v>0.21367521367521369</v>
      </c>
      <c r="BP337" s="64">
        <f>IFERROR(1/J337*(Y337/H337),"0")</f>
        <v>0.21794871794871795</v>
      </c>
    </row>
    <row r="338" spans="1:68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56.535087719298247</v>
      </c>
      <c r="Y338" s="379">
        <f>IFERROR(Y334/H334,"0")+IFERROR(Y335/H335,"0")+IFERROR(Y336/H336,"0")+IFERROR(Y337/H337,"0")</f>
        <v>58</v>
      </c>
      <c r="Z338" s="379">
        <f>IFERROR(IF(Z334="",0,Z334),"0")+IFERROR(IF(Z335="",0,Z335),"0")+IFERROR(IF(Z336="",0,Z336),"0")+IFERROR(IF(Z337="",0,Z337),"0")</f>
        <v>0.43674000000000002</v>
      </c>
      <c r="AA338" s="380"/>
      <c r="AB338" s="380"/>
      <c r="AC338" s="380"/>
    </row>
    <row r="339" spans="1:68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149</v>
      </c>
      <c r="Y339" s="379">
        <f>IFERROR(SUM(Y334:Y337),"0")</f>
        <v>152.79999999999998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24</v>
      </c>
      <c r="Y348" s="378">
        <f>IFERROR(IF(X348="",0,CEILING((X348/$H348),1)*$H348),"")</f>
        <v>25.2</v>
      </c>
      <c r="Z348" s="36">
        <f>IFERROR(IF(Y348=0,"",ROUNDUP(Y348/H348,0)*0.00753),"")</f>
        <v>0.10542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27.306666666666665</v>
      </c>
      <c r="BN348" s="64">
        <f>IFERROR(Y348*I348/H348,"0")</f>
        <v>28.672000000000001</v>
      </c>
      <c r="BO348" s="64">
        <f>IFERROR(1/J348*(X348/H348),"0")</f>
        <v>8.5470085470085458E-2</v>
      </c>
      <c r="BP348" s="64">
        <f>IFERROR(1/J348*(Y348/H348),"0")</f>
        <v>8.9743589743589744E-2</v>
      </c>
    </row>
    <row r="349" spans="1:68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13.333333333333332</v>
      </c>
      <c r="Y349" s="379">
        <f>IFERROR(Y348/H348,"0")</f>
        <v>14</v>
      </c>
      <c r="Z349" s="379">
        <f>IFERROR(IF(Z348="",0,Z348),"0")</f>
        <v>0.10542</v>
      </c>
      <c r="AA349" s="380"/>
      <c r="AB349" s="380"/>
      <c r="AC349" s="380"/>
    </row>
    <row r="350" spans="1:68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24</v>
      </c>
      <c r="Y350" s="379">
        <f>IFERROR(SUM(Y348:Y348),"0")</f>
        <v>25.2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245</v>
      </c>
      <c r="Y353" s="378">
        <f>IFERROR(IF(X353="",0,CEILING((X353/$H353),1)*$H353),"")</f>
        <v>245.70000000000002</v>
      </c>
      <c r="Z353" s="36">
        <f>IFERROR(IF(Y353=0,"",ROUNDUP(Y353/H353,0)*0.00753),"")</f>
        <v>0.88101000000000007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276.73333333333329</v>
      </c>
      <c r="BN353" s="64">
        <f>IFERROR(Y353*I353/H353,"0")</f>
        <v>277.524</v>
      </c>
      <c r="BO353" s="64">
        <f>IFERROR(1/J353*(X353/H353),"0")</f>
        <v>0.74786324786324776</v>
      </c>
      <c r="BP353" s="64">
        <f>IFERROR(1/J353*(Y353/H353),"0")</f>
        <v>0.75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560</v>
      </c>
      <c r="Y354" s="378">
        <f>IFERROR(IF(X354="",0,CEILING((X354/$H354),1)*$H354),"")</f>
        <v>560.70000000000005</v>
      </c>
      <c r="Z354" s="36">
        <f>IFERROR(IF(Y354=0,"",ROUNDUP(Y354/H354,0)*0.00753),"")</f>
        <v>2.01051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629.33333333333326</v>
      </c>
      <c r="BN354" s="64">
        <f>IFERROR(Y354*I354/H354,"0")</f>
        <v>630.12</v>
      </c>
      <c r="BO354" s="64">
        <f>IFERROR(1/J354*(X354/H354),"0")</f>
        <v>1.7094017094017091</v>
      </c>
      <c r="BP354" s="64">
        <f>IFERROR(1/J354*(Y354/H354),"0")</f>
        <v>1.7115384615384615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383.33333333333326</v>
      </c>
      <c r="Y355" s="379">
        <f>IFERROR(Y352/H352,"0")+IFERROR(Y353/H353,"0")+IFERROR(Y354/H354,"0")</f>
        <v>384</v>
      </c>
      <c r="Z355" s="379">
        <f>IFERROR(IF(Z352="",0,Z352),"0")+IFERROR(IF(Z353="",0,Z353),"0")+IFERROR(IF(Z354="",0,Z354),"0")</f>
        <v>2.8915199999999999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805</v>
      </c>
      <c r="Y356" s="379">
        <f>IFERROR(SUM(Y352:Y354),"0")</f>
        <v>806.40000000000009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1100</v>
      </c>
      <c r="Y361" s="378">
        <f t="shared" si="67"/>
        <v>1110</v>
      </c>
      <c r="Z361" s="36">
        <f>IFERROR(IF(Y361=0,"",ROUNDUP(Y361/H361,0)*0.02175),"")</f>
        <v>1.6094999999999999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1135.2</v>
      </c>
      <c r="BN361" s="64">
        <f t="shared" si="69"/>
        <v>1145.52</v>
      </c>
      <c r="BO361" s="64">
        <f t="shared" si="70"/>
        <v>1.5277777777777777</v>
      </c>
      <c r="BP361" s="64">
        <f t="shared" si="71"/>
        <v>1.5416666666666665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600</v>
      </c>
      <c r="Y363" s="378">
        <f t="shared" si="67"/>
        <v>600</v>
      </c>
      <c r="Z363" s="36">
        <f>IFERROR(IF(Y363=0,"",ROUNDUP(Y363/H363,0)*0.02175),"")</f>
        <v>0.86999999999999988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619.20000000000005</v>
      </c>
      <c r="BN363" s="64">
        <f t="shared" si="69"/>
        <v>619.20000000000005</v>
      </c>
      <c r="BO363" s="64">
        <f t="shared" si="70"/>
        <v>0.83333333333333326</v>
      </c>
      <c r="BP363" s="64">
        <f t="shared" si="71"/>
        <v>0.83333333333333326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2400</v>
      </c>
      <c r="Y365" s="378">
        <f t="shared" si="67"/>
        <v>2400</v>
      </c>
      <c r="Z365" s="36">
        <f>IFERROR(IF(Y365=0,"",ROUNDUP(Y365/H365,0)*0.02175),"")</f>
        <v>3.4799999999999995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2476.8000000000002</v>
      </c>
      <c r="BN365" s="64">
        <f t="shared" si="69"/>
        <v>2476.8000000000002</v>
      </c>
      <c r="BO365" s="64">
        <f t="shared" si="70"/>
        <v>3.333333333333333</v>
      </c>
      <c r="BP365" s="64">
        <f t="shared" si="71"/>
        <v>3.333333333333333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100</v>
      </c>
      <c r="Y368" s="378">
        <f t="shared" si="67"/>
        <v>100</v>
      </c>
      <c r="Z368" s="36">
        <f>IFERROR(IF(Y368=0,"",ROUNDUP(Y368/H368,0)*0.00937),"")</f>
        <v>0.18740000000000001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104.2</v>
      </c>
      <c r="BN368" s="64">
        <f t="shared" si="69"/>
        <v>104.2</v>
      </c>
      <c r="BO368" s="64">
        <f t="shared" si="70"/>
        <v>0.16666666666666666</v>
      </c>
      <c r="BP368" s="64">
        <f t="shared" si="71"/>
        <v>0.16666666666666666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293.33333333333331</v>
      </c>
      <c r="Y369" s="379">
        <f>IFERROR(Y360/H360,"0")+IFERROR(Y361/H361,"0")+IFERROR(Y362/H362,"0")+IFERROR(Y363/H363,"0")+IFERROR(Y364/H364,"0")+IFERROR(Y365/H365,"0")+IFERROR(Y366/H366,"0")+IFERROR(Y367/H367,"0")+IFERROR(Y368/H368,"0")</f>
        <v>294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6.1468999999999996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4200</v>
      </c>
      <c r="Y370" s="379">
        <f>IFERROR(SUM(Y360:Y368),"0")</f>
        <v>4210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1000</v>
      </c>
      <c r="Y372" s="378">
        <f>IFERROR(IF(X372="",0,CEILING((X372/$H372),1)*$H372),"")</f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1032</v>
      </c>
      <c r="BN372" s="64">
        <f>IFERROR(Y372*I372/H372,"0")</f>
        <v>1037.1600000000001</v>
      </c>
      <c r="BO372" s="64">
        <f>IFERROR(1/J372*(X372/H372),"0")</f>
        <v>1.3888888888888888</v>
      </c>
      <c r="BP372" s="64">
        <f>IFERROR(1/J372*(Y372/H372),"0")</f>
        <v>1.3958333333333333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12</v>
      </c>
      <c r="Y373" s="378">
        <f>IFERROR(IF(X373="",0,CEILING((X373/$H373),1)*$H373),"")</f>
        <v>12</v>
      </c>
      <c r="Z373" s="36">
        <f>IFERROR(IF(Y373=0,"",ROUNDUP(Y373/H373,0)*0.00937),"")</f>
        <v>2.811E-2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12.72</v>
      </c>
      <c r="BN373" s="64">
        <f>IFERROR(Y373*I373/H373,"0")</f>
        <v>12.72</v>
      </c>
      <c r="BO373" s="64">
        <f>IFERROR(1/J373*(X373/H373),"0")</f>
        <v>2.5000000000000001E-2</v>
      </c>
      <c r="BP373" s="64">
        <f>IFERROR(1/J373*(Y373/H373),"0")</f>
        <v>2.5000000000000001E-2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69.666666666666671</v>
      </c>
      <c r="Y374" s="379">
        <f>IFERROR(Y372/H372,"0")+IFERROR(Y373/H373,"0")</f>
        <v>70</v>
      </c>
      <c r="Z374" s="379">
        <f>IFERROR(IF(Z372="",0,Z372),"0")+IFERROR(IF(Z373="",0,Z373),"0")</f>
        <v>1.48536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1012</v>
      </c>
      <c r="Y375" s="379">
        <f>IFERROR(SUM(Y372:Y373),"0")</f>
        <v>1017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20</v>
      </c>
      <c r="Y379" s="378">
        <f>IFERROR(IF(X379="",0,CEILING((X379/$H379),1)*$H379),"")</f>
        <v>23.4</v>
      </c>
      <c r="Z379" s="36">
        <f>IFERROR(IF(Y379=0,"",ROUNDUP(Y379/H379,0)*0.02175),"")</f>
        <v>6.5250000000000002E-2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21.446153846153852</v>
      </c>
      <c r="BN379" s="64">
        <f>IFERROR(Y379*I379/H379,"0")</f>
        <v>25.092000000000002</v>
      </c>
      <c r="BO379" s="64">
        <f>IFERROR(1/J379*(X379/H379),"0")</f>
        <v>4.5787545787545791E-2</v>
      </c>
      <c r="BP379" s="64">
        <f>IFERROR(1/J379*(Y379/H379),"0")</f>
        <v>5.3571428571428568E-2</v>
      </c>
    </row>
    <row r="380" spans="1:68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2.5641025641025643</v>
      </c>
      <c r="Y380" s="379">
        <f>IFERROR(Y377/H377,"0")+IFERROR(Y378/H378,"0")+IFERROR(Y379/H379,"0")</f>
        <v>3</v>
      </c>
      <c r="Z380" s="379">
        <f>IFERROR(IF(Z377="",0,Z377),"0")+IFERROR(IF(Z378="",0,Z378),"0")+IFERROR(IF(Z379="",0,Z379),"0")</f>
        <v>6.5250000000000002E-2</v>
      </c>
      <c r="AA380" s="380"/>
      <c r="AB380" s="380"/>
      <c r="AC380" s="380"/>
    </row>
    <row r="381" spans="1:68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20</v>
      </c>
      <c r="Y381" s="379">
        <f>IFERROR(SUM(Y377:Y379),"0")</f>
        <v>23.4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40</v>
      </c>
      <c r="Y401" s="378">
        <f>IFERROR(IF(X401="",0,CEILING((X401/$H401),1)*$H401),"")</f>
        <v>46.8</v>
      </c>
      <c r="Z401" s="36">
        <f>IFERROR(IF(Y401=0,"",ROUNDUP(Y401/H401,0)*0.02175),"")</f>
        <v>0.1305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42.892307692307703</v>
      </c>
      <c r="BN401" s="64">
        <f>IFERROR(Y401*I401/H401,"0")</f>
        <v>50.184000000000005</v>
      </c>
      <c r="BO401" s="64">
        <f>IFERROR(1/J401*(X401/H401),"0")</f>
        <v>9.1575091575091583E-2</v>
      </c>
      <c r="BP401" s="64">
        <f>IFERROR(1/J401*(Y401/H401),"0")</f>
        <v>0.10714285714285714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5.1282051282051286</v>
      </c>
      <c r="Y406" s="379">
        <f>IFERROR(Y401/H401,"0")+IFERROR(Y402/H402,"0")+IFERROR(Y403/H403,"0")+IFERROR(Y404/H404,"0")+IFERROR(Y405/H405,"0")</f>
        <v>6</v>
      </c>
      <c r="Z406" s="379">
        <f>IFERROR(IF(Z401="",0,Z401),"0")+IFERROR(IF(Z402="",0,Z402),"0")+IFERROR(IF(Z403="",0,Z403),"0")+IFERROR(IF(Z404="",0,Z404),"0")+IFERROR(IF(Z405="",0,Z405),"0")</f>
        <v>0.1305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40</v>
      </c>
      <c r="Y407" s="379">
        <f>IFERROR(SUM(Y401:Y405),"0")</f>
        <v>46.8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40</v>
      </c>
      <c r="Y420" s="378">
        <f t="shared" si="72"/>
        <v>42</v>
      </c>
      <c r="Z420" s="36">
        <f>IFERROR(IF(Y420=0,"",ROUNDUP(Y420/H420,0)*0.00753),"")</f>
        <v>7.5300000000000006E-2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42.190476190476183</v>
      </c>
      <c r="BN420" s="64">
        <f t="shared" si="74"/>
        <v>44.3</v>
      </c>
      <c r="BO420" s="64">
        <f t="shared" si="75"/>
        <v>6.1050061050061048E-2</v>
      </c>
      <c r="BP420" s="64">
        <f t="shared" si="76"/>
        <v>6.4102564102564097E-2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80</v>
      </c>
      <c r="Y422" s="378">
        <f t="shared" si="72"/>
        <v>84</v>
      </c>
      <c r="Z422" s="36">
        <f>IFERROR(IF(Y422=0,"",ROUNDUP(Y422/H422,0)*0.00753),"")</f>
        <v>0.15060000000000001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84.380952380952365</v>
      </c>
      <c r="BN422" s="64">
        <f t="shared" si="74"/>
        <v>88.6</v>
      </c>
      <c r="BO422" s="64">
        <f t="shared" si="75"/>
        <v>0.1221001221001221</v>
      </c>
      <c r="BP422" s="64">
        <f t="shared" si="76"/>
        <v>0.12820512820512819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62.999999999999993</v>
      </c>
      <c r="Y426" s="378">
        <f t="shared" si="72"/>
        <v>63</v>
      </c>
      <c r="Z426" s="36">
        <f t="shared" si="77"/>
        <v>0.15060000000000001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66.899999999999991</v>
      </c>
      <c r="BN426" s="64">
        <f t="shared" si="74"/>
        <v>66.900000000000006</v>
      </c>
      <c r="BO426" s="64">
        <f t="shared" si="75"/>
        <v>0.12820512820512819</v>
      </c>
      <c r="BP426" s="64">
        <f t="shared" si="76"/>
        <v>0.12820512820512822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31.5</v>
      </c>
      <c r="Y430" s="378">
        <f t="shared" si="72"/>
        <v>31.5</v>
      </c>
      <c r="Z430" s="36">
        <f t="shared" si="77"/>
        <v>7.5300000000000006E-2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33.450000000000003</v>
      </c>
      <c r="BN430" s="64">
        <f t="shared" si="74"/>
        <v>33.450000000000003</v>
      </c>
      <c r="BO430" s="64">
        <f t="shared" si="75"/>
        <v>6.4102564102564111E-2</v>
      </c>
      <c r="BP430" s="64">
        <f t="shared" si="76"/>
        <v>6.4102564102564111E-2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52.5</v>
      </c>
      <c r="Y435" s="378">
        <f t="shared" si="72"/>
        <v>52.5</v>
      </c>
      <c r="Z435" s="36">
        <f t="shared" si="77"/>
        <v>0.1255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55.75</v>
      </c>
      <c r="BN435" s="64">
        <f t="shared" si="74"/>
        <v>55.75</v>
      </c>
      <c r="BO435" s="64">
        <f t="shared" si="75"/>
        <v>0.10683760683760685</v>
      </c>
      <c r="BP435" s="64">
        <f t="shared" si="76"/>
        <v>0.10683760683760685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112</v>
      </c>
      <c r="Y439" s="378">
        <f t="shared" si="72"/>
        <v>112.56</v>
      </c>
      <c r="Z439" s="36">
        <f>IFERROR(IF(Y439=0,"",ROUNDUP(Y439/H439,0)*0.00753),"")</f>
        <v>0.50451000000000001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173.33333333333334</v>
      </c>
      <c r="BN439" s="64">
        <f t="shared" si="74"/>
        <v>174.20000000000002</v>
      </c>
      <c r="BO439" s="64">
        <f t="shared" si="75"/>
        <v>0.42735042735042739</v>
      </c>
      <c r="BP439" s="64">
        <f t="shared" si="76"/>
        <v>0.42948717948717946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165.23809523809524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167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1.0818100000000002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379</v>
      </c>
      <c r="Y441" s="379">
        <f>IFERROR(SUM(Y419:Y439),"0")</f>
        <v>385.56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1.8</v>
      </c>
      <c r="Y448" s="378">
        <f>IFERROR(IF(X448="",0,CEILING((X448/$H448),1)*$H448),"")</f>
        <v>2.4</v>
      </c>
      <c r="Z448" s="36">
        <f>IFERROR(IF(Y448=0,"",ROUNDUP(Y448/H448,0)*0.00627),"")</f>
        <v>1.2540000000000001E-2</v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2.7</v>
      </c>
      <c r="BN448" s="64">
        <f>IFERROR(Y448*I448/H448,"0")</f>
        <v>3.6000000000000005</v>
      </c>
      <c r="BO448" s="64">
        <f>IFERROR(1/J448*(X448/H448),"0")</f>
        <v>7.4999999999999997E-3</v>
      </c>
      <c r="BP448" s="64">
        <f>IFERROR(1/J448*(Y448/H448),"0")</f>
        <v>0.01</v>
      </c>
    </row>
    <row r="449" spans="1:68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1.5</v>
      </c>
      <c r="Y449" s="379">
        <f>IFERROR(Y448/H448,"0")</f>
        <v>2</v>
      </c>
      <c r="Z449" s="379">
        <f>IFERROR(IF(Z448="",0,Z448),"0")</f>
        <v>1.2540000000000001E-2</v>
      </c>
      <c r="AA449" s="380"/>
      <c r="AB449" s="380"/>
      <c r="AC449" s="380"/>
    </row>
    <row r="450" spans="1:68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1.8</v>
      </c>
      <c r="Y450" s="379">
        <f>IFERROR(SUM(Y448:Y448),"0")</f>
        <v>2.4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100</v>
      </c>
      <c r="Y458" s="378">
        <f t="shared" si="78"/>
        <v>100.80000000000001</v>
      </c>
      <c r="Z458" s="36">
        <f>IFERROR(IF(Y458=0,"",ROUNDUP(Y458/H458,0)*0.00753),"")</f>
        <v>0.18071999999999999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105.47619047619047</v>
      </c>
      <c r="BN458" s="64">
        <f t="shared" si="80"/>
        <v>106.32000000000001</v>
      </c>
      <c r="BO458" s="64">
        <f t="shared" si="81"/>
        <v>0.15262515262515264</v>
      </c>
      <c r="BP458" s="64">
        <f t="shared" si="82"/>
        <v>0.15384615384615385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17.5</v>
      </c>
      <c r="Y461" s="378">
        <f t="shared" si="78"/>
        <v>18.900000000000002</v>
      </c>
      <c r="Z461" s="36">
        <f>IFERROR(IF(Y461=0,"",ROUNDUP(Y461/H461,0)*0.00502),"")</f>
        <v>4.5179999999999998E-2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18.583333333333332</v>
      </c>
      <c r="BN461" s="64">
        <f t="shared" si="80"/>
        <v>20.07</v>
      </c>
      <c r="BO461" s="64">
        <f t="shared" si="81"/>
        <v>3.5612535612535613E-2</v>
      </c>
      <c r="BP461" s="64">
        <f t="shared" si="82"/>
        <v>3.8461538461538464E-2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32.142857142857139</v>
      </c>
      <c r="Y463" s="379">
        <f>IFERROR(Y457/H457,"0")+IFERROR(Y458/H458,"0")+IFERROR(Y459/H459,"0")+IFERROR(Y460/H460,"0")+IFERROR(Y461/H461,"0")+IFERROR(Y462/H462,"0")</f>
        <v>33</v>
      </c>
      <c r="Z463" s="379">
        <f>IFERROR(IF(Z457="",0,Z457),"0")+IFERROR(IF(Z458="",0,Z458),"0")+IFERROR(IF(Z459="",0,Z459),"0")+IFERROR(IF(Z460="",0,Z460),"0")+IFERROR(IF(Z461="",0,Z461),"0")+IFERROR(IF(Z462="",0,Z462),"0")</f>
        <v>0.22589999999999999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117.5</v>
      </c>
      <c r="Y464" s="379">
        <f>IFERROR(SUM(Y457:Y462),"0")</f>
        <v>119.70000000000002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3.3</v>
      </c>
      <c r="Y466" s="378">
        <f>IFERROR(IF(X466="",0,CEILING((X466/$H466),1)*$H466),"")</f>
        <v>3.96</v>
      </c>
      <c r="Z466" s="36">
        <f>IFERROR(IF(Y466=0,"",ROUNDUP(Y466/H466,0)*0.00627),"")</f>
        <v>1.881E-2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4.6999999999999993</v>
      </c>
      <c r="BN466" s="64">
        <f>IFERROR(Y466*I466/H466,"0")</f>
        <v>5.64</v>
      </c>
      <c r="BO466" s="64">
        <f>IFERROR(1/J466*(X466/H466),"0")</f>
        <v>1.2499999999999997E-2</v>
      </c>
      <c r="BP466" s="64">
        <f>IFERROR(1/J466*(Y466/H466),"0")</f>
        <v>1.4999999999999999E-2</v>
      </c>
    </row>
    <row r="467" spans="1:68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2.4999999999999996</v>
      </c>
      <c r="Y467" s="379">
        <f>IFERROR(Y466/H466,"0")</f>
        <v>3</v>
      </c>
      <c r="Z467" s="379">
        <f>IFERROR(IF(Z466="",0,Z466),"0")</f>
        <v>1.881E-2</v>
      </c>
      <c r="AA467" s="380"/>
      <c r="AB467" s="380"/>
      <c r="AC467" s="380"/>
    </row>
    <row r="468" spans="1:68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3.3</v>
      </c>
      <c r="Y468" s="379">
        <f>IFERROR(SUM(Y466:Y466),"0")</f>
        <v>3.96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8</v>
      </c>
      <c r="Y471" s="378">
        <f>IFERROR(IF(X471="",0,CEILING((X471/$H471),1)*$H471),"")</f>
        <v>8.4</v>
      </c>
      <c r="Z471" s="36">
        <f>IFERROR(IF(Y471=0,"",ROUNDUP(Y471/H471,0)*0.00502),"")</f>
        <v>3.5140000000000005E-2</v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9.1466666666666683</v>
      </c>
      <c r="BN471" s="64">
        <f>IFERROR(Y471*I471/H471,"0")</f>
        <v>9.604000000000001</v>
      </c>
      <c r="BO471" s="64">
        <f>IFERROR(1/J471*(X471/H471),"0")</f>
        <v>2.8490028490028494E-2</v>
      </c>
      <c r="BP471" s="64">
        <f>IFERROR(1/J471*(Y471/H471),"0")</f>
        <v>2.9914529914529923E-2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6</v>
      </c>
      <c r="Y472" s="378">
        <f>IFERROR(IF(X472="",0,CEILING((X472/$H472),1)*$H472),"")</f>
        <v>6</v>
      </c>
      <c r="Z472" s="36">
        <f>IFERROR(IF(Y472=0,"",ROUNDUP(Y472/H472,0)*0.00502),"")</f>
        <v>2.5100000000000001E-2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6.5000000000000009</v>
      </c>
      <c r="BN472" s="64">
        <f>IFERROR(Y472*I472/H472,"0")</f>
        <v>6.5000000000000009</v>
      </c>
      <c r="BO472" s="64">
        <f>IFERROR(1/J472*(X472/H472),"0")</f>
        <v>2.1367521367521368E-2</v>
      </c>
      <c r="BP472" s="64">
        <f>IFERROR(1/J472*(Y472/H472),"0")</f>
        <v>2.1367521367521368E-2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24</v>
      </c>
      <c r="Y473" s="378">
        <f>IFERROR(IF(X473="",0,CEILING((X473/$H473),1)*$H473),"")</f>
        <v>24</v>
      </c>
      <c r="Z473" s="36">
        <f>IFERROR(IF(Y473=0,"",ROUNDUP(Y473/H473,0)*0.00502),"")</f>
        <v>0.1004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40.400000000000006</v>
      </c>
      <c r="BN473" s="64">
        <f>IFERROR(Y473*I473/H473,"0")</f>
        <v>40.400000000000006</v>
      </c>
      <c r="BO473" s="64">
        <f>IFERROR(1/J473*(X473/H473),"0")</f>
        <v>8.5470085470085472E-2</v>
      </c>
      <c r="BP473" s="64">
        <f>IFERROR(1/J473*(Y473/H473),"0")</f>
        <v>8.5470085470085472E-2</v>
      </c>
    </row>
    <row r="474" spans="1:68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31.666666666666668</v>
      </c>
      <c r="Y474" s="379">
        <f>IFERROR(Y471/H471,"0")+IFERROR(Y472/H472,"0")+IFERROR(Y473/H473,"0")</f>
        <v>32</v>
      </c>
      <c r="Z474" s="379">
        <f>IFERROR(IF(Z471="",0,Z471),"0")+IFERROR(IF(Z472="",0,Z472),"0")+IFERROR(IF(Z473="",0,Z473),"0")</f>
        <v>0.16064000000000001</v>
      </c>
      <c r="AA474" s="380"/>
      <c r="AB474" s="380"/>
      <c r="AC474" s="380"/>
    </row>
    <row r="475" spans="1:68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38</v>
      </c>
      <c r="Y475" s="379">
        <f>IFERROR(SUM(Y471:Y473),"0")</f>
        <v>38.4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60</v>
      </c>
      <c r="Y484" s="378">
        <f t="shared" ref="Y484:Y491" si="83">IFERROR(IF(X484="",0,CEILING((X484/$H484),1)*$H484),"")</f>
        <v>63.36</v>
      </c>
      <c r="Z484" s="36">
        <f t="shared" ref="Z484:Z489" si="84">IFERROR(IF(Y484=0,"",ROUNDUP(Y484/H484,0)*0.01196),"")</f>
        <v>0.14352000000000001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64.090909090909079</v>
      </c>
      <c r="BN484" s="64">
        <f t="shared" ref="BN484:BN491" si="86">IFERROR(Y484*I484/H484,"0")</f>
        <v>67.679999999999993</v>
      </c>
      <c r="BO484" s="64">
        <f t="shared" ref="BO484:BO491" si="87">IFERROR(1/J484*(X484/H484),"0")</f>
        <v>0.10926573426573427</v>
      </c>
      <c r="BP484" s="64">
        <f t="shared" ref="BP484:BP491" si="88">IFERROR(1/J484*(Y484/H484),"0")</f>
        <v>0.11538461538461539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150</v>
      </c>
      <c r="Y487" s="378">
        <f t="shared" si="83"/>
        <v>153.12</v>
      </c>
      <c r="Z487" s="36">
        <f t="shared" si="84"/>
        <v>0.34683999999999998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160.22727272727272</v>
      </c>
      <c r="BN487" s="64">
        <f t="shared" si="86"/>
        <v>163.56</v>
      </c>
      <c r="BO487" s="64">
        <f t="shared" si="87"/>
        <v>0.27316433566433568</v>
      </c>
      <c r="BP487" s="64">
        <f t="shared" si="88"/>
        <v>0.27884615384615385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90</v>
      </c>
      <c r="Y489" s="378">
        <f t="shared" si="83"/>
        <v>95.04</v>
      </c>
      <c r="Z489" s="36">
        <f t="shared" si="84"/>
        <v>0.21528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96.136363636363626</v>
      </c>
      <c r="BN489" s="64">
        <f t="shared" si="86"/>
        <v>101.52000000000001</v>
      </c>
      <c r="BO489" s="64">
        <f t="shared" si="87"/>
        <v>0.16389860139860138</v>
      </c>
      <c r="BP489" s="64">
        <f t="shared" si="88"/>
        <v>0.17307692307692307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102</v>
      </c>
      <c r="Y490" s="378">
        <f t="shared" si="83"/>
        <v>104.4</v>
      </c>
      <c r="Z490" s="36">
        <f>IFERROR(IF(Y490=0,"",ROUNDUP(Y490/H490,0)*0.00937),"")</f>
        <v>0.27172999999999997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108.8</v>
      </c>
      <c r="BN490" s="64">
        <f t="shared" si="86"/>
        <v>111.36</v>
      </c>
      <c r="BO490" s="64">
        <f t="shared" si="87"/>
        <v>0.2361111111111111</v>
      </c>
      <c r="BP490" s="64">
        <f t="shared" si="88"/>
        <v>0.24166666666666667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66</v>
      </c>
      <c r="Y491" s="378">
        <f t="shared" si="83"/>
        <v>68.400000000000006</v>
      </c>
      <c r="Z491" s="36">
        <f>IFERROR(IF(Y491=0,"",ROUNDUP(Y491/H491,0)*0.00937),"")</f>
        <v>0.17802999999999999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70.399999999999991</v>
      </c>
      <c r="BN491" s="64">
        <f t="shared" si="86"/>
        <v>72.959999999999994</v>
      </c>
      <c r="BO491" s="64">
        <f t="shared" si="87"/>
        <v>0.15277777777777776</v>
      </c>
      <c r="BP491" s="64">
        <f t="shared" si="88"/>
        <v>0.15833333333333333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103.48484848484847</v>
      </c>
      <c r="Y492" s="379">
        <f>IFERROR(Y484/H484,"0")+IFERROR(Y485/H485,"0")+IFERROR(Y486/H486,"0")+IFERROR(Y487/H487,"0")+IFERROR(Y488/H488,"0")+IFERROR(Y489/H489,"0")+IFERROR(Y490/H490,"0")+IFERROR(Y491/H491,"0")</f>
        <v>107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1.1554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468</v>
      </c>
      <c r="Y493" s="379">
        <f>IFERROR(SUM(Y484:Y491),"0")</f>
        <v>484.32000000000005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190</v>
      </c>
      <c r="Y495" s="378">
        <f>IFERROR(IF(X495="",0,CEILING((X495/$H495),1)*$H495),"")</f>
        <v>190.08</v>
      </c>
      <c r="Z495" s="36">
        <f>IFERROR(IF(Y495=0,"",ROUNDUP(Y495/H495,0)*0.01196),"")</f>
        <v>0.43056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202.95454545454544</v>
      </c>
      <c r="BN495" s="64">
        <f>IFERROR(Y495*I495/H495,"0")</f>
        <v>203.04000000000002</v>
      </c>
      <c r="BO495" s="64">
        <f>IFERROR(1/J495*(X495/H495),"0")</f>
        <v>0.34600815850815853</v>
      </c>
      <c r="BP495" s="64">
        <f>IFERROR(1/J495*(Y495/H495),"0")</f>
        <v>0.34615384615384615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35.984848484848484</v>
      </c>
      <c r="Y497" s="379">
        <f>IFERROR(Y495/H495,"0")+IFERROR(Y496/H496,"0")</f>
        <v>36</v>
      </c>
      <c r="Z497" s="379">
        <f>IFERROR(IF(Z495="",0,Z495),"0")+IFERROR(IF(Z496="",0,Z496),"0")</f>
        <v>0.43056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190</v>
      </c>
      <c r="Y498" s="379">
        <f>IFERROR(SUM(Y495:Y496),"0")</f>
        <v>190.08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130</v>
      </c>
      <c r="Y500" s="378">
        <f t="shared" ref="Y500:Y505" si="89">IFERROR(IF(X500="",0,CEILING((X500/$H500),1)*$H500),"")</f>
        <v>132</v>
      </c>
      <c r="Z500" s="36">
        <f>IFERROR(IF(Y500=0,"",ROUNDUP(Y500/H500,0)*0.01196),"")</f>
        <v>0.29899999999999999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138.86363636363635</v>
      </c>
      <c r="BN500" s="64">
        <f t="shared" ref="BN500:BN505" si="91">IFERROR(Y500*I500/H500,"0")</f>
        <v>140.99999999999997</v>
      </c>
      <c r="BO500" s="64">
        <f t="shared" ref="BO500:BO505" si="92">IFERROR(1/J500*(X500/H500),"0")</f>
        <v>0.23674242424242425</v>
      </c>
      <c r="BP500" s="64">
        <f t="shared" ref="BP500:BP505" si="93">IFERROR(1/J500*(Y500/H500),"0")</f>
        <v>0.24038461538461539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90</v>
      </c>
      <c r="Y501" s="378">
        <f t="shared" si="89"/>
        <v>95.04</v>
      </c>
      <c r="Z501" s="36">
        <f>IFERROR(IF(Y501=0,"",ROUNDUP(Y501/H501,0)*0.01196),"")</f>
        <v>0.21528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96.136363636363626</v>
      </c>
      <c r="BN501" s="64">
        <f t="shared" si="91"/>
        <v>101.52000000000001</v>
      </c>
      <c r="BO501" s="64">
        <f t="shared" si="92"/>
        <v>0.16389860139860138</v>
      </c>
      <c r="BP501" s="64">
        <f t="shared" si="93"/>
        <v>0.17307692307692307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130</v>
      </c>
      <c r="Y502" s="378">
        <f t="shared" si="89"/>
        <v>132</v>
      </c>
      <c r="Z502" s="36">
        <f>IFERROR(IF(Y502=0,"",ROUNDUP(Y502/H502,0)*0.01196),"")</f>
        <v>0.29899999999999999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138.86363636363635</v>
      </c>
      <c r="BN502" s="64">
        <f t="shared" si="91"/>
        <v>140.99999999999997</v>
      </c>
      <c r="BO502" s="64">
        <f t="shared" si="92"/>
        <v>0.23674242424242425</v>
      </c>
      <c r="BP502" s="64">
        <f t="shared" si="93"/>
        <v>0.24038461538461539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24</v>
      </c>
      <c r="Y503" s="378">
        <f t="shared" si="89"/>
        <v>25.2</v>
      </c>
      <c r="Z503" s="36">
        <f>IFERROR(IF(Y503=0,"",ROUNDUP(Y503/H503,0)*0.00937),"")</f>
        <v>6.5589999999999996E-2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25.599999999999998</v>
      </c>
      <c r="BN503" s="64">
        <f t="shared" si="91"/>
        <v>26.88</v>
      </c>
      <c r="BO503" s="64">
        <f t="shared" si="92"/>
        <v>5.5555555555555552E-2</v>
      </c>
      <c r="BP503" s="64">
        <f t="shared" si="93"/>
        <v>5.8333333333333334E-2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72.954545454545453</v>
      </c>
      <c r="Y506" s="379">
        <f>IFERROR(Y500/H500,"0")+IFERROR(Y501/H501,"0")+IFERROR(Y502/H502,"0")+IFERROR(Y503/H503,"0")+IFERROR(Y504/H504,"0")+IFERROR(Y505/H505,"0")</f>
        <v>75</v>
      </c>
      <c r="Z506" s="379">
        <f>IFERROR(IF(Z500="",0,Z500),"0")+IFERROR(IF(Z501="",0,Z501),"0")+IFERROR(IF(Z502="",0,Z502),"0")+IFERROR(IF(Z503="",0,Z503),"0")+IFERROR(IF(Z504="",0,Z504),"0")+IFERROR(IF(Z505="",0,Z505),"0")</f>
        <v>0.87887000000000004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374</v>
      </c>
      <c r="Y507" s="379">
        <f>IFERROR(SUM(Y500:Y505),"0")</f>
        <v>384.24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10</v>
      </c>
      <c r="Y539" s="378">
        <f t="shared" si="99"/>
        <v>12.600000000000001</v>
      </c>
      <c r="Z539" s="36">
        <f>IFERROR(IF(Y539=0,"",ROUNDUP(Y539/H539,0)*0.00753),"")</f>
        <v>2.2589999999999999E-2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10.619047619047619</v>
      </c>
      <c r="BN539" s="64">
        <f t="shared" si="101"/>
        <v>13.38</v>
      </c>
      <c r="BO539" s="64">
        <f t="shared" si="102"/>
        <v>1.5262515262515262E-2</v>
      </c>
      <c r="BP539" s="64">
        <f t="shared" si="103"/>
        <v>1.9230769230769232E-2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2.3809523809523809</v>
      </c>
      <c r="Y545" s="379">
        <f>IFERROR(Y538/H538,"0")+IFERROR(Y539/H539,"0")+IFERROR(Y540/H540,"0")+IFERROR(Y541/H541,"0")+IFERROR(Y542/H542,"0")+IFERROR(Y543/H543,"0")+IFERROR(Y544/H544,"0")</f>
        <v>3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2.2589999999999999E-2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10</v>
      </c>
      <c r="Y546" s="379">
        <f>IFERROR(SUM(Y538:Y544),"0")</f>
        <v>12.600000000000001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600</v>
      </c>
      <c r="Y548" s="378">
        <f>IFERROR(IF(X548="",0,CEILING((X548/$H548),1)*$H548),"")</f>
        <v>600.6</v>
      </c>
      <c r="Z548" s="36">
        <f>IFERROR(IF(Y548=0,"",ROUNDUP(Y548/H548,0)*0.02175),"")</f>
        <v>1.67475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643.38461538461547</v>
      </c>
      <c r="BN548" s="64">
        <f>IFERROR(Y548*I548/H548,"0")</f>
        <v>644.02800000000002</v>
      </c>
      <c r="BO548" s="64">
        <f>IFERROR(1/J548*(X548/H548),"0")</f>
        <v>1.3736263736263734</v>
      </c>
      <c r="BP548" s="64">
        <f>IFERROR(1/J548*(Y548/H548),"0")</f>
        <v>1.375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76.92307692307692</v>
      </c>
      <c r="Y552" s="379">
        <f>IFERROR(Y548/H548,"0")+IFERROR(Y549/H549,"0")+IFERROR(Y550/H550,"0")+IFERROR(Y551/H551,"0")</f>
        <v>77</v>
      </c>
      <c r="Z552" s="379">
        <f>IFERROR(IF(Z548="",0,Z548),"0")+IFERROR(IF(Z549="",0,Z549),"0")+IFERROR(IF(Z550="",0,Z550),"0")+IFERROR(IF(Z551="",0,Z551),"0")</f>
        <v>1.67475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600</v>
      </c>
      <c r="Y553" s="379">
        <f>IFERROR(SUM(Y548:Y551),"0")</f>
        <v>600.6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17029.599999999999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17213.179999999993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18159.705129830854</v>
      </c>
      <c r="Y580" s="379">
        <f>IFERROR(SUM(BN22:BN576),"0")</f>
        <v>18355.564000000009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34</v>
      </c>
      <c r="Y581" s="38">
        <f>ROUNDUP(SUM(BP22:BP576),0)</f>
        <v>34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19009.705129830854</v>
      </c>
      <c r="Y582" s="379">
        <f>GrossWeightTotalR+PalletQtyTotalR*25</f>
        <v>19205.564000000009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3759.5099595907227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3793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38.725250000000003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409.6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921.00000000000011</v>
      </c>
      <c r="E589" s="46">
        <f>IFERROR(Y105*1,"0")+IFERROR(Y106*1,"0")+IFERROR(Y107*1,"0")+IFERROR(Y108*1,"0")+IFERROR(Y109*1,"0")+IFERROR(Y113*1,"0")+IFERROR(Y114*1,"0")+IFERROR(Y115*1,"0")+IFERROR(Y116*1,"0")+IFERROR(Y117*1,"0")</f>
        <v>833.40000000000009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1509.72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150</v>
      </c>
      <c r="H589" s="46">
        <f>IFERROR(Y175*1,"0")+IFERROR(Y176*1,"0")+IFERROR(Y177*1,"0")+IFERROR(Y178*1,"0")+IFERROR(Y179*1,"0")+IFERROR(Y180*1,"0")+IFERROR(Y181*1,"0")+IFERROR(Y182*1,"0")</f>
        <v>693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2048.4</v>
      </c>
      <c r="J589" s="46">
        <f>IFERROR(Y231*1,"0")+IFERROR(Y232*1,"0")+IFERROR(Y233*1,"0")+IFERROR(Y234*1,"0")+IFERROR(Y235*1,"0")+IFERROR(Y236*1,"0")+IFERROR(Y237*1,"0")+IFERROR(Y238*1,"0")</f>
        <v>125.2</v>
      </c>
      <c r="K589" s="46">
        <f>IFERROR(Y243*1,"0")+IFERROR(Y244*1,"0")+IFERROR(Y245*1,"0")+IFERROR(Y246*1,"0")+IFERROR(Y247*1,"0")+IFERROR(Y248*1,"0")+IFERROR(Y249*1,"0")+IFERROR(Y250*1,"0")</f>
        <v>140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722.4</v>
      </c>
      <c r="R589" s="46">
        <f>IFERROR(Y286*1,"0")</f>
        <v>0</v>
      </c>
      <c r="S589" s="46">
        <f>IFERROR(Y291*1,"0")+IFERROR(Y295*1,"0")+IFERROR(Y296*1,"0")</f>
        <v>210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1039.8000000000002</v>
      </c>
      <c r="U589" s="46">
        <f>IFERROR(Y348*1,"0")+IFERROR(Y352*1,"0")+IFERROR(Y353*1,"0")+IFERROR(Y354*1,"0")</f>
        <v>831.60000000000014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5250.4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106.8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387.96</v>
      </c>
      <c r="Y589" s="46">
        <f>IFERROR(Y453*1,"0")+IFERROR(Y457*1,"0")+IFERROR(Y458*1,"0")+IFERROR(Y459*1,"0")+IFERROR(Y460*1,"0")+IFERROR(Y461*1,"0")+IFERROR(Y462*1,"0")+IFERROR(Y466*1,"0")</f>
        <v>123.66000000000001</v>
      </c>
      <c r="Z589" s="46">
        <f>IFERROR(Y471*1,"0")+IFERROR(Y472*1,"0")+IFERROR(Y473*1,"0")</f>
        <v>38.4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1058.6400000000001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613.20000000000005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12,00"/>
        <filter val="1 100,00"/>
        <filter val="1 234,00"/>
        <filter val="1,50"/>
        <filter val="1,80"/>
        <filter val="10,00"/>
        <filter val="100,00"/>
        <filter val="101,19"/>
        <filter val="102,00"/>
        <filter val="102,22"/>
        <filter val="103,48"/>
        <filter val="103,70"/>
        <filter val="110,00"/>
        <filter val="112,00"/>
        <filter val="117,50"/>
        <filter val="12,00"/>
        <filter val="120,00"/>
        <filter val="124,00"/>
        <filter val="13,33"/>
        <filter val="130,00"/>
        <filter val="140,00"/>
        <filter val="148,00"/>
        <filter val="149,00"/>
        <filter val="150,00"/>
        <filter val="157,50"/>
        <filter val="16,50"/>
        <filter val="160,00"/>
        <filter val="165,24"/>
        <filter val="17 029,60"/>
        <filter val="17,50"/>
        <filter val="17,90"/>
        <filter val="175,00"/>
        <filter val="18 159,71"/>
        <filter val="18,33"/>
        <filter val="19 009,71"/>
        <filter val="190,00"/>
        <filter val="2 400,00"/>
        <filter val="2,38"/>
        <filter val="2,50"/>
        <filter val="2,56"/>
        <filter val="20,00"/>
        <filter val="200,00"/>
        <filter val="21,43"/>
        <filter val="210,00"/>
        <filter val="225,00"/>
        <filter val="230,95"/>
        <filter val="236,00"/>
        <filter val="24,00"/>
        <filter val="245,00"/>
        <filter val="250,00"/>
        <filter val="280,00"/>
        <filter val="290,00"/>
        <filter val="293,33"/>
        <filter val="3 759,51"/>
        <filter val="3,30"/>
        <filter val="3,57"/>
        <filter val="30,00"/>
        <filter val="300,00"/>
        <filter val="301,19"/>
        <filter val="31,50"/>
        <filter val="31,67"/>
        <filter val="315,00"/>
        <filter val="32,14"/>
        <filter val="34"/>
        <filter val="34,00"/>
        <filter val="35,00"/>
        <filter val="35,98"/>
        <filter val="36,81"/>
        <filter val="365,00"/>
        <filter val="374,00"/>
        <filter val="375,00"/>
        <filter val="379,00"/>
        <filter val="38,00"/>
        <filter val="383,33"/>
        <filter val="4 200,00"/>
        <filter val="40,00"/>
        <filter val="400,00"/>
        <filter val="44,00"/>
        <filter val="440,00"/>
        <filter val="445,00"/>
        <filter val="450,00"/>
        <filter val="468,00"/>
        <filter val="468,91"/>
        <filter val="495,00"/>
        <filter val="5,00"/>
        <filter val="5,13"/>
        <filter val="50,00"/>
        <filter val="515,00"/>
        <filter val="52,50"/>
        <filter val="520,00"/>
        <filter val="540,00"/>
        <filter val="55,00"/>
        <filter val="56,54"/>
        <filter val="560,00"/>
        <filter val="6,00"/>
        <filter val="60,00"/>
        <filter val="600,00"/>
        <filter val="63,00"/>
        <filter val="66,00"/>
        <filter val="687,50"/>
        <filter val="69,67"/>
        <filter val="70,00"/>
        <filter val="72,95"/>
        <filter val="720,00"/>
        <filter val="76,92"/>
        <filter val="8,00"/>
        <filter val="8,33"/>
        <filter val="80,00"/>
        <filter val="805,00"/>
        <filter val="81,11"/>
        <filter val="82,04"/>
        <filter val="85,00"/>
        <filter val="88,00"/>
        <filter val="88,52"/>
        <filter val="90,00"/>
        <filter val="96,30"/>
        <filter val="98,33"/>
        <filter val="990,00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2024-09-12T10:43:46Z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