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9CA608-A52B-488A-8F84-585B625056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289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Z101" i="1" s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Z180" i="1" s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Z199" i="1" s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Z221" i="1" s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Z360" i="1" s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298" i="1" l="1"/>
  <c r="Z243" i="1"/>
  <c r="Z149" i="1"/>
  <c r="Z144" i="1"/>
  <c r="Z414" i="1"/>
  <c r="Z313" i="1"/>
  <c r="Z568" i="1"/>
  <c r="Z551" i="1"/>
  <c r="Z341" i="1"/>
  <c r="Z76" i="1"/>
  <c r="Z36" i="1"/>
  <c r="Z255" i="1"/>
  <c r="Z267" i="1"/>
  <c r="Z235" i="1"/>
  <c r="Z396" i="1"/>
  <c r="Z385" i="1"/>
  <c r="Z522" i="1"/>
  <c r="Z508" i="1"/>
  <c r="Z575" i="1"/>
  <c r="Z561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Y598" i="1" l="1"/>
  <c r="Z600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<sst xmlns="http://schemas.openxmlformats.org/spreadsheetml/2006/main" count="2465" uniqueCount="787">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</sst>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45549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0.54166666666666663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34</v>
      </c>
      <c r="Y53" s="384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35.511111111111106</v>
      </c>
      <c r="BN53" s="64">
        <f t="shared" ref="BN53:BN58" si="8">IFERROR(Y53*I53/H53,"0")</f>
        <v>45.12</v>
      </c>
      <c r="BO53" s="64">
        <f t="shared" ref="BO53:BO58" si="9">IFERROR(1/J53*(X53/H53),"0")</f>
        <v>5.6216931216931207E-2</v>
      </c>
      <c r="BP53" s="64">
        <f t="shared" ref="BP53:BP58" si="10">IFERROR(1/J53*(Y53/H53),"0")</f>
        <v>7.1428571428571425E-2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3.1481481481481479</v>
      </c>
      <c r="Y59" s="385">
        <f>IFERROR(Y53/H53,"0")+IFERROR(Y54/H54,"0")+IFERROR(Y55/H55,"0")+IFERROR(Y56/H56,"0")+IFERROR(Y57/H57,"0")+IFERROR(Y58/H58,"0")</f>
        <v>4</v>
      </c>
      <c r="Z59" s="385">
        <f>IFERROR(IF(Z53="",0,Z53),"0")+IFERROR(IF(Z54="",0,Z54),"0")+IFERROR(IF(Z55="",0,Z55),"0")+IFERROR(IF(Z56="",0,Z56),"0")+IFERROR(IF(Z57="",0,Z57),"0")+IFERROR(IF(Z58="",0,Z58),"0")</f>
        <v>8.6999999999999994E-2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34</v>
      </c>
      <c r="Y60" s="385">
        <f>IFERROR(SUM(Y53:Y58),"0")</f>
        <v>43.2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203</v>
      </c>
      <c r="Y79" s="384">
        <f>IFERROR(IF(X79="",0,CEILING((X79/$H79),1)*$H79),"")</f>
        <v>205.20000000000002</v>
      </c>
      <c r="Z79" s="36">
        <f>IFERROR(IF(Y79=0,"",ROUNDUP(Y79/H79,0)*0.02175),"")</f>
        <v>0.41324999999999995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212.02222222222218</v>
      </c>
      <c r="BN79" s="64">
        <f>IFERROR(Y79*I79/H79,"0")</f>
        <v>214.32</v>
      </c>
      <c r="BO79" s="64">
        <f>IFERROR(1/J79*(X79/H79),"0")</f>
        <v>0.33564814814814808</v>
      </c>
      <c r="BP79" s="64">
        <f>IFERROR(1/J79*(Y79/H79),"0")</f>
        <v>0.33928571428571425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18.796296296296294</v>
      </c>
      <c r="Y81" s="385">
        <f>IFERROR(Y79/H79,"0")+IFERROR(Y80/H80,"0")</f>
        <v>19</v>
      </c>
      <c r="Z81" s="385">
        <f>IFERROR(IF(Z79="",0,Z79),"0")+IFERROR(IF(Z80="",0,Z80),"0")</f>
        <v>0.41324999999999995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203</v>
      </c>
      <c r="Y82" s="385">
        <f>IFERROR(SUM(Y79:Y80),"0")</f>
        <v>205.20000000000002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4</v>
      </c>
      <c r="Y88" s="384">
        <f t="shared" si="16"/>
        <v>5.4</v>
      </c>
      <c r="Z88" s="36">
        <f>IFERROR(IF(Y88=0,"",ROUNDUP(Y88/H88,0)*0.00502),"")</f>
        <v>1.506E-2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4.2222222222222223</v>
      </c>
      <c r="BN88" s="64">
        <f t="shared" si="18"/>
        <v>5.7</v>
      </c>
      <c r="BO88" s="64">
        <f t="shared" si="19"/>
        <v>9.4966761633428314E-3</v>
      </c>
      <c r="BP88" s="64">
        <f t="shared" si="20"/>
        <v>1.2820512820512822E-2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5</v>
      </c>
      <c r="Y89" s="384">
        <f t="shared" si="16"/>
        <v>5.4</v>
      </c>
      <c r="Z89" s="36">
        <f>IFERROR(IF(Y89=0,"",ROUNDUP(Y89/H89,0)*0.00502),"")</f>
        <v>1.506E-2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5.2777777777777777</v>
      </c>
      <c r="BN89" s="64">
        <f t="shared" si="18"/>
        <v>5.7</v>
      </c>
      <c r="BO89" s="64">
        <f t="shared" si="19"/>
        <v>1.1870845204178538E-2</v>
      </c>
      <c r="BP89" s="64">
        <f t="shared" si="20"/>
        <v>1.2820512820512822E-2</v>
      </c>
    </row>
    <row r="90" spans="1:68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5</v>
      </c>
      <c r="Y90" s="385">
        <f>IFERROR(Y84/H84,"0")+IFERROR(Y85/H85,"0")+IFERROR(Y86/H86,"0")+IFERROR(Y87/H87,"0")+IFERROR(Y88/H88,"0")+IFERROR(Y89/H89,"0")</f>
        <v>6</v>
      </c>
      <c r="Z90" s="385">
        <f>IFERROR(IF(Z84="",0,Z84),"0")+IFERROR(IF(Z85="",0,Z85),"0")+IFERROR(IF(Z86="",0,Z86),"0")+IFERROR(IF(Z87="",0,Z87),"0")+IFERROR(IF(Z88="",0,Z88),"0")+IFERROR(IF(Z89="",0,Z89),"0")</f>
        <v>3.0120000000000001E-2</v>
      </c>
      <c r="AA90" s="386"/>
      <c r="AB90" s="386"/>
      <c r="AC90" s="386"/>
    </row>
    <row r="91" spans="1:68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9</v>
      </c>
      <c r="Y91" s="385">
        <f>IFERROR(SUM(Y84:Y89),"0")</f>
        <v>10.8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121</v>
      </c>
      <c r="Y98" s="384">
        <f>IFERROR(IF(X98="",0,CEILING((X98/$H98),1)*$H98),"")</f>
        <v>126</v>
      </c>
      <c r="Z98" s="36">
        <f>IFERROR(IF(Y98=0,"",ROUNDUP(Y98/H98,0)*0.02175),"")</f>
        <v>0.32624999999999998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129.12428571428572</v>
      </c>
      <c r="BN98" s="64">
        <f>IFERROR(Y98*I98/H98,"0")</f>
        <v>134.45999999999998</v>
      </c>
      <c r="BO98" s="64">
        <f>IFERROR(1/J98*(X98/H98),"0")</f>
        <v>0.25722789115646255</v>
      </c>
      <c r="BP98" s="64">
        <f>IFERROR(1/J98*(Y98/H98),"0")</f>
        <v>0.26785714285714285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14.404761904761903</v>
      </c>
      <c r="Y101" s="385">
        <f>IFERROR(Y98/H98,"0")+IFERROR(Y99/H99,"0")+IFERROR(Y100/H100,"0")</f>
        <v>15</v>
      </c>
      <c r="Z101" s="385">
        <f>IFERROR(IF(Z98="",0,Z98),"0")+IFERROR(IF(Z99="",0,Z99),"0")+IFERROR(IF(Z100="",0,Z100),"0")</f>
        <v>0.32624999999999998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121</v>
      </c>
      <c r="Y102" s="385">
        <f>IFERROR(SUM(Y98:Y100),"0")</f>
        <v>126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96</v>
      </c>
      <c r="Y105" s="384">
        <f>IFERROR(IF(X105="",0,CEILING((X105/$H105),1)*$H105),"")</f>
        <v>97.2</v>
      </c>
      <c r="Z105" s="36">
        <f>IFERROR(IF(Y105=0,"",ROUNDUP(Y105/H105,0)*0.02175),"")</f>
        <v>0.19574999999999998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100.26666666666665</v>
      </c>
      <c r="BN105" s="64">
        <f>IFERROR(Y105*I105/H105,"0")</f>
        <v>101.51999999999998</v>
      </c>
      <c r="BO105" s="64">
        <f>IFERROR(1/J105*(X105/H105),"0")</f>
        <v>0.15873015873015869</v>
      </c>
      <c r="BP105" s="64">
        <f>IFERROR(1/J105*(Y105/H105),"0")</f>
        <v>0.1607142857142857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8.8888888888888875</v>
      </c>
      <c r="Y110" s="385">
        <f>IFERROR(Y105/H105,"0")+IFERROR(Y106/H106,"0")+IFERROR(Y107/H107,"0")+IFERROR(Y108/H108,"0")+IFERROR(Y109/H109,"0")</f>
        <v>9</v>
      </c>
      <c r="Z110" s="385">
        <f>IFERROR(IF(Z105="",0,Z105),"0")+IFERROR(IF(Z106="",0,Z106),"0")+IFERROR(IF(Z107="",0,Z107),"0")+IFERROR(IF(Z108="",0,Z108),"0")+IFERROR(IF(Z109="",0,Z109),"0")</f>
        <v>0.19574999999999998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96</v>
      </c>
      <c r="Y111" s="385">
        <f>IFERROR(SUM(Y105:Y109),"0")</f>
        <v>97.2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512</v>
      </c>
      <c r="Y114" s="384">
        <f>IFERROR(IF(X114="",0,CEILING((X114/$H114),1)*$H114),"")</f>
        <v>512.4</v>
      </c>
      <c r="Z114" s="36">
        <f>IFERROR(IF(Y114=0,"",ROUNDUP(Y114/H114,0)*0.02175),"")</f>
        <v>1.3267499999999999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546.37714285714287</v>
      </c>
      <c r="BN114" s="64">
        <f>IFERROR(Y114*I114/H114,"0")</f>
        <v>546.80399999999997</v>
      </c>
      <c r="BO114" s="64">
        <f>IFERROR(1/J114*(X114/H114),"0")</f>
        <v>1.0884353741496597</v>
      </c>
      <c r="BP114" s="64">
        <f>IFERROR(1/J114*(Y114/H114),"0")</f>
        <v>1.0892857142857142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60.952380952380949</v>
      </c>
      <c r="Y118" s="385">
        <f>IFERROR(Y113/H113,"0")+IFERROR(Y114/H114,"0")+IFERROR(Y115/H115,"0")+IFERROR(Y116/H116,"0")+IFERROR(Y117/H117,"0")</f>
        <v>60.999999999999993</v>
      </c>
      <c r="Z118" s="385">
        <f>IFERROR(IF(Z113="",0,Z113),"0")+IFERROR(IF(Z114="",0,Z114),"0")+IFERROR(IF(Z115="",0,Z115),"0")+IFERROR(IF(Z116="",0,Z116),"0")+IFERROR(IF(Z117="",0,Z117),"0")</f>
        <v>1.3267499999999999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512</v>
      </c>
      <c r="Y119" s="385">
        <f>IFERROR(SUM(Y113:Y117),"0")</f>
        <v>512.4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93</v>
      </c>
      <c r="Y123" s="384">
        <f>IFERROR(IF(X123="",0,CEILING((X123/$H123),1)*$H123),"")</f>
        <v>100.8</v>
      </c>
      <c r="Z123" s="36">
        <f>IFERROR(IF(Y123=0,"",ROUNDUP(Y123/H123,0)*0.02175),"")</f>
        <v>0.19574999999999998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96.985714285714295</v>
      </c>
      <c r="BN123" s="64">
        <f>IFERROR(Y123*I123/H123,"0")</f>
        <v>105.12</v>
      </c>
      <c r="BO123" s="64">
        <f>IFERROR(1/J123*(X123/H123),"0")</f>
        <v>0.1482780612244898</v>
      </c>
      <c r="BP123" s="64">
        <f>IFERROR(1/J123*(Y123/H123),"0")</f>
        <v>0.1607142857142857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8.3035714285714288</v>
      </c>
      <c r="Y127" s="385">
        <f>IFERROR(Y122/H122,"0")+IFERROR(Y123/H123,"0")+IFERROR(Y124/H124,"0")+IFERROR(Y125/H125,"0")+IFERROR(Y126/H126,"0")</f>
        <v>9</v>
      </c>
      <c r="Z127" s="385">
        <f>IFERROR(IF(Z122="",0,Z122),"0")+IFERROR(IF(Z123="",0,Z123),"0")+IFERROR(IF(Z124="",0,Z124),"0")+IFERROR(IF(Z125="",0,Z125),"0")+IFERROR(IF(Z126="",0,Z126),"0")</f>
        <v>0.19574999999999998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93</v>
      </c>
      <c r="Y128" s="385">
        <f>IFERROR(SUM(Y122:Y126),"0")</f>
        <v>100.8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4</v>
      </c>
      <c r="Y133" s="384">
        <f>IFERROR(IF(X133="",0,CEILING((X133/$H133),1)*$H133),"")</f>
        <v>4.8</v>
      </c>
      <c r="Z133" s="36">
        <f>IFERROR(IF(Y133=0,"",ROUNDUP(Y133/H133,0)*0.00753),"")</f>
        <v>1.506E-2</v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4.3333333333333339</v>
      </c>
      <c r="BN133" s="64">
        <f>IFERROR(Y133*I133/H133,"0")</f>
        <v>5.2</v>
      </c>
      <c r="BO133" s="64">
        <f>IFERROR(1/J133*(X133/H133),"0")</f>
        <v>1.0683760683760684E-2</v>
      </c>
      <c r="BP133" s="64">
        <f>IFERROR(1/J133*(Y133/H133),"0")</f>
        <v>1.282051282051282E-2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1.6666666666666667</v>
      </c>
      <c r="Y135" s="385">
        <f>IFERROR(Y130/H130,"0")+IFERROR(Y131/H131,"0")+IFERROR(Y132/H132,"0")+IFERROR(Y133/H133,"0")+IFERROR(Y134/H134,"0")</f>
        <v>2</v>
      </c>
      <c r="Z135" s="385">
        <f>IFERROR(IF(Z130="",0,Z130),"0")+IFERROR(IF(Z131="",0,Z131),"0")+IFERROR(IF(Z132="",0,Z132),"0")+IFERROR(IF(Z133="",0,Z133),"0")+IFERROR(IF(Z134="",0,Z134),"0")</f>
        <v>1.506E-2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4</v>
      </c>
      <c r="Y136" s="385">
        <f>IFERROR(SUM(Y130:Y134),"0")</f>
        <v>4.8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640</v>
      </c>
      <c r="Y139" s="384">
        <f t="shared" si="21"/>
        <v>646.80000000000007</v>
      </c>
      <c r="Z139" s="36">
        <f>IFERROR(IF(Y139=0,"",ROUNDUP(Y139/H139,0)*0.02175),"")</f>
        <v>1.67475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682.51428571428562</v>
      </c>
      <c r="BN139" s="64">
        <f t="shared" si="23"/>
        <v>689.76600000000008</v>
      </c>
      <c r="BO139" s="64">
        <f t="shared" si="24"/>
        <v>1.3605442176870748</v>
      </c>
      <c r="BP139" s="64">
        <f t="shared" si="25"/>
        <v>1.375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76.19047619047619</v>
      </c>
      <c r="Y144" s="385">
        <f>IFERROR(Y138/H138,"0")+IFERROR(Y139/H139,"0")+IFERROR(Y140/H140,"0")+IFERROR(Y141/H141,"0")+IFERROR(Y142/H142,"0")+IFERROR(Y143/H143,"0")</f>
        <v>77</v>
      </c>
      <c r="Z144" s="385">
        <f>IFERROR(IF(Z138="",0,Z138),"0")+IFERROR(IF(Z139="",0,Z139),"0")+IFERROR(IF(Z140="",0,Z140),"0")+IFERROR(IF(Z141="",0,Z141),"0")+IFERROR(IF(Z142="",0,Z142),"0")+IFERROR(IF(Z143="",0,Z143),"0")</f>
        <v>1.67475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640</v>
      </c>
      <c r="Y145" s="385">
        <f>IFERROR(SUM(Y138:Y143),"0")</f>
        <v>646.80000000000007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89</v>
      </c>
      <c r="Y183" s="384">
        <f>IFERROR(IF(X183="",0,CEILING((X183/$H183),1)*$H183),"")</f>
        <v>92.4</v>
      </c>
      <c r="Z183" s="36">
        <f>IFERROR(IF(Y183=0,"",ROUNDUP(Y183/H183,0)*0.02175),"")</f>
        <v>0.23924999999999999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94.97571428571429</v>
      </c>
      <c r="BN183" s="64">
        <f>IFERROR(Y183*I183/H183,"0")</f>
        <v>98.604000000000013</v>
      </c>
      <c r="BO183" s="64">
        <f>IFERROR(1/J183*(X183/H183),"0")</f>
        <v>0.18920068027210882</v>
      </c>
      <c r="BP183" s="64">
        <f>IFERROR(1/J183*(Y183/H183),"0")</f>
        <v>0.19642857142857142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10.595238095238095</v>
      </c>
      <c r="Y186" s="385">
        <f>IFERROR(Y183/H183,"0")+IFERROR(Y184/H184,"0")+IFERROR(Y185/H185,"0")</f>
        <v>11</v>
      </c>
      <c r="Z186" s="385">
        <f>IFERROR(IF(Z183="",0,Z183),"0")+IFERROR(IF(Z184="",0,Z184),"0")+IFERROR(IF(Z185="",0,Z185),"0")</f>
        <v>0.23924999999999999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89</v>
      </c>
      <c r="Y187" s="385">
        <f>IFERROR(SUM(Y183:Y185),"0")</f>
        <v>92.4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193</v>
      </c>
      <c r="Y191" s="384">
        <f t="shared" ref="Y191:Y198" si="26">IFERROR(IF(X191="",0,CEILING((X191/$H191),1)*$H191),"")</f>
        <v>193.20000000000002</v>
      </c>
      <c r="Z191" s="36">
        <f>IFERROR(IF(Y191=0,"",ROUNDUP(Y191/H191,0)*0.00753),"")</f>
        <v>0.34638000000000002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204.94761904761904</v>
      </c>
      <c r="BN191" s="64">
        <f t="shared" ref="BN191:BN198" si="28">IFERROR(Y191*I191/H191,"0")</f>
        <v>205.16</v>
      </c>
      <c r="BO191" s="64">
        <f t="shared" ref="BO191:BO198" si="29">IFERROR(1/J191*(X191/H191),"0")</f>
        <v>0.29456654456654452</v>
      </c>
      <c r="BP191" s="64">
        <f t="shared" ref="BP191:BP198" si="30">IFERROR(1/J191*(Y191/H191),"0")</f>
        <v>0.29487179487179488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45.952380952380949</v>
      </c>
      <c r="Y199" s="385">
        <f>IFERROR(Y191/H191,"0")+IFERROR(Y192/H192,"0")+IFERROR(Y193/H193,"0")+IFERROR(Y194/H194,"0")+IFERROR(Y195/H195,"0")+IFERROR(Y196/H196,"0")+IFERROR(Y197/H197,"0")+IFERROR(Y198/H198,"0")</f>
        <v>46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0.34638000000000002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193</v>
      </c>
      <c r="Y200" s="385">
        <f>IFERROR(SUM(Y191:Y198),"0")</f>
        <v>193.20000000000002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10</v>
      </c>
      <c r="Y213" s="384">
        <f t="shared" ref="Y213:Y220" si="31">IFERROR(IF(X213="",0,CEILING((X213/$H213),1)*$H213),"")</f>
        <v>10.8</v>
      </c>
      <c r="Z213" s="36">
        <f>IFERROR(IF(Y213=0,"",ROUNDUP(Y213/H213,0)*0.00937),"")</f>
        <v>1.874E-2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10.388888888888889</v>
      </c>
      <c r="BN213" s="64">
        <f t="shared" ref="BN213:BN220" si="33">IFERROR(Y213*I213/H213,"0")</f>
        <v>11.22</v>
      </c>
      <c r="BO213" s="64">
        <f t="shared" ref="BO213:BO220" si="34">IFERROR(1/J213*(X213/H213),"0")</f>
        <v>1.5432098765432096E-2</v>
      </c>
      <c r="BP213" s="64">
        <f t="shared" ref="BP213:BP220" si="35">IFERROR(1/J213*(Y213/H213),"0")</f>
        <v>1.6666666666666666E-2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25</v>
      </c>
      <c r="Y214" s="384">
        <f t="shared" si="31"/>
        <v>27</v>
      </c>
      <c r="Z214" s="36">
        <f>IFERROR(IF(Y214=0,"",ROUNDUP(Y214/H214,0)*0.00937),"")</f>
        <v>4.6850000000000003E-2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25.972222222222221</v>
      </c>
      <c r="BN214" s="64">
        <f t="shared" si="33"/>
        <v>28.049999999999997</v>
      </c>
      <c r="BO214" s="64">
        <f t="shared" si="34"/>
        <v>3.8580246913580245E-2</v>
      </c>
      <c r="BP214" s="64">
        <f t="shared" si="35"/>
        <v>4.1666666666666664E-2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6.481481481481481</v>
      </c>
      <c r="Y221" s="385">
        <f>IFERROR(Y213/H213,"0")+IFERROR(Y214/H214,"0")+IFERROR(Y215/H215,"0")+IFERROR(Y216/H216,"0")+IFERROR(Y217/H217,"0")+IFERROR(Y218/H218,"0")+IFERROR(Y219/H219,"0")+IFERROR(Y220/H220,"0")</f>
        <v>7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6.5590000000000009E-2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35</v>
      </c>
      <c r="Y222" s="385">
        <f>IFERROR(SUM(Y213:Y220),"0")</f>
        <v>37.799999999999997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182</v>
      </c>
      <c r="Y225" s="384">
        <f t="shared" si="36"/>
        <v>187.2</v>
      </c>
      <c r="Z225" s="36">
        <f>IFERROR(IF(Y225=0,"",ROUNDUP(Y225/H225,0)*0.02175),"")</f>
        <v>0.52200000000000002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195.16</v>
      </c>
      <c r="BN225" s="64">
        <f t="shared" si="38"/>
        <v>200.73600000000002</v>
      </c>
      <c r="BO225" s="64">
        <f t="shared" si="39"/>
        <v>0.41666666666666663</v>
      </c>
      <c r="BP225" s="64">
        <f t="shared" si="40"/>
        <v>0.42857142857142855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126</v>
      </c>
      <c r="Y228" s="384">
        <f t="shared" si="36"/>
        <v>127.19999999999999</v>
      </c>
      <c r="Z228" s="36">
        <f t="shared" ref="Z228:Z234" si="41">IFERROR(IF(Y228=0,"",ROUNDUP(Y228/H228,0)*0.00753),"")</f>
        <v>0.39909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141.22499999999999</v>
      </c>
      <c r="BN228" s="64">
        <f t="shared" si="38"/>
        <v>142.57</v>
      </c>
      <c r="BO228" s="64">
        <f t="shared" si="39"/>
        <v>0.33653846153846151</v>
      </c>
      <c r="BP228" s="64">
        <f t="shared" si="40"/>
        <v>0.33974358974358976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102</v>
      </c>
      <c r="Y230" s="384">
        <f t="shared" si="36"/>
        <v>103.2</v>
      </c>
      <c r="Z230" s="36">
        <f t="shared" si="41"/>
        <v>0.32379000000000002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113.56000000000002</v>
      </c>
      <c r="BN230" s="64">
        <f t="shared" si="38"/>
        <v>114.89600000000002</v>
      </c>
      <c r="BO230" s="64">
        <f t="shared" si="39"/>
        <v>0.27243589743589741</v>
      </c>
      <c r="BP230" s="64">
        <f t="shared" si="40"/>
        <v>0.27564102564102561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50</v>
      </c>
      <c r="Y231" s="384">
        <f t="shared" si="36"/>
        <v>50.4</v>
      </c>
      <c r="Z231" s="36">
        <f t="shared" si="41"/>
        <v>0.15812999999999999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55.666666666666664</v>
      </c>
      <c r="BN231" s="64">
        <f t="shared" si="38"/>
        <v>56.112000000000002</v>
      </c>
      <c r="BO231" s="64">
        <f t="shared" si="39"/>
        <v>0.13354700854700854</v>
      </c>
      <c r="BP231" s="64">
        <f t="shared" si="40"/>
        <v>0.13461538461538461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29</v>
      </c>
      <c r="Y233" s="384">
        <f t="shared" si="36"/>
        <v>31.2</v>
      </c>
      <c r="Z233" s="36">
        <f t="shared" si="41"/>
        <v>9.7890000000000005E-2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32.286666666666669</v>
      </c>
      <c r="BN233" s="64">
        <f t="shared" si="38"/>
        <v>34.736000000000004</v>
      </c>
      <c r="BO233" s="64">
        <f t="shared" si="39"/>
        <v>7.745726495726496E-2</v>
      </c>
      <c r="BP233" s="64">
        <f t="shared" si="40"/>
        <v>8.3333333333333329E-2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90</v>
      </c>
      <c r="Y234" s="384">
        <f t="shared" si="36"/>
        <v>91.2</v>
      </c>
      <c r="Z234" s="36">
        <f t="shared" si="41"/>
        <v>0.28614000000000001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100.425</v>
      </c>
      <c r="BN234" s="64">
        <f t="shared" si="38"/>
        <v>101.764</v>
      </c>
      <c r="BO234" s="64">
        <f t="shared" si="39"/>
        <v>0.24038461538461536</v>
      </c>
      <c r="BP234" s="64">
        <f t="shared" si="40"/>
        <v>0.24358974358974358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188.75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192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1.7870400000000002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579</v>
      </c>
      <c r="Y236" s="385">
        <f>IFERROR(SUM(Y224:Y234),"0")</f>
        <v>590.4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138</v>
      </c>
      <c r="Y241" s="384">
        <f>IFERROR(IF(X241="",0,CEILING((X241/$H241),1)*$H241),"")</f>
        <v>139.19999999999999</v>
      </c>
      <c r="Z241" s="36">
        <f>IFERROR(IF(Y241=0,"",ROUNDUP(Y241/H241,0)*0.00753),"")</f>
        <v>0.43674000000000002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153.64000000000001</v>
      </c>
      <c r="BN241" s="64">
        <f>IFERROR(Y241*I241/H241,"0")</f>
        <v>154.976</v>
      </c>
      <c r="BO241" s="64">
        <f>IFERROR(1/J241*(X241/H241),"0")</f>
        <v>0.36858974358974356</v>
      </c>
      <c r="BP241" s="64">
        <f>IFERROR(1/J241*(Y241/H241),"0")</f>
        <v>0.37179487179487181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54</v>
      </c>
      <c r="Y242" s="384">
        <f>IFERROR(IF(X242="",0,CEILING((X242/$H242),1)*$H242),"")</f>
        <v>55.199999999999996</v>
      </c>
      <c r="Z242" s="36">
        <f>IFERROR(IF(Y242=0,"",ROUNDUP(Y242/H242,0)*0.00753),"")</f>
        <v>0.17319000000000001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60.120000000000005</v>
      </c>
      <c r="BN242" s="64">
        <f>IFERROR(Y242*I242/H242,"0")</f>
        <v>61.455999999999996</v>
      </c>
      <c r="BO242" s="64">
        <f>IFERROR(1/J242*(X242/H242),"0")</f>
        <v>0.14423076923076922</v>
      </c>
      <c r="BP242" s="64">
        <f>IFERROR(1/J242*(Y242/H242),"0")</f>
        <v>0.14743589743589744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80</v>
      </c>
      <c r="Y243" s="385">
        <f>IFERROR(Y238/H238,"0")+IFERROR(Y239/H239,"0")+IFERROR(Y240/H240,"0")+IFERROR(Y241/H241,"0")+IFERROR(Y242/H242,"0")</f>
        <v>81</v>
      </c>
      <c r="Z243" s="385">
        <f>IFERROR(IF(Z238="",0,Z238),"0")+IFERROR(IF(Z239="",0,Z239),"0")+IFERROR(IF(Z240="",0,Z240),"0")+IFERROR(IF(Z241="",0,Z241),"0")+IFERROR(IF(Z242="",0,Z242),"0")</f>
        <v>0.60993000000000008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192</v>
      </c>
      <c r="Y244" s="385">
        <f>IFERROR(SUM(Y238:Y242),"0")</f>
        <v>194.39999999999998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12</v>
      </c>
      <c r="Y254" s="384">
        <f t="shared" si="42"/>
        <v>12</v>
      </c>
      <c r="Z254" s="36">
        <f>IFERROR(IF(Y254=0,"",ROUNDUP(Y254/H254,0)*0.00937),"")</f>
        <v>2.811E-2</v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12.72</v>
      </c>
      <c r="BN254" s="64">
        <f t="shared" si="44"/>
        <v>12.72</v>
      </c>
      <c r="BO254" s="64">
        <f t="shared" si="45"/>
        <v>2.5000000000000001E-2</v>
      </c>
      <c r="BP254" s="64">
        <f t="shared" si="46"/>
        <v>2.5000000000000001E-2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3</v>
      </c>
      <c r="Y255" s="385">
        <f>IFERROR(Y247/H247,"0")+IFERROR(Y248/H248,"0")+IFERROR(Y249/H249,"0")+IFERROR(Y250/H250,"0")+IFERROR(Y251/H251,"0")+IFERROR(Y252/H252,"0")+IFERROR(Y253/H253,"0")+IFERROR(Y254/H254,"0")</f>
        <v>3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2.811E-2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12</v>
      </c>
      <c r="Y256" s="385">
        <f>IFERROR(SUM(Y247:Y254),"0")</f>
        <v>12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12</v>
      </c>
      <c r="Y263" s="384">
        <f t="shared" si="47"/>
        <v>12</v>
      </c>
      <c r="Z263" s="36">
        <f>IFERROR(IF(Y263=0,"",ROUNDUP(Y263/H263,0)*0.00937),"")</f>
        <v>2.811E-2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12.72</v>
      </c>
      <c r="BN263" s="64">
        <f t="shared" si="49"/>
        <v>12.72</v>
      </c>
      <c r="BO263" s="64">
        <f t="shared" si="50"/>
        <v>2.5000000000000001E-2</v>
      </c>
      <c r="BP263" s="64">
        <f t="shared" si="51"/>
        <v>2.5000000000000001E-2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3</v>
      </c>
      <c r="Y267" s="385">
        <f>IFERROR(Y259/H259,"0")+IFERROR(Y260/H260,"0")+IFERROR(Y261/H261,"0")+IFERROR(Y262/H262,"0")+IFERROR(Y263/H263,"0")+IFERROR(Y264/H264,"0")+IFERROR(Y265/H265,"0")+IFERROR(Y266/H266,"0")</f>
        <v>3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2.811E-2</v>
      </c>
      <c r="AA267" s="386"/>
      <c r="AB267" s="386"/>
      <c r="AC267" s="386"/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12</v>
      </c>
      <c r="Y268" s="385">
        <f>IFERROR(SUM(Y259:Y266),"0")</f>
        <v>12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6</v>
      </c>
      <c r="Y295" s="384">
        <f>IFERROR(IF(X295="",0,CEILING((X295/$H295),1)*$H295),"")</f>
        <v>7.1999999999999993</v>
      </c>
      <c r="Z295" s="36">
        <f>IFERROR(IF(Y295=0,"",ROUNDUP(Y295/H295,0)*0.00753),"")</f>
        <v>2.2589999999999999E-2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6.6800000000000006</v>
      </c>
      <c r="BN295" s="64">
        <f>IFERROR(Y295*I295/H295,"0")</f>
        <v>8.016</v>
      </c>
      <c r="BO295" s="64">
        <f>IFERROR(1/J295*(X295/H295),"0")</f>
        <v>1.6025641025641024E-2</v>
      </c>
      <c r="BP295" s="64">
        <f>IFERROR(1/J295*(Y295/H295),"0")</f>
        <v>1.9230769230769232E-2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122</v>
      </c>
      <c r="Y296" s="384">
        <f>IFERROR(IF(X296="",0,CEILING((X296/$H296),1)*$H296),"")</f>
        <v>122.39999999999999</v>
      </c>
      <c r="Z296" s="36">
        <f>IFERROR(IF(Y296=0,"",ROUNDUP(Y296/H296,0)*0.00753),"")</f>
        <v>0.38403000000000004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132.16666666666666</v>
      </c>
      <c r="BN296" s="64">
        <f>IFERROR(Y296*I296/H296,"0")</f>
        <v>132.60000000000002</v>
      </c>
      <c r="BO296" s="64">
        <f>IFERROR(1/J296*(X296/H296),"0")</f>
        <v>0.32585470085470086</v>
      </c>
      <c r="BP296" s="64">
        <f>IFERROR(1/J296*(Y296/H296),"0")</f>
        <v>0.32692307692307693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53.333333333333336</v>
      </c>
      <c r="Y298" s="385">
        <f>IFERROR(Y293/H293,"0")+IFERROR(Y294/H294,"0")+IFERROR(Y295/H295,"0")+IFERROR(Y296/H296,"0")+IFERROR(Y297/H297,"0")</f>
        <v>54</v>
      </c>
      <c r="Z298" s="385">
        <f>IFERROR(IF(Z293="",0,Z293),"0")+IFERROR(IF(Z294="",0,Z294),"0")+IFERROR(IF(Z295="",0,Z295),"0")+IFERROR(IF(Z296="",0,Z296),"0")+IFERROR(IF(Z297="",0,Z297),"0")</f>
        <v>0.40662000000000004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128</v>
      </c>
      <c r="Y299" s="385">
        <f>IFERROR(SUM(Y293:Y297),"0")</f>
        <v>129.6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183</v>
      </c>
      <c r="Y317" s="384">
        <f t="shared" ref="Y317:Y324" si="57">IFERROR(IF(X317="",0,CEILING((X317/$H317),1)*$H317),"")</f>
        <v>183.60000000000002</v>
      </c>
      <c r="Z317" s="36">
        <f>IFERROR(IF(Y317=0,"",ROUNDUP(Y317/H317,0)*0.02175),"")</f>
        <v>0.36974999999999997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191.1333333333333</v>
      </c>
      <c r="BN317" s="64">
        <f t="shared" ref="BN317:BN324" si="59">IFERROR(Y317*I317/H317,"0")</f>
        <v>191.76000000000002</v>
      </c>
      <c r="BO317" s="64">
        <f t="shared" ref="BO317:BO324" si="60">IFERROR(1/J317*(X317/H317),"0")</f>
        <v>0.30257936507936506</v>
      </c>
      <c r="BP317" s="64">
        <f t="shared" ref="BP317:BP324" si="61">IFERROR(1/J317*(Y317/H317),"0")</f>
        <v>0.30357142857142855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124</v>
      </c>
      <c r="Y318" s="384">
        <f t="shared" si="57"/>
        <v>129.60000000000002</v>
      </c>
      <c r="Z318" s="36">
        <f>IFERROR(IF(Y318=0,"",ROUNDUP(Y318/H318,0)*0.02175),"")</f>
        <v>0.26100000000000001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129.51111111111109</v>
      </c>
      <c r="BN318" s="64">
        <f t="shared" si="59"/>
        <v>135.36000000000001</v>
      </c>
      <c r="BO318" s="64">
        <f t="shared" si="60"/>
        <v>0.205026455026455</v>
      </c>
      <c r="BP318" s="64">
        <f t="shared" si="61"/>
        <v>0.2142857142857143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179</v>
      </c>
      <c r="Y320" s="384">
        <f t="shared" si="57"/>
        <v>183.60000000000002</v>
      </c>
      <c r="Z320" s="36">
        <f>IFERROR(IF(Y320=0,"",ROUNDUP(Y320/H320,0)*0.02175),"")</f>
        <v>0.36974999999999997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186.95555555555552</v>
      </c>
      <c r="BN320" s="64">
        <f t="shared" si="59"/>
        <v>191.76000000000002</v>
      </c>
      <c r="BO320" s="64">
        <f t="shared" si="60"/>
        <v>0.29596560846560843</v>
      </c>
      <c r="BP320" s="64">
        <f t="shared" si="61"/>
        <v>0.30357142857142855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45</v>
      </c>
      <c r="Y325" s="385">
        <f>IFERROR(Y317/H317,"0")+IFERROR(Y318/H318,"0")+IFERROR(Y319/H319,"0")+IFERROR(Y320/H320,"0")+IFERROR(Y321/H321,"0")+IFERROR(Y322/H322,"0")+IFERROR(Y323/H323,"0")+IFERROR(Y324/H324,"0")</f>
        <v>46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1.0004999999999999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486</v>
      </c>
      <c r="Y326" s="385">
        <f>IFERROR(SUM(Y317:Y324),"0")</f>
        <v>496.80000000000007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228</v>
      </c>
      <c r="Y344" s="384">
        <f>IFERROR(IF(X344="",0,CEILING((X344/$H344),1)*$H344),"")</f>
        <v>235.20000000000002</v>
      </c>
      <c r="Z344" s="36">
        <f>IFERROR(IF(Y344=0,"",ROUNDUP(Y344/H344,0)*0.02175),"")</f>
        <v>0.60899999999999999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243.30857142857144</v>
      </c>
      <c r="BN344" s="64">
        <f>IFERROR(Y344*I344/H344,"0")</f>
        <v>250.99200000000002</v>
      </c>
      <c r="BO344" s="64">
        <f>IFERROR(1/J344*(X344/H344),"0")</f>
        <v>0.48469387755102039</v>
      </c>
      <c r="BP344" s="64">
        <f>IFERROR(1/J344*(Y344/H344),"0")</f>
        <v>0.5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215</v>
      </c>
      <c r="Y345" s="384">
        <f>IFERROR(IF(X345="",0,CEILING((X345/$H345),1)*$H345),"")</f>
        <v>218.4</v>
      </c>
      <c r="Z345" s="36">
        <f>IFERROR(IF(Y345=0,"",ROUNDUP(Y345/H345,0)*0.02175),"")</f>
        <v>0.60899999999999999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230.54615384615389</v>
      </c>
      <c r="BN345" s="64">
        <f>IFERROR(Y345*I345/H345,"0")</f>
        <v>234.19200000000004</v>
      </c>
      <c r="BO345" s="64">
        <f>IFERROR(1/J345*(X345/H345),"0")</f>
        <v>0.49221611721611724</v>
      </c>
      <c r="BP345" s="64">
        <f>IFERROR(1/J345*(Y345/H345),"0")</f>
        <v>0.5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85</v>
      </c>
      <c r="Y346" s="384">
        <f>IFERROR(IF(X346="",0,CEILING((X346/$H346),1)*$H346),"")</f>
        <v>92.4</v>
      </c>
      <c r="Z346" s="36">
        <f>IFERROR(IF(Y346=0,"",ROUNDUP(Y346/H346,0)*0.02175),"")</f>
        <v>0.23924999999999999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90.707142857142856</v>
      </c>
      <c r="BN346" s="64">
        <f>IFERROR(Y346*I346/H346,"0")</f>
        <v>98.604000000000013</v>
      </c>
      <c r="BO346" s="64">
        <f>IFERROR(1/J346*(X346/H346),"0")</f>
        <v>0.18069727891156462</v>
      </c>
      <c r="BP346" s="64">
        <f>IFERROR(1/J346*(Y346/H346),"0")</f>
        <v>0.19642857142857142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64.826007326007328</v>
      </c>
      <c r="Y347" s="385">
        <f>IFERROR(Y344/H344,"0")+IFERROR(Y345/H345,"0")+IFERROR(Y346/H346,"0")</f>
        <v>67</v>
      </c>
      <c r="Z347" s="385">
        <f>IFERROR(IF(Z344="",0,Z344),"0")+IFERROR(IF(Z345="",0,Z345),"0")+IFERROR(IF(Z346="",0,Z346),"0")</f>
        <v>1.4572499999999999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528</v>
      </c>
      <c r="Y348" s="385">
        <f>IFERROR(SUM(Y344:Y346),"0")</f>
        <v>546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778</v>
      </c>
      <c r="Y377" s="384">
        <f t="shared" si="67"/>
        <v>780</v>
      </c>
      <c r="Z377" s="36">
        <f>IFERROR(IF(Y377=0,"",ROUNDUP(Y377/H377,0)*0.02175),"")</f>
        <v>1.131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802.89600000000007</v>
      </c>
      <c r="BN377" s="64">
        <f t="shared" si="69"/>
        <v>804.95999999999992</v>
      </c>
      <c r="BO377" s="64">
        <f t="shared" si="70"/>
        <v>1.0805555555555555</v>
      </c>
      <c r="BP377" s="64">
        <f t="shared" si="71"/>
        <v>1.0833333333333333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384</v>
      </c>
      <c r="Y379" s="384">
        <f t="shared" si="67"/>
        <v>390</v>
      </c>
      <c r="Z379" s="36">
        <f>IFERROR(IF(Y379=0,"",ROUNDUP(Y379/H379,0)*0.02175),"")</f>
        <v>0.5655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396.28799999999995</v>
      </c>
      <c r="BN379" s="64">
        <f t="shared" si="69"/>
        <v>402.47999999999996</v>
      </c>
      <c r="BO379" s="64">
        <f t="shared" si="70"/>
        <v>0.53333333333333333</v>
      </c>
      <c r="BP379" s="64">
        <f t="shared" si="71"/>
        <v>0.54166666666666663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489</v>
      </c>
      <c r="Y381" s="384">
        <f t="shared" si="67"/>
        <v>495</v>
      </c>
      <c r="Z381" s="36">
        <f>IFERROR(IF(Y381=0,"",ROUNDUP(Y381/H381,0)*0.02175),"")</f>
        <v>0.71775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504.64800000000002</v>
      </c>
      <c r="BN381" s="64">
        <f t="shared" si="69"/>
        <v>510.84000000000003</v>
      </c>
      <c r="BO381" s="64">
        <f t="shared" si="70"/>
        <v>0.6791666666666667</v>
      </c>
      <c r="BP381" s="64">
        <f t="shared" si="71"/>
        <v>0.6875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110.06666666666666</v>
      </c>
      <c r="Y385" s="385">
        <f>IFERROR(Y376/H376,"0")+IFERROR(Y377/H377,"0")+IFERROR(Y378/H378,"0")+IFERROR(Y379/H379,"0")+IFERROR(Y380/H380,"0")+IFERROR(Y381/H381,"0")+IFERROR(Y382/H382,"0")+IFERROR(Y383/H383,"0")+IFERROR(Y384/H384,"0")</f>
        <v>111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2.41425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1651</v>
      </c>
      <c r="Y386" s="385">
        <f>IFERROR(SUM(Y376:Y384),"0")</f>
        <v>1665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270</v>
      </c>
      <c r="Y388" s="384">
        <f>IFERROR(IF(X388="",0,CEILING((X388/$H388),1)*$H388),"")</f>
        <v>270</v>
      </c>
      <c r="Z388" s="36">
        <f>IFERROR(IF(Y388=0,"",ROUNDUP(Y388/H388,0)*0.02175),"")</f>
        <v>0.39149999999999996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278.64000000000004</v>
      </c>
      <c r="BN388" s="64">
        <f>IFERROR(Y388*I388/H388,"0")</f>
        <v>278.64000000000004</v>
      </c>
      <c r="BO388" s="64">
        <f>IFERROR(1/J388*(X388/H388),"0")</f>
        <v>0.375</v>
      </c>
      <c r="BP388" s="64">
        <f>IFERROR(1/J388*(Y388/H388),"0")</f>
        <v>0.375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18</v>
      </c>
      <c r="Y390" s="385">
        <f>IFERROR(Y388/H388,"0")+IFERROR(Y389/H389,"0")</f>
        <v>18</v>
      </c>
      <c r="Z390" s="385">
        <f>IFERROR(IF(Z388="",0,Z388),"0")+IFERROR(IF(Z389="",0,Z389),"0")</f>
        <v>0.39149999999999996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270</v>
      </c>
      <c r="Y391" s="385">
        <f>IFERROR(SUM(Y388:Y389),"0")</f>
        <v>270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290</v>
      </c>
      <c r="Y395" s="384">
        <f>IFERROR(IF(X395="",0,CEILING((X395/$H395),1)*$H395),"")</f>
        <v>296.39999999999998</v>
      </c>
      <c r="Z395" s="36">
        <f>IFERROR(IF(Y395=0,"",ROUNDUP(Y395/H395,0)*0.02175),"")</f>
        <v>0.8264999999999999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310.96923076923082</v>
      </c>
      <c r="BN395" s="64">
        <f>IFERROR(Y395*I395/H395,"0")</f>
        <v>317.83200000000005</v>
      </c>
      <c r="BO395" s="64">
        <f>IFERROR(1/J395*(X395/H395),"0")</f>
        <v>0.66391941391941389</v>
      </c>
      <c r="BP395" s="64">
        <f>IFERROR(1/J395*(Y395/H395),"0")</f>
        <v>0.67857142857142849</v>
      </c>
    </row>
    <row r="396" spans="1:68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37.179487179487182</v>
      </c>
      <c r="Y396" s="385">
        <f>IFERROR(Y393/H393,"0")+IFERROR(Y394/H394,"0")+IFERROR(Y395/H395,"0")</f>
        <v>38</v>
      </c>
      <c r="Z396" s="385">
        <f>IFERROR(IF(Z393="",0,Z393),"0")+IFERROR(IF(Z394="",0,Z394),"0")+IFERROR(IF(Z395="",0,Z395),"0")</f>
        <v>0.8264999999999999</v>
      </c>
      <c r="AA396" s="386"/>
      <c r="AB396" s="386"/>
      <c r="AC396" s="386"/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290</v>
      </c>
      <c r="Y397" s="385">
        <f>IFERROR(SUM(Y393:Y395),"0")</f>
        <v>296.39999999999998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133</v>
      </c>
      <c r="Y399" s="384">
        <f>IFERROR(IF(X399="",0,CEILING((X399/$H399),1)*$H399),"")</f>
        <v>140.4</v>
      </c>
      <c r="Z399" s="36">
        <f>IFERROR(IF(Y399=0,"",ROUNDUP(Y399/H399,0)*0.02175),"")</f>
        <v>0.39149999999999996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142.61692307692309</v>
      </c>
      <c r="BN399" s="64">
        <f>IFERROR(Y399*I399/H399,"0")</f>
        <v>150.55200000000002</v>
      </c>
      <c r="BO399" s="64">
        <f>IFERROR(1/J399*(X399/H399),"0")</f>
        <v>0.30448717948717946</v>
      </c>
      <c r="BP399" s="64">
        <f>IFERROR(1/J399*(Y399/H399),"0")</f>
        <v>0.3214285714285714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17.051282051282051</v>
      </c>
      <c r="Y401" s="385">
        <f>IFERROR(Y399/H399,"0")+IFERROR(Y400/H400,"0")</f>
        <v>18</v>
      </c>
      <c r="Z401" s="385">
        <f>IFERROR(IF(Z399="",0,Z399),"0")+IFERROR(IF(Z400="",0,Z400),"0")</f>
        <v>0.39149999999999996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133</v>
      </c>
      <c r="Y402" s="385">
        <f>IFERROR(SUM(Y399:Y400),"0")</f>
        <v>140.4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457</v>
      </c>
      <c r="Y417" s="384">
        <f>IFERROR(IF(X417="",0,CEILING((X417/$H417),1)*$H417),"")</f>
        <v>460.2</v>
      </c>
      <c r="Z417" s="36">
        <f>IFERROR(IF(Y417=0,"",ROUNDUP(Y417/H417,0)*0.02175),"")</f>
        <v>1.28325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490.04461538461544</v>
      </c>
      <c r="BN417" s="64">
        <f>IFERROR(Y417*I417/H417,"0")</f>
        <v>493.47600000000006</v>
      </c>
      <c r="BO417" s="64">
        <f>IFERROR(1/J417*(X417/H417),"0")</f>
        <v>1.0462454212454213</v>
      </c>
      <c r="BP417" s="64">
        <f>IFERROR(1/J417*(Y417/H417),"0")</f>
        <v>1.0535714285714286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58.589743589743591</v>
      </c>
      <c r="Y422" s="385">
        <f>IFERROR(Y417/H417,"0")+IFERROR(Y418/H418,"0")+IFERROR(Y419/H419,"0")+IFERROR(Y420/H420,"0")+IFERROR(Y421/H421,"0")</f>
        <v>59</v>
      </c>
      <c r="Z422" s="385">
        <f>IFERROR(IF(Z417="",0,Z417),"0")+IFERROR(IF(Z418="",0,Z418),"0")+IFERROR(IF(Z419="",0,Z419),"0")+IFERROR(IF(Z420="",0,Z420),"0")+IFERROR(IF(Z421="",0,Z421),"0")</f>
        <v>1.28325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457</v>
      </c>
      <c r="Y423" s="385">
        <f>IFERROR(SUM(Y417:Y421),"0")</f>
        <v>460.2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220</v>
      </c>
      <c r="Y436" s="384">
        <f t="shared" si="72"/>
        <v>222.60000000000002</v>
      </c>
      <c r="Z436" s="36">
        <f>IFERROR(IF(Y436=0,"",ROUNDUP(Y436/H436,0)*0.00753),"")</f>
        <v>0.39909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232.04761904761901</v>
      </c>
      <c r="BN436" s="64">
        <f t="shared" si="74"/>
        <v>234.79</v>
      </c>
      <c r="BO436" s="64">
        <f t="shared" si="75"/>
        <v>0.33577533577533575</v>
      </c>
      <c r="BP436" s="64">
        <f t="shared" si="76"/>
        <v>0.33974358974358976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162</v>
      </c>
      <c r="Y438" s="384">
        <f t="shared" si="72"/>
        <v>163.80000000000001</v>
      </c>
      <c r="Z438" s="36">
        <f>IFERROR(IF(Y438=0,"",ROUNDUP(Y438/H438,0)*0.00753),"")</f>
        <v>0.29366999999999999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170.87142857142857</v>
      </c>
      <c r="BN438" s="64">
        <f t="shared" si="74"/>
        <v>172.77</v>
      </c>
      <c r="BO438" s="64">
        <f t="shared" si="75"/>
        <v>0.24725274725274723</v>
      </c>
      <c r="BP438" s="64">
        <f t="shared" si="76"/>
        <v>0.25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90.952380952380949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92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0.69276000000000004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382</v>
      </c>
      <c r="Y457" s="385">
        <f>IFERROR(SUM(Y435:Y455),"0")</f>
        <v>386.40000000000003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253</v>
      </c>
      <c r="Y473" s="384">
        <f t="shared" ref="Y473:Y478" si="78">IFERROR(IF(X473="",0,CEILING((X473/$H473),1)*$H473),"")</f>
        <v>256.2</v>
      </c>
      <c r="Z473" s="36">
        <f>IFERROR(IF(Y473=0,"",ROUNDUP(Y473/H473,0)*0.00753),"")</f>
        <v>0.45933000000000002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266.85476190476186</v>
      </c>
      <c r="BN473" s="64">
        <f t="shared" ref="BN473:BN478" si="80">IFERROR(Y473*I473/H473,"0")</f>
        <v>270.22999999999996</v>
      </c>
      <c r="BO473" s="64">
        <f t="shared" ref="BO473:BO478" si="81">IFERROR(1/J473*(X473/H473),"0")</f>
        <v>0.3861416361416361</v>
      </c>
      <c r="BP473" s="64">
        <f t="shared" ref="BP473:BP478" si="82">IFERROR(1/J473*(Y473/H473),"0")</f>
        <v>0.39102564102564097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60.238095238095234</v>
      </c>
      <c r="Y479" s="385">
        <f>IFERROR(Y473/H473,"0")+IFERROR(Y474/H474,"0")+IFERROR(Y475/H475,"0")+IFERROR(Y476/H476,"0")+IFERROR(Y477/H477,"0")+IFERROR(Y478/H478,"0")</f>
        <v>60.999999999999993</v>
      </c>
      <c r="Z479" s="385">
        <f>IFERROR(IF(Z473="",0,Z473),"0")+IFERROR(IF(Z474="",0,Z474),"0")+IFERROR(IF(Z475="",0,Z475),"0")+IFERROR(IF(Z476="",0,Z476),"0")+IFERROR(IF(Z477="",0,Z477),"0")+IFERROR(IF(Z478="",0,Z478),"0")</f>
        <v>0.45933000000000002</v>
      </c>
      <c r="AA479" s="386"/>
      <c r="AB479" s="386"/>
      <c r="AC479" s="386"/>
    </row>
    <row r="480" spans="1:68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253</v>
      </c>
      <c r="Y480" s="385">
        <f>IFERROR(SUM(Y473:Y478),"0")</f>
        <v>256.2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48</v>
      </c>
      <c r="Y503" s="384">
        <f t="shared" si="83"/>
        <v>52.800000000000004</v>
      </c>
      <c r="Z503" s="36">
        <f t="shared" si="84"/>
        <v>0.1196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51.272727272727266</v>
      </c>
      <c r="BN503" s="64">
        <f t="shared" si="86"/>
        <v>56.400000000000006</v>
      </c>
      <c r="BO503" s="64">
        <f t="shared" si="87"/>
        <v>8.7412587412587409E-2</v>
      </c>
      <c r="BP503" s="64">
        <f t="shared" si="88"/>
        <v>9.6153846153846159E-2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390</v>
      </c>
      <c r="Y505" s="384">
        <f t="shared" si="83"/>
        <v>390.72</v>
      </c>
      <c r="Z505" s="36">
        <f t="shared" si="84"/>
        <v>0.88504000000000005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416.59090909090907</v>
      </c>
      <c r="BN505" s="64">
        <f t="shared" si="86"/>
        <v>417.36</v>
      </c>
      <c r="BO505" s="64">
        <f t="shared" si="87"/>
        <v>0.71022727272727271</v>
      </c>
      <c r="BP505" s="64">
        <f t="shared" si="88"/>
        <v>0.71153846153846156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82.954545454545453</v>
      </c>
      <c r="Y508" s="385">
        <f>IFERROR(Y500/H500,"0")+IFERROR(Y501/H501,"0")+IFERROR(Y502/H502,"0")+IFERROR(Y503/H503,"0")+IFERROR(Y504/H504,"0")+IFERROR(Y505/H505,"0")+IFERROR(Y506/H506,"0")+IFERROR(Y507/H507,"0")</f>
        <v>84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1.00464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438</v>
      </c>
      <c r="Y509" s="385">
        <f>IFERROR(SUM(Y500:Y507),"0")</f>
        <v>443.52000000000004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358</v>
      </c>
      <c r="Y511" s="384">
        <f>IFERROR(IF(X511="",0,CEILING((X511/$H511),1)*$H511),"")</f>
        <v>359.04</v>
      </c>
      <c r="Z511" s="36">
        <f>IFERROR(IF(Y511=0,"",ROUNDUP(Y511/H511,0)*0.01196),"")</f>
        <v>0.81328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382.40909090909088</v>
      </c>
      <c r="BN511" s="64">
        <f>IFERROR(Y511*I511/H511,"0")</f>
        <v>383.52</v>
      </c>
      <c r="BO511" s="64">
        <f>IFERROR(1/J511*(X511/H511),"0")</f>
        <v>0.65195221445221441</v>
      </c>
      <c r="BP511" s="64">
        <f>IFERROR(1/J511*(Y511/H511),"0")</f>
        <v>0.65384615384615385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67.803030303030297</v>
      </c>
      <c r="Y513" s="385">
        <f>IFERROR(Y511/H511,"0")+IFERROR(Y512/H512,"0")</f>
        <v>68</v>
      </c>
      <c r="Z513" s="385">
        <f>IFERROR(IF(Z511="",0,Z511),"0")+IFERROR(IF(Z512="",0,Z512),"0")</f>
        <v>0.81328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358</v>
      </c>
      <c r="Y514" s="385">
        <f>IFERROR(SUM(Y511:Y512),"0")</f>
        <v>359.04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92</v>
      </c>
      <c r="Y517" s="384">
        <f t="shared" si="89"/>
        <v>95.04</v>
      </c>
      <c r="Z517" s="36">
        <f>IFERROR(IF(Y517=0,"",ROUNDUP(Y517/H517,0)*0.01196),"")</f>
        <v>0.21528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98.272727272727266</v>
      </c>
      <c r="BN517" s="64">
        <f t="shared" si="91"/>
        <v>101.52000000000001</v>
      </c>
      <c r="BO517" s="64">
        <f t="shared" si="92"/>
        <v>0.16754079254079252</v>
      </c>
      <c r="BP517" s="64">
        <f t="shared" si="93"/>
        <v>0.17307692307692307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54</v>
      </c>
      <c r="Y518" s="384">
        <f t="shared" si="89"/>
        <v>58.080000000000005</v>
      </c>
      <c r="Z518" s="36">
        <f>IFERROR(IF(Y518=0,"",ROUNDUP(Y518/H518,0)*0.01196),"")</f>
        <v>0.13156000000000001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57.68181818181818</v>
      </c>
      <c r="BN518" s="64">
        <f t="shared" si="91"/>
        <v>62.040000000000006</v>
      </c>
      <c r="BO518" s="64">
        <f t="shared" si="92"/>
        <v>9.8339160839160833E-2</v>
      </c>
      <c r="BP518" s="64">
        <f t="shared" si="93"/>
        <v>0.10576923076923078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27.651515151515149</v>
      </c>
      <c r="Y522" s="385">
        <f>IFERROR(Y516/H516,"0")+IFERROR(Y517/H517,"0")+IFERROR(Y518/H518,"0")+IFERROR(Y519/H519,"0")+IFERROR(Y520/H520,"0")+IFERROR(Y521/H521,"0")</f>
        <v>29</v>
      </c>
      <c r="Z522" s="385">
        <f>IFERROR(IF(Z516="",0,Z516),"0")+IFERROR(IF(Z517="",0,Z517),"0")+IFERROR(IF(Z518="",0,Z518),"0")+IFERROR(IF(Z519="",0,Z519),"0")+IFERROR(IF(Z520="",0,Z520),"0")+IFERROR(IF(Z521="",0,Z521),"0")</f>
        <v>0.34684000000000004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146</v>
      </c>
      <c r="Y523" s="385">
        <f>IFERROR(SUM(Y516:Y521),"0")</f>
        <v>153.12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10</v>
      </c>
      <c r="Y526" s="384">
        <f>IFERROR(IF(X526="",0,CEILING((X526/$H526),1)*$H526),"")</f>
        <v>15.6</v>
      </c>
      <c r="Z526" s="36">
        <f>IFERROR(IF(Y526=0,"",ROUNDUP(Y526/H526,0)*0.02175),"")</f>
        <v>4.3499999999999997E-2</v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10.700000000000001</v>
      </c>
      <c r="BN526" s="64">
        <f>IFERROR(Y526*I526/H526,"0")</f>
        <v>16.692</v>
      </c>
      <c r="BO526" s="64">
        <f>IFERROR(1/J526*(X526/H526),"0")</f>
        <v>2.2893772893772896E-2</v>
      </c>
      <c r="BP526" s="64">
        <f>IFERROR(1/J526*(Y526/H526),"0")</f>
        <v>3.5714285714285712E-2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1.2820512820512822</v>
      </c>
      <c r="Y528" s="385">
        <f>IFERROR(Y525/H525,"0")+IFERROR(Y526/H526,"0")+IFERROR(Y527/H527,"0")</f>
        <v>2</v>
      </c>
      <c r="Z528" s="385">
        <f>IFERROR(IF(Z525="",0,Z525),"0")+IFERROR(IF(Z526="",0,Z526),"0")+IFERROR(IF(Z527="",0,Z527),"0")</f>
        <v>4.3499999999999997E-2</v>
      </c>
      <c r="AA528" s="386"/>
      <c r="AB528" s="386"/>
      <c r="AC528" s="386"/>
    </row>
    <row r="529" spans="1:68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10</v>
      </c>
      <c r="Y529" s="385">
        <f>IFERROR(SUM(Y525:Y527),"0")</f>
        <v>15.6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733</v>
      </c>
      <c r="Y564" s="384">
        <f>IFERROR(IF(X564="",0,CEILING((X564/$H564),1)*$H564),"")</f>
        <v>733.19999999999993</v>
      </c>
      <c r="Z564" s="36">
        <f>IFERROR(IF(Y564=0,"",ROUNDUP(Y564/H564,0)*0.02175),"")</f>
        <v>2.0444999999999998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786.00153846153853</v>
      </c>
      <c r="BN564" s="64">
        <f>IFERROR(Y564*I564/H564,"0")</f>
        <v>786.21600000000001</v>
      </c>
      <c r="BO564" s="64">
        <f>IFERROR(1/J564*(X564/H564),"0")</f>
        <v>1.6781135531135531</v>
      </c>
      <c r="BP564" s="64">
        <f>IFERROR(1/J564*(Y564/H564),"0")</f>
        <v>1.6785714285714284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93.974358974358978</v>
      </c>
      <c r="Y568" s="385">
        <f>IFERROR(Y564/H564,"0")+IFERROR(Y565/H565,"0")+IFERROR(Y566/H566,"0")+IFERROR(Y567/H567,"0")</f>
        <v>94</v>
      </c>
      <c r="Z568" s="385">
        <f>IFERROR(IF(Z564="",0,Z564),"0")+IFERROR(IF(Z565="",0,Z565),"0")+IFERROR(IF(Z566="",0,Z566),"0")+IFERROR(IF(Z567="",0,Z567),"0")</f>
        <v>2.0444999999999998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733</v>
      </c>
      <c r="Y569" s="385">
        <f>IFERROR(SUM(Y564:Y567),"0")</f>
        <v>733.19999999999993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9087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9230.880000000001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9640.256464424463</v>
      </c>
      <c r="Y596" s="385">
        <f>IFERROR(SUM(BN22:BN592),"0")</f>
        <v>9793.0320000000011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18</v>
      </c>
      <c r="Y597" s="38">
        <f>ROUNDUP(SUM(BP22:BP592),0)</f>
        <v>18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10090.256464424463</v>
      </c>
      <c r="Y598" s="385">
        <f>GrossWeightTotalR+PalletQtyTotalR*25</f>
        <v>10243.032000000001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1364.0327885077886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1386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20.945310000000003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43.2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342</v>
      </c>
      <c r="E605" s="46">
        <f>IFERROR(Y105*1,"0")+IFERROR(Y106*1,"0")+IFERROR(Y107*1,"0")+IFERROR(Y108*1,"0")+IFERROR(Y109*1,"0")+IFERROR(Y113*1,"0")+IFERROR(Y114*1,"0")+IFERROR(Y115*1,"0")+IFERROR(Y116*1,"0")+IFERROR(Y117*1,"0")</f>
        <v>609.6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752.40000000000009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92.4</v>
      </c>
      <c r="I605" s="46">
        <f>IFERROR(Y191*1,"0")+IFERROR(Y192*1,"0")+IFERROR(Y193*1,"0")+IFERROR(Y194*1,"0")+IFERROR(Y195*1,"0")+IFERROR(Y196*1,"0")+IFERROR(Y197*1,"0")+IFERROR(Y198*1,"0")</f>
        <v>193.20000000000002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822.60000000000014</v>
      </c>
      <c r="K605" s="46">
        <f>IFERROR(Y247*1,"0")+IFERROR(Y248*1,"0")+IFERROR(Y249*1,"0")+IFERROR(Y250*1,"0")+IFERROR(Y251*1,"0")+IFERROR(Y252*1,"0")+IFERROR(Y253*1,"0")+IFERROR(Y254*1,"0")</f>
        <v>12</v>
      </c>
      <c r="L605" s="381"/>
      <c r="M605" s="46">
        <f>IFERROR(Y259*1,"0")+IFERROR(Y260*1,"0")+IFERROR(Y261*1,"0")+IFERROR(Y262*1,"0")+IFERROR(Y263*1,"0")+IFERROR(Y264*1,"0")+IFERROR(Y265*1,"0")+IFERROR(Y266*1,"0")</f>
        <v>12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129.6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1042.8000000000002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2371.8000000000002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460.2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386.40000000000003</v>
      </c>
      <c r="Z605" s="46">
        <f>IFERROR(Y469*1,"0")+IFERROR(Y473*1,"0")+IFERROR(Y474*1,"0")+IFERROR(Y475*1,"0")+IFERROR(Y476*1,"0")+IFERROR(Y477*1,"0")+IFERROR(Y478*1,"0")+IFERROR(Y482*1,"0")</f>
        <v>256.2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971.28000000000009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733.19999999999993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64,03"/>
        <filter val="1 651,00"/>
        <filter val="1,28"/>
        <filter val="1,67"/>
        <filter val="10 090,26"/>
        <filter val="10,00"/>
        <filter val="10,60"/>
        <filter val="102,00"/>
        <filter val="110,07"/>
        <filter val="12,00"/>
        <filter val="121,00"/>
        <filter val="122,00"/>
        <filter val="124,00"/>
        <filter val="126,00"/>
        <filter val="128,00"/>
        <filter val="133,00"/>
        <filter val="138,00"/>
        <filter val="14,40"/>
        <filter val="146,00"/>
        <filter val="162,00"/>
        <filter val="17,05"/>
        <filter val="179,00"/>
        <filter val="18"/>
        <filter val="18,00"/>
        <filter val="18,80"/>
        <filter val="182,00"/>
        <filter val="183,00"/>
        <filter val="188,75"/>
        <filter val="192,00"/>
        <filter val="193,00"/>
        <filter val="203,00"/>
        <filter val="215,00"/>
        <filter val="220,00"/>
        <filter val="228,00"/>
        <filter val="25,00"/>
        <filter val="253,00"/>
        <filter val="27,65"/>
        <filter val="270,00"/>
        <filter val="29,00"/>
        <filter val="290,00"/>
        <filter val="3,00"/>
        <filter val="3,15"/>
        <filter val="34,00"/>
        <filter val="35,00"/>
        <filter val="358,00"/>
        <filter val="37,18"/>
        <filter val="382,00"/>
        <filter val="384,00"/>
        <filter val="390,00"/>
        <filter val="4,00"/>
        <filter val="438,00"/>
        <filter val="45,00"/>
        <filter val="45,95"/>
        <filter val="457,00"/>
        <filter val="48,00"/>
        <filter val="486,00"/>
        <filter val="489,00"/>
        <filter val="5,00"/>
        <filter val="50,00"/>
        <filter val="512,00"/>
        <filter val="528,00"/>
        <filter val="53,33"/>
        <filter val="54,00"/>
        <filter val="579,00"/>
        <filter val="58,59"/>
        <filter val="6,00"/>
        <filter val="6,48"/>
        <filter val="60,24"/>
        <filter val="60,95"/>
        <filter val="64,83"/>
        <filter val="640,00"/>
        <filter val="67,80"/>
        <filter val="733,00"/>
        <filter val="76,19"/>
        <filter val="778,00"/>
        <filter val="8,30"/>
        <filter val="8,89"/>
        <filter val="80,00"/>
        <filter val="82,95"/>
        <filter val="85,00"/>
        <filter val="89,00"/>
        <filter val="9 087,00"/>
        <filter val="9 640,26"/>
        <filter val="9,00"/>
        <filter val="90,00"/>
        <filter val="90,95"/>
        <filter val="92,00"/>
        <filter val="93,00"/>
        <filter val="93,97"/>
        <filter val="96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