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КИ филиалы\"/>
    </mc:Choice>
  </mc:AlternateContent>
  <xr:revisionPtr revIDLastSave="0" documentId="13_ncr:1_{54740194-153E-4335-9FAC-B8EEBCB650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6" i="1"/>
  <c r="N5" i="1" l="1"/>
  <c r="F93" i="1" l="1"/>
  <c r="E93" i="1"/>
  <c r="P93" i="1" s="1"/>
  <c r="F64" i="1"/>
  <c r="E64" i="1"/>
  <c r="P64" i="1" s="1"/>
  <c r="F56" i="1"/>
  <c r="AC20" i="1"/>
  <c r="AC23" i="1"/>
  <c r="AC28" i="1"/>
  <c r="AC31" i="1"/>
  <c r="AC32" i="1"/>
  <c r="AC33" i="1"/>
  <c r="AC55" i="1"/>
  <c r="AC61" i="1"/>
  <c r="AC67" i="1"/>
  <c r="AC70" i="1"/>
  <c r="AC72" i="1"/>
  <c r="AC73" i="1"/>
  <c r="AC74" i="1"/>
  <c r="AC76" i="1"/>
  <c r="AC78" i="1"/>
  <c r="AC79" i="1"/>
  <c r="AC80" i="1"/>
  <c r="AC81" i="1"/>
  <c r="AC87" i="1"/>
  <c r="AC91" i="1"/>
  <c r="AC94" i="1"/>
  <c r="AC96" i="1"/>
  <c r="AC10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T20" i="1" s="1"/>
  <c r="P21" i="1"/>
  <c r="P22" i="1"/>
  <c r="P23" i="1"/>
  <c r="P24" i="1"/>
  <c r="P25" i="1"/>
  <c r="P26" i="1"/>
  <c r="P27" i="1"/>
  <c r="P28" i="1"/>
  <c r="T28" i="1" s="1"/>
  <c r="P29" i="1"/>
  <c r="P30" i="1"/>
  <c r="P31" i="1"/>
  <c r="P32" i="1"/>
  <c r="T32" i="1" s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T70" i="1" s="1"/>
  <c r="P71" i="1"/>
  <c r="P72" i="1"/>
  <c r="T72" i="1" s="1"/>
  <c r="P73" i="1"/>
  <c r="T73" i="1" s="1"/>
  <c r="P74" i="1"/>
  <c r="T74" i="1" s="1"/>
  <c r="P75" i="1"/>
  <c r="P76" i="1"/>
  <c r="T76" i="1" s="1"/>
  <c r="P77" i="1"/>
  <c r="P78" i="1"/>
  <c r="T78" i="1" s="1"/>
  <c r="P79" i="1"/>
  <c r="T79" i="1" s="1"/>
  <c r="P80" i="1"/>
  <c r="T80" i="1" s="1"/>
  <c r="P81" i="1"/>
  <c r="T81" i="1" s="1"/>
  <c r="P82" i="1"/>
  <c r="P83" i="1"/>
  <c r="P84" i="1"/>
  <c r="P85" i="1"/>
  <c r="P86" i="1"/>
  <c r="P87" i="1"/>
  <c r="T87" i="1" s="1"/>
  <c r="P88" i="1"/>
  <c r="P89" i="1"/>
  <c r="P90" i="1"/>
  <c r="P91" i="1"/>
  <c r="T91" i="1" s="1"/>
  <c r="P92" i="1"/>
  <c r="P94" i="1"/>
  <c r="T94" i="1" s="1"/>
  <c r="P95" i="1"/>
  <c r="P96" i="1"/>
  <c r="T96" i="1" s="1"/>
  <c r="P97" i="1"/>
  <c r="P98" i="1"/>
  <c r="P99" i="1"/>
  <c r="P100" i="1"/>
  <c r="P101" i="1"/>
  <c r="P102" i="1"/>
  <c r="T102" i="1" s="1"/>
  <c r="P6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M5" i="1"/>
  <c r="L5" i="1"/>
  <c r="J5" i="1"/>
  <c r="Q56" i="1" l="1"/>
  <c r="AC100" i="1"/>
  <c r="T100" i="1"/>
  <c r="U100" i="1"/>
  <c r="U98" i="1"/>
  <c r="T89" i="1"/>
  <c r="U89" i="1"/>
  <c r="T85" i="1"/>
  <c r="U85" i="1"/>
  <c r="T83" i="1"/>
  <c r="U83" i="1"/>
  <c r="T77" i="1"/>
  <c r="U77" i="1"/>
  <c r="U75" i="1"/>
  <c r="T71" i="1"/>
  <c r="U71" i="1"/>
  <c r="Q69" i="1"/>
  <c r="T69" i="1" s="1"/>
  <c r="U69" i="1"/>
  <c r="Q65" i="1"/>
  <c r="T65" i="1" s="1"/>
  <c r="U65" i="1"/>
  <c r="Q62" i="1"/>
  <c r="T62" i="1" s="1"/>
  <c r="U62" i="1"/>
  <c r="Q60" i="1"/>
  <c r="T60" i="1" s="1"/>
  <c r="U60" i="1"/>
  <c r="Q58" i="1"/>
  <c r="T58" i="1" s="1"/>
  <c r="U58" i="1"/>
  <c r="Q54" i="1"/>
  <c r="T54" i="1" s="1"/>
  <c r="U54" i="1"/>
  <c r="Q52" i="1"/>
  <c r="T52" i="1" s="1"/>
  <c r="U52" i="1"/>
  <c r="Q50" i="1"/>
  <c r="T50" i="1" s="1"/>
  <c r="U50" i="1"/>
  <c r="Q48" i="1"/>
  <c r="T48" i="1" s="1"/>
  <c r="U48" i="1"/>
  <c r="Q46" i="1"/>
  <c r="T46" i="1" s="1"/>
  <c r="U46" i="1"/>
  <c r="T44" i="1"/>
  <c r="U44" i="1"/>
  <c r="T42" i="1"/>
  <c r="U42" i="1"/>
  <c r="Q40" i="1"/>
  <c r="T40" i="1" s="1"/>
  <c r="U40" i="1"/>
  <c r="Q38" i="1"/>
  <c r="T38" i="1" s="1"/>
  <c r="U38" i="1"/>
  <c r="T36" i="1"/>
  <c r="U36" i="1"/>
  <c r="Q34" i="1"/>
  <c r="T34" i="1" s="1"/>
  <c r="U34" i="1"/>
  <c r="T30" i="1"/>
  <c r="U30" i="1"/>
  <c r="Q26" i="1"/>
  <c r="T26" i="1" s="1"/>
  <c r="U26" i="1"/>
  <c r="Q24" i="1"/>
  <c r="T24" i="1" s="1"/>
  <c r="U24" i="1"/>
  <c r="Q22" i="1"/>
  <c r="T22" i="1" s="1"/>
  <c r="U22" i="1"/>
  <c r="Q18" i="1"/>
  <c r="T18" i="1" s="1"/>
  <c r="U18" i="1"/>
  <c r="Q16" i="1"/>
  <c r="T16" i="1" s="1"/>
  <c r="U16" i="1"/>
  <c r="Q14" i="1"/>
  <c r="T14" i="1" s="1"/>
  <c r="U14" i="1"/>
  <c r="T12" i="1"/>
  <c r="U12" i="1"/>
  <c r="T10" i="1"/>
  <c r="U10" i="1"/>
  <c r="AC8" i="1"/>
  <c r="T8" i="1"/>
  <c r="U8" i="1"/>
  <c r="F5" i="1"/>
  <c r="U56" i="1"/>
  <c r="T56" i="1"/>
  <c r="U64" i="1"/>
  <c r="U93" i="1"/>
  <c r="Q6" i="1"/>
  <c r="T6" i="1" s="1"/>
  <c r="U6" i="1"/>
  <c r="T101" i="1"/>
  <c r="U101" i="1"/>
  <c r="T99" i="1"/>
  <c r="U99" i="1"/>
  <c r="T97" i="1"/>
  <c r="U97" i="1"/>
  <c r="T95" i="1"/>
  <c r="U95" i="1"/>
  <c r="Q92" i="1"/>
  <c r="T92" i="1" s="1"/>
  <c r="U92" i="1"/>
  <c r="Q90" i="1"/>
  <c r="T90" i="1" s="1"/>
  <c r="U90" i="1"/>
  <c r="Q88" i="1"/>
  <c r="T88" i="1" s="1"/>
  <c r="U88" i="1"/>
  <c r="T86" i="1"/>
  <c r="U86" i="1"/>
  <c r="T84" i="1"/>
  <c r="U84" i="1"/>
  <c r="T82" i="1"/>
  <c r="U82" i="1"/>
  <c r="Q68" i="1"/>
  <c r="T68" i="1" s="1"/>
  <c r="U68" i="1"/>
  <c r="Q66" i="1"/>
  <c r="T66" i="1" s="1"/>
  <c r="U66" i="1"/>
  <c r="AC63" i="1"/>
  <c r="T63" i="1"/>
  <c r="U63" i="1"/>
  <c r="U59" i="1"/>
  <c r="T57" i="1"/>
  <c r="U57" i="1"/>
  <c r="Q53" i="1"/>
  <c r="T53" i="1" s="1"/>
  <c r="U53" i="1"/>
  <c r="Q51" i="1"/>
  <c r="T51" i="1" s="1"/>
  <c r="U51" i="1"/>
  <c r="Q49" i="1"/>
  <c r="T49" i="1" s="1"/>
  <c r="U49" i="1"/>
  <c r="Q47" i="1"/>
  <c r="T47" i="1" s="1"/>
  <c r="U47" i="1"/>
  <c r="AC45" i="1"/>
  <c r="T45" i="1"/>
  <c r="U45" i="1"/>
  <c r="Q43" i="1"/>
  <c r="T43" i="1" s="1"/>
  <c r="U43" i="1"/>
  <c r="Q41" i="1"/>
  <c r="T41" i="1" s="1"/>
  <c r="U41" i="1"/>
  <c r="Q39" i="1"/>
  <c r="T39" i="1" s="1"/>
  <c r="U39" i="1"/>
  <c r="AC37" i="1"/>
  <c r="T37" i="1"/>
  <c r="U37" i="1"/>
  <c r="Q35" i="1"/>
  <c r="T35" i="1" s="1"/>
  <c r="U35" i="1"/>
  <c r="Q29" i="1"/>
  <c r="T29" i="1" s="1"/>
  <c r="U29" i="1"/>
  <c r="T27" i="1"/>
  <c r="U27" i="1"/>
  <c r="Q25" i="1"/>
  <c r="T25" i="1" s="1"/>
  <c r="U25" i="1"/>
  <c r="Q21" i="1"/>
  <c r="T21" i="1" s="1"/>
  <c r="U21" i="1"/>
  <c r="Q19" i="1"/>
  <c r="T19" i="1" s="1"/>
  <c r="U19" i="1"/>
  <c r="Q17" i="1"/>
  <c r="T17" i="1" s="1"/>
  <c r="U17" i="1"/>
  <c r="Q15" i="1"/>
  <c r="T15" i="1" s="1"/>
  <c r="U15" i="1"/>
  <c r="Q13" i="1"/>
  <c r="T13" i="1" s="1"/>
  <c r="U13" i="1"/>
  <c r="AC11" i="1"/>
  <c r="T11" i="1"/>
  <c r="U11" i="1"/>
  <c r="T9" i="1"/>
  <c r="U9" i="1"/>
  <c r="AC7" i="1"/>
  <c r="T7" i="1"/>
  <c r="U7" i="1"/>
  <c r="Q64" i="1"/>
  <c r="T64" i="1" s="1"/>
  <c r="Q93" i="1"/>
  <c r="T93" i="1" s="1"/>
  <c r="E5" i="1"/>
  <c r="K64" i="1"/>
  <c r="AC64" i="1"/>
  <c r="AC56" i="1"/>
  <c r="AC101" i="1"/>
  <c r="AC97" i="1"/>
  <c r="AC88" i="1"/>
  <c r="AC84" i="1"/>
  <c r="AC68" i="1"/>
  <c r="AC58" i="1"/>
  <c r="AC48" i="1"/>
  <c r="AC40" i="1"/>
  <c r="AC36" i="1"/>
  <c r="AC30" i="1"/>
  <c r="AC18" i="1"/>
  <c r="AC10" i="1"/>
  <c r="AC77" i="1"/>
  <c r="AC85" i="1"/>
  <c r="K93" i="1"/>
  <c r="U102" i="1"/>
  <c r="U94" i="1"/>
  <c r="U96" i="1"/>
  <c r="T67" i="1"/>
  <c r="U67" i="1"/>
  <c r="T61" i="1"/>
  <c r="U61" i="1"/>
  <c r="T55" i="1"/>
  <c r="U55" i="1"/>
  <c r="T33" i="1"/>
  <c r="U33" i="1"/>
  <c r="T31" i="1"/>
  <c r="U31" i="1"/>
  <c r="T23" i="1"/>
  <c r="U23" i="1"/>
  <c r="U91" i="1"/>
  <c r="U87" i="1"/>
  <c r="U79" i="1"/>
  <c r="U81" i="1"/>
  <c r="U73" i="1"/>
  <c r="U80" i="1"/>
  <c r="U78" i="1"/>
  <c r="U76" i="1"/>
  <c r="U74" i="1"/>
  <c r="U72" i="1"/>
  <c r="U70" i="1"/>
  <c r="U32" i="1"/>
  <c r="U28" i="1"/>
  <c r="U20" i="1"/>
  <c r="P5" i="1"/>
  <c r="AC25" i="1" l="1"/>
  <c r="AC15" i="1"/>
  <c r="AC53" i="1"/>
  <c r="AC14" i="1"/>
  <c r="AC24" i="1"/>
  <c r="AC44" i="1"/>
  <c r="AC52" i="1"/>
  <c r="AC62" i="1"/>
  <c r="AC92" i="1"/>
  <c r="AC19" i="1"/>
  <c r="AC29" i="1"/>
  <c r="AC41" i="1"/>
  <c r="AC49" i="1"/>
  <c r="AC69" i="1"/>
  <c r="T75" i="1"/>
  <c r="AC75" i="1"/>
  <c r="K5" i="1"/>
  <c r="AC83" i="1"/>
  <c r="AC71" i="1"/>
  <c r="AC12" i="1"/>
  <c r="AC16" i="1"/>
  <c r="AC22" i="1"/>
  <c r="AC26" i="1"/>
  <c r="AC34" i="1"/>
  <c r="AC38" i="1"/>
  <c r="AC42" i="1"/>
  <c r="AC46" i="1"/>
  <c r="AC50" i="1"/>
  <c r="AC54" i="1"/>
  <c r="AC60" i="1"/>
  <c r="AC66" i="1"/>
  <c r="AC82" i="1"/>
  <c r="AC86" i="1"/>
  <c r="AC90" i="1"/>
  <c r="AC95" i="1"/>
  <c r="AC99" i="1"/>
  <c r="AC93" i="1"/>
  <c r="AC9" i="1"/>
  <c r="AC13" i="1"/>
  <c r="AC17" i="1"/>
  <c r="AC21" i="1"/>
  <c r="AC27" i="1"/>
  <c r="AC35" i="1"/>
  <c r="AC39" i="1"/>
  <c r="AC43" i="1"/>
  <c r="AC47" i="1"/>
  <c r="AC51" i="1"/>
  <c r="AC57" i="1"/>
  <c r="T59" i="1"/>
  <c r="AC59" i="1"/>
  <c r="AC65" i="1"/>
  <c r="AC89" i="1"/>
  <c r="T98" i="1"/>
  <c r="AC98" i="1"/>
  <c r="AC6" i="1"/>
  <c r="Q5" i="1"/>
  <c r="AC5" i="1" l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<sst xmlns="http://schemas.openxmlformats.org/spreadsheetml/2006/main" count="372" uniqueCount="154">
  <si>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</si>
  <si>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</si>
  <si>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</si>
  <si>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</si>
  <si>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</si>
  <si>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</si>
  <si>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</si>
  <si>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</si>
  <si>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</si>
  <si>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</si>
  <si>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</si>
  <si>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</si>
  <si>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</si>
  <si>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</si>
  <si>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</si>
  <si>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</si>
  <si>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</si>
  <si>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</si>
  <si>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</si>
  <si>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</si>
  <si>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</si>
  <si>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</si>
  <si>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</si>
  <si>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07,09,</t>
  </si>
  <si>
    <t>05,09,</t>
  </si>
  <si>
    <t>04,09,</t>
  </si>
  <si>
    <t>29,08,</t>
  </si>
  <si>
    <t>28,08,</t>
  </si>
  <si>
    <t>22,08,</t>
  </si>
  <si>
    <t>21,08,</t>
  </si>
  <si>
    <t>15,08,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</si>
  <si>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</si>
  <si>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</si>
  <si>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</si>
  <si>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</si>
  <si>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</si>
  <si>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</si>
  <si>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</si>
  <si>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</si>
  <si>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</si>
  <si>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</si>
  <si>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</si>
  <si>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</si>
  <si>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21,08,24 35шт. в уценку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</si>
  <si>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</si>
  <si>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</si>
  <si>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</si>
  <si>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</si>
  <si>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</si>
  <si>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</si>
  <si>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</si>
  <si>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</si>
  <si>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</si>
  <si>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</si>
  <si>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</si>
  <si>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</si>
  <si>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</si>
  <si>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</si>
  <si>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</si>
  <si>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</si>
  <si>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</si>
  <si>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</si>
  <si>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</si>
  <si>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</si>
  <si>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</si>
  <si>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</si>
  <si>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</si>
  <si>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</si>
  <si>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</si>
  <si>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</si>
  <si>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</si>
  <si>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</si>
  <si>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</si>
  <si>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есть дубль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</si>
  <si>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</si>
  <si>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</si>
  <si>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</si>
  <si>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</si>
  <si>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</si>
  <si>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</si>
  <si>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</si>
  <si>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</si>
  <si>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</si>
  <si>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</si>
  <si>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</si>
  <si>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</si>
  <si>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</si>
  <si>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</si>
  <si>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</si>
  <si>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</si>
  <si>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</si>
  <si>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</si>
  <si>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</si>
  <si>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</si>
  <si>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</si>
  <si>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</si>
  <si>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</si>
  <si>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</si>
  <si>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</si>
  <si>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</si>
  <si>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</si>
  <si>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</si>
  <si>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</si>
  <si>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</si>
  <si>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</si>
  <si>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</si>
  <si>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</si>
  <si>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</si>
  <si>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</si>
  <si>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</si>
  <si>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</si>
  <si>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</si>
  <si>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</si>
  <si>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</si>
  <si>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</si>
  <si>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</si>
  <si>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</si>
  <si>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</si>
  <si>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</si>
  <si>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</si>
  <si>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</si>
  <si>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</si>
  <si>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</si>
  <si>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</si>
  <si>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дубль на 259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</si>
  <si>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</si>
  <si>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</si>
  <si>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</si>
  <si>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</si>
  <si>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</si>
  <si>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</si>
  <si>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</si>
  <si>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</si>
  <si>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</si>
  <si>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</si>
  <si>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08,08,24 12шт. перемещение на склад уценки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</si>
  <si>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</si>
  <si>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</si>
  <si>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</si>
  <si>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</si>
  <si>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</si>
  <si>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</si>
  <si>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</si>
  <si>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376  Сардельки Сочинки с сочным окороком ТМ Стародворье полиамид мгс ф/в 0,4 кг СК3</t>
  </si>
  <si>
    <t>В/к колбасы «Сервелат Филейский» срез ф/в 0,3 фиброуз ТМ «Вязанка»</t>
  </si>
  <si>
    <t>новинка</t>
  </si>
  <si>
    <t>В/к колбасы «Филейская Рубленая» срез ф/в 0,3 фиброуз ТМ «Вязанка»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</si>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</sst>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4,09,24%20&#1073;&#1088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02,09,</v>
          </cell>
        </row>
        <row r="5">
          <cell r="E5">
            <v>12301.134000000002</v>
          </cell>
          <cell r="F5">
            <v>16602.962</v>
          </cell>
          <cell r="J5">
            <v>12129.646000000001</v>
          </cell>
          <cell r="K5">
            <v>171.488</v>
          </cell>
          <cell r="L5">
            <v>0</v>
          </cell>
          <cell r="M5">
            <v>0</v>
          </cell>
          <cell r="N5">
            <v>3485.3073999999997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111.553</v>
          </cell>
          <cell r="D6">
            <v>202.70500000000001</v>
          </cell>
          <cell r="E6">
            <v>104.012</v>
          </cell>
          <cell r="F6">
            <v>160.29300000000001</v>
          </cell>
          <cell r="G6">
            <v>1</v>
          </cell>
          <cell r="H6">
            <v>50</v>
          </cell>
          <cell r="I6" t="str">
            <v>матрица</v>
          </cell>
          <cell r="J6">
            <v>109.08199999999999</v>
          </cell>
          <cell r="K6">
            <v>-5.0699999999999932</v>
          </cell>
          <cell r="N6">
            <v>44.094599999999978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100.44799999999999</v>
          </cell>
          <cell r="D7">
            <v>125.036</v>
          </cell>
          <cell r="E7">
            <v>91.266999999999996</v>
          </cell>
          <cell r="F7">
            <v>86.769000000000005</v>
          </cell>
          <cell r="G7">
            <v>1</v>
          </cell>
          <cell r="H7">
            <v>45</v>
          </cell>
          <cell r="I7" t="str">
            <v>матрица</v>
          </cell>
          <cell r="J7">
            <v>85.251999999999995</v>
          </cell>
          <cell r="K7">
            <v>6.0150000000000006</v>
          </cell>
          <cell r="N7">
            <v>46.79019999999997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109.235</v>
          </cell>
          <cell r="D8">
            <v>113.372</v>
          </cell>
          <cell r="E8">
            <v>74.718000000000004</v>
          </cell>
          <cell r="F8">
            <v>93.215000000000003</v>
          </cell>
          <cell r="G8">
            <v>1</v>
          </cell>
          <cell r="H8">
            <v>45</v>
          </cell>
          <cell r="I8" t="str">
            <v>матрица</v>
          </cell>
          <cell r="J8">
            <v>73.834000000000003</v>
          </cell>
          <cell r="K8">
            <v>0.88400000000000034</v>
          </cell>
          <cell r="N8">
            <v>59.087199999999989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44.491</v>
          </cell>
          <cell r="D9">
            <v>16.827000000000002</v>
          </cell>
          <cell r="E9">
            <v>16.635999999999999</v>
          </cell>
          <cell r="F9">
            <v>32.363</v>
          </cell>
          <cell r="G9">
            <v>1</v>
          </cell>
          <cell r="H9">
            <v>40</v>
          </cell>
          <cell r="I9" t="str">
            <v>матрица</v>
          </cell>
          <cell r="J9">
            <v>17.3</v>
          </cell>
          <cell r="K9">
            <v>-0.66400000000000148</v>
          </cell>
          <cell r="N9">
            <v>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263</v>
          </cell>
          <cell r="D10">
            <v>261</v>
          </cell>
          <cell r="E10">
            <v>48</v>
          </cell>
          <cell r="F10">
            <v>208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63</v>
          </cell>
          <cell r="K10">
            <v>-15</v>
          </cell>
          <cell r="N10">
            <v>237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284</v>
          </cell>
          <cell r="D11">
            <v>442</v>
          </cell>
          <cell r="E11">
            <v>189</v>
          </cell>
          <cell r="F11">
            <v>438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178</v>
          </cell>
          <cell r="K11">
            <v>11</v>
          </cell>
          <cell r="N11">
            <v>25.399999999999981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46</v>
          </cell>
          <cell r="D12">
            <v>30</v>
          </cell>
          <cell r="E12">
            <v>32</v>
          </cell>
          <cell r="F12">
            <v>30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33</v>
          </cell>
          <cell r="K12">
            <v>-1</v>
          </cell>
          <cell r="N12">
            <v>10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69</v>
          </cell>
          <cell r="D13">
            <v>24</v>
          </cell>
          <cell r="E13">
            <v>30</v>
          </cell>
          <cell r="F13">
            <v>61</v>
          </cell>
          <cell r="G13">
            <v>0.3</v>
          </cell>
          <cell r="H13">
            <v>40</v>
          </cell>
          <cell r="I13" t="str">
            <v>матрица</v>
          </cell>
          <cell r="J13">
            <v>30</v>
          </cell>
          <cell r="K13">
            <v>0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C14">
            <v>18</v>
          </cell>
          <cell r="E14">
            <v>13</v>
          </cell>
          <cell r="F14">
            <v>4</v>
          </cell>
          <cell r="G14">
            <v>0.4</v>
          </cell>
          <cell r="H14">
            <v>50</v>
          </cell>
          <cell r="I14" t="str">
            <v>матрица</v>
          </cell>
          <cell r="J14">
            <v>15</v>
          </cell>
          <cell r="K14">
            <v>-2</v>
          </cell>
        </row>
        <row r="15">
          <cell r="A15" t="str">
            <v xml:space="preserve"> 083  Колбаса Швейцарская 0,17 кг., ШТ., сырокопченая   ПОКОМ</v>
          </cell>
          <cell r="B15" t="str">
            <v>шт</v>
          </cell>
          <cell r="C15">
            <v>56</v>
          </cell>
          <cell r="D15">
            <v>60</v>
          </cell>
          <cell r="E15">
            <v>53</v>
          </cell>
          <cell r="F15">
            <v>41</v>
          </cell>
          <cell r="G15">
            <v>0.17</v>
          </cell>
          <cell r="H15">
            <v>180</v>
          </cell>
          <cell r="I15" t="str">
            <v>матрица</v>
          </cell>
          <cell r="J15">
            <v>56</v>
          </cell>
          <cell r="K15">
            <v>-3</v>
          </cell>
          <cell r="N15">
            <v>15.19999999999999</v>
          </cell>
        </row>
        <row r="16">
          <cell r="A16" t="str">
            <v xml:space="preserve"> 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C16">
            <v>44</v>
          </cell>
          <cell r="E16">
            <v>19</v>
          </cell>
          <cell r="F16">
            <v>22</v>
          </cell>
          <cell r="G16">
            <v>0.35</v>
          </cell>
          <cell r="H16">
            <v>50</v>
          </cell>
          <cell r="I16" t="str">
            <v>матрица</v>
          </cell>
          <cell r="J16">
            <v>20</v>
          </cell>
          <cell r="K16">
            <v>-1</v>
          </cell>
          <cell r="N16">
            <v>10</v>
          </cell>
        </row>
        <row r="17">
          <cell r="A17" t="str">
            <v xml:space="preserve"> 118  Колбаса Сервелат Филейбургский с филе сочного окорока, в/у 0,35 кг срез, БАВАРУШКА ПОКОМ</v>
          </cell>
          <cell r="B17" t="str">
            <v>шт</v>
          </cell>
          <cell r="C17">
            <v>32</v>
          </cell>
          <cell r="D17">
            <v>12</v>
          </cell>
          <cell r="E17">
            <v>21</v>
          </cell>
          <cell r="F17">
            <v>18</v>
          </cell>
          <cell r="G17">
            <v>0.35</v>
          </cell>
          <cell r="H17">
            <v>50</v>
          </cell>
          <cell r="I17" t="str">
            <v>матрица</v>
          </cell>
          <cell r="J17">
            <v>23</v>
          </cell>
          <cell r="K17">
            <v>-2</v>
          </cell>
        </row>
        <row r="18">
          <cell r="A18" t="str">
            <v xml:space="preserve"> 200  Ветчина Дугушка ТМ Стародворье, вектор в/у    ПОКОМ</v>
          </cell>
          <cell r="B18" t="str">
            <v>кг</v>
          </cell>
          <cell r="C18">
            <v>277.07499999999999</v>
          </cell>
          <cell r="D18">
            <v>364.58499999999998</v>
          </cell>
          <cell r="E18">
            <v>214.82400000000001</v>
          </cell>
          <cell r="F18">
            <v>381.84300000000002</v>
          </cell>
          <cell r="G18">
            <v>1</v>
          </cell>
          <cell r="H18">
            <v>55</v>
          </cell>
          <cell r="I18" t="str">
            <v>матрица</v>
          </cell>
          <cell r="J18">
            <v>202.8</v>
          </cell>
          <cell r="K18">
            <v>12.024000000000001</v>
          </cell>
          <cell r="N18">
            <v>73.563600000000093</v>
          </cell>
        </row>
        <row r="19">
          <cell r="A19" t="str">
            <v xml:space="preserve"> 201  Ветчина Нежная ТМ Особый рецепт, (2,5кг), ПОКОМ</v>
          </cell>
          <cell r="B19" t="str">
            <v>кг</v>
          </cell>
          <cell r="C19">
            <v>2373.2089999999998</v>
          </cell>
          <cell r="D19">
            <v>1304.8900000000001</v>
          </cell>
          <cell r="E19">
            <v>1427.789</v>
          </cell>
          <cell r="F19">
            <v>1448.53</v>
          </cell>
          <cell r="G19">
            <v>1</v>
          </cell>
          <cell r="H19">
            <v>50</v>
          </cell>
          <cell r="I19" t="str">
            <v>матрица</v>
          </cell>
          <cell r="J19">
            <v>1430.5809999999999</v>
          </cell>
          <cell r="K19">
            <v>-2.7919999999999163</v>
          </cell>
          <cell r="N19">
            <v>362.9020000000005</v>
          </cell>
        </row>
        <row r="20">
          <cell r="A20" t="str">
            <v xml:space="preserve"> 217  Колбаса Докторская Дугушка, ВЕС, НЕ ГОСТ, ТМ Стародворье ПОКОМ</v>
          </cell>
          <cell r="B20" t="str">
            <v>кг</v>
          </cell>
          <cell r="C20">
            <v>9.7449999999999992</v>
          </cell>
          <cell r="E20">
            <v>-0.87</v>
          </cell>
          <cell r="F20">
            <v>9.7449999999999992</v>
          </cell>
          <cell r="G20">
            <v>0</v>
          </cell>
          <cell r="H20">
            <v>55</v>
          </cell>
          <cell r="I20" t="str">
            <v>не в матрице</v>
          </cell>
          <cell r="J20">
            <v>23</v>
          </cell>
          <cell r="K20">
            <v>-23.87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C21">
            <v>78.531000000000006</v>
          </cell>
          <cell r="D21">
            <v>10.51</v>
          </cell>
          <cell r="E21">
            <v>30.841000000000001</v>
          </cell>
          <cell r="F21">
            <v>50.334000000000003</v>
          </cell>
          <cell r="G21">
            <v>1</v>
          </cell>
          <cell r="H21">
            <v>60</v>
          </cell>
          <cell r="I21" t="str">
            <v>матрица</v>
          </cell>
          <cell r="J21">
            <v>28.584</v>
          </cell>
          <cell r="K21">
            <v>2.2570000000000014</v>
          </cell>
          <cell r="N21">
            <v>10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283.791</v>
          </cell>
          <cell r="D22">
            <v>402.05</v>
          </cell>
          <cell r="E22">
            <v>248.75800000000001</v>
          </cell>
          <cell r="F22">
            <v>401.303</v>
          </cell>
          <cell r="G22">
            <v>1</v>
          </cell>
          <cell r="H22">
            <v>60</v>
          </cell>
          <cell r="I22" t="str">
            <v>матрица</v>
          </cell>
          <cell r="J22">
            <v>230.58</v>
          </cell>
          <cell r="K22">
            <v>18.177999999999997</v>
          </cell>
          <cell r="N22">
            <v>102.70659999999999</v>
          </cell>
        </row>
        <row r="23">
          <cell r="A23" t="str">
            <v xml:space="preserve"> 230  Колбаса Молочная Особая ТМ Особый рецепт, п/а, ВЕС. ПОКОМ</v>
          </cell>
          <cell r="B23" t="str">
            <v>кг</v>
          </cell>
          <cell r="C23">
            <v>-77.150000000000006</v>
          </cell>
          <cell r="E23">
            <v>52.116</v>
          </cell>
          <cell r="F23">
            <v>-131.76</v>
          </cell>
          <cell r="G23">
            <v>0</v>
          </cell>
          <cell r="H23">
            <v>60</v>
          </cell>
          <cell r="I23" t="str">
            <v>не в матрице /ротация ОР</v>
          </cell>
          <cell r="J23">
            <v>53</v>
          </cell>
          <cell r="K23">
            <v>-0.88400000000000034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B24" t="str">
            <v>кг</v>
          </cell>
          <cell r="C24">
            <v>115.545</v>
          </cell>
          <cell r="D24">
            <v>195.54</v>
          </cell>
          <cell r="E24">
            <v>112.52500000000001</v>
          </cell>
          <cell r="F24">
            <v>177.43899999999999</v>
          </cell>
          <cell r="G24">
            <v>1</v>
          </cell>
          <cell r="H24">
            <v>60</v>
          </cell>
          <cell r="I24" t="str">
            <v>матрица</v>
          </cell>
          <cell r="J24">
            <v>109.14</v>
          </cell>
          <cell r="K24">
            <v>3.3850000000000051</v>
          </cell>
          <cell r="N24">
            <v>54.307600000000058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B25" t="str">
            <v>кг</v>
          </cell>
          <cell r="C25">
            <v>150.869</v>
          </cell>
          <cell r="D25">
            <v>173.82900000000001</v>
          </cell>
          <cell r="E25">
            <v>85.938000000000002</v>
          </cell>
          <cell r="F25">
            <v>209.73</v>
          </cell>
          <cell r="G25">
            <v>1</v>
          </cell>
          <cell r="H25">
            <v>60</v>
          </cell>
          <cell r="I25" t="str">
            <v>матрица</v>
          </cell>
          <cell r="J25">
            <v>93.156999999999996</v>
          </cell>
          <cell r="K25">
            <v>-7.2189999999999941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B26" t="str">
            <v>кг</v>
          </cell>
          <cell r="C26">
            <v>189.232</v>
          </cell>
          <cell r="E26">
            <v>84.971000000000004</v>
          </cell>
          <cell r="F26">
            <v>67.578999999999994</v>
          </cell>
          <cell r="G26">
            <v>1</v>
          </cell>
          <cell r="H26">
            <v>60</v>
          </cell>
          <cell r="I26" t="str">
            <v>матрица</v>
          </cell>
          <cell r="J26">
            <v>80.66</v>
          </cell>
          <cell r="K26">
            <v>4.311000000000007</v>
          </cell>
          <cell r="N26">
            <v>47.636599999999902</v>
          </cell>
        </row>
        <row r="27">
          <cell r="A27" t="str">
            <v xml:space="preserve"> 243  Колбаса Сервелат Зернистый, ВЕС.  ПОКОМ</v>
          </cell>
          <cell r="B27" t="str">
            <v>кг</v>
          </cell>
          <cell r="C27">
            <v>16.259</v>
          </cell>
          <cell r="D27">
            <v>28.986000000000001</v>
          </cell>
          <cell r="E27">
            <v>18.507999999999999</v>
          </cell>
          <cell r="F27">
            <v>23.257999999999999</v>
          </cell>
          <cell r="G27">
            <v>1</v>
          </cell>
          <cell r="H27">
            <v>35</v>
          </cell>
          <cell r="I27" t="str">
            <v>матрица</v>
          </cell>
          <cell r="J27">
            <v>21.774000000000001</v>
          </cell>
          <cell r="K27">
            <v>-3.2660000000000018</v>
          </cell>
          <cell r="N27">
            <v>11.506199999999991</v>
          </cell>
        </row>
        <row r="28">
          <cell r="A28" t="str">
            <v xml:space="preserve"> 247  Сардельки Нежные, ВЕС.  ПОКОМ</v>
          </cell>
          <cell r="B28" t="str">
            <v>кг</v>
          </cell>
          <cell r="G28">
            <v>0</v>
          </cell>
          <cell r="H28">
            <v>30</v>
          </cell>
          <cell r="I28" t="str">
            <v>матрица</v>
          </cell>
          <cell r="K28">
            <v>0</v>
          </cell>
        </row>
        <row r="29">
          <cell r="A29" t="str">
            <v xml:space="preserve"> 248  Сардельки Сочные ТМ Особый рецепт,   ПОКОМ</v>
          </cell>
          <cell r="B29" t="str">
            <v>кг</v>
          </cell>
          <cell r="C29">
            <v>174.99</v>
          </cell>
          <cell r="D29">
            <v>109.59099999999999</v>
          </cell>
          <cell r="E29">
            <v>117.2</v>
          </cell>
          <cell r="F29">
            <v>132.78</v>
          </cell>
          <cell r="G29">
            <v>1</v>
          </cell>
          <cell r="H29">
            <v>30</v>
          </cell>
          <cell r="I29" t="str">
            <v>матрица</v>
          </cell>
          <cell r="J29">
            <v>118.952</v>
          </cell>
          <cell r="K29">
            <v>-1.7519999999999953</v>
          </cell>
          <cell r="N29">
            <v>30.45179999999996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B30" t="str">
            <v>кг</v>
          </cell>
          <cell r="C30">
            <v>102.953</v>
          </cell>
          <cell r="D30">
            <v>190.09899999999999</v>
          </cell>
          <cell r="E30">
            <v>86.876999999999995</v>
          </cell>
          <cell r="F30">
            <v>182.345</v>
          </cell>
          <cell r="G30">
            <v>1</v>
          </cell>
          <cell r="H30">
            <v>30</v>
          </cell>
          <cell r="I30" t="str">
            <v>матрица</v>
          </cell>
          <cell r="J30">
            <v>80.305999999999997</v>
          </cell>
          <cell r="K30">
            <v>6.570999999999998</v>
          </cell>
          <cell r="N30">
            <v>23.015599999999981</v>
          </cell>
        </row>
        <row r="31">
          <cell r="A31" t="str">
            <v xml:space="preserve"> 251  Сосиски Баварские, ВЕС.  ПОКОМ</v>
          </cell>
          <cell r="B31" t="str">
            <v>кг</v>
          </cell>
          <cell r="G31">
            <v>0</v>
          </cell>
          <cell r="H31">
            <v>45</v>
          </cell>
          <cell r="I31" t="str">
            <v>матрица</v>
          </cell>
          <cell r="K31">
            <v>0</v>
          </cell>
        </row>
        <row r="32">
          <cell r="A32" t="str">
            <v xml:space="preserve"> 253  Сосиски Ганноверские   ПОКОМ</v>
          </cell>
          <cell r="B32" t="str">
            <v>кг</v>
          </cell>
          <cell r="G32">
            <v>0</v>
          </cell>
          <cell r="H32">
            <v>40</v>
          </cell>
          <cell r="I32" t="str">
            <v>матрица</v>
          </cell>
          <cell r="K32">
            <v>0</v>
          </cell>
        </row>
        <row r="33">
          <cell r="A33" t="str">
            <v xml:space="preserve"> 254  Сосиски Датские, ВЕС, ТМ КОЛБАСНЫЙ СТАНДАРТ ПОКОМ</v>
          </cell>
          <cell r="B33" t="str">
            <v>кг</v>
          </cell>
          <cell r="C33">
            <v>-5.1719999999999997</v>
          </cell>
          <cell r="F33">
            <v>-5.1719999999999997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740.59199999999998</v>
          </cell>
          <cell r="D34">
            <v>434.19900000000001</v>
          </cell>
          <cell r="E34">
            <v>458.64499999999998</v>
          </cell>
          <cell r="F34">
            <v>669.20399999999995</v>
          </cell>
          <cell r="G34">
            <v>1</v>
          </cell>
          <cell r="H34">
            <v>40</v>
          </cell>
          <cell r="I34" t="str">
            <v>матрица</v>
          </cell>
          <cell r="J34">
            <v>450.43</v>
          </cell>
          <cell r="K34">
            <v>8.214999999999975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98</v>
          </cell>
          <cell r="D35">
            <v>8.26</v>
          </cell>
          <cell r="E35">
            <v>30.456</v>
          </cell>
          <cell r="F35">
            <v>60.439</v>
          </cell>
          <cell r="G35">
            <v>1</v>
          </cell>
          <cell r="H35">
            <v>40</v>
          </cell>
          <cell r="I35" t="str">
            <v>матрица</v>
          </cell>
          <cell r="J35">
            <v>31</v>
          </cell>
          <cell r="K35">
            <v>-0.54400000000000048</v>
          </cell>
          <cell r="N35">
            <v>11.3742</v>
          </cell>
        </row>
        <row r="36">
          <cell r="A36" t="str">
            <v xml:space="preserve"> 259  Сосиски Сливочные Дугушка, ВЕС.   ПОКОМ</v>
          </cell>
          <cell r="B36" t="str">
            <v>кг</v>
          </cell>
          <cell r="C36">
            <v>41.718000000000004</v>
          </cell>
          <cell r="E36">
            <v>12.598000000000001</v>
          </cell>
          <cell r="F36">
            <v>7.8890000000000002</v>
          </cell>
          <cell r="G36">
            <v>1</v>
          </cell>
          <cell r="H36">
            <v>45</v>
          </cell>
          <cell r="I36" t="str">
            <v>матрица</v>
          </cell>
          <cell r="J36">
            <v>10.494</v>
          </cell>
          <cell r="K36">
            <v>2.104000000000001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32.247999999999998</v>
          </cell>
          <cell r="D37">
            <v>8.6259999999999994</v>
          </cell>
          <cell r="E37">
            <v>8.2880000000000003</v>
          </cell>
          <cell r="F37">
            <v>7.5030000000000001</v>
          </cell>
          <cell r="G37">
            <v>1</v>
          </cell>
          <cell r="H37">
            <v>30</v>
          </cell>
          <cell r="I37" t="str">
            <v>матрица</v>
          </cell>
          <cell r="J37">
            <v>7.8</v>
          </cell>
          <cell r="K37">
            <v>0.48800000000000043</v>
          </cell>
          <cell r="N37">
            <v>11.58519999999999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358.642</v>
          </cell>
          <cell r="D38">
            <v>348.00599999999997</v>
          </cell>
          <cell r="E38">
            <v>261.72699999999998</v>
          </cell>
          <cell r="F38">
            <v>366.92599999999999</v>
          </cell>
          <cell r="G38">
            <v>1</v>
          </cell>
          <cell r="H38">
            <v>50</v>
          </cell>
          <cell r="I38" t="str">
            <v>матрица</v>
          </cell>
          <cell r="J38">
            <v>253.428</v>
          </cell>
          <cell r="K38">
            <v>8.2989999999999782</v>
          </cell>
          <cell r="N38">
            <v>97.754199999999855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275.61700000000002</v>
          </cell>
          <cell r="D39">
            <v>231.09299999999999</v>
          </cell>
          <cell r="E39">
            <v>193.518</v>
          </cell>
          <cell r="F39">
            <v>253.62</v>
          </cell>
          <cell r="G39">
            <v>1</v>
          </cell>
          <cell r="H39">
            <v>50</v>
          </cell>
          <cell r="I39" t="str">
            <v>матрица</v>
          </cell>
          <cell r="J39">
            <v>190.20599999999999</v>
          </cell>
          <cell r="K39">
            <v>3.3120000000000118</v>
          </cell>
          <cell r="N39">
            <v>61.191399999999959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50.046999999999997</v>
          </cell>
          <cell r="D40">
            <v>21.436</v>
          </cell>
          <cell r="E40">
            <v>50.268000000000001</v>
          </cell>
          <cell r="F40">
            <v>19.055</v>
          </cell>
          <cell r="G40">
            <v>1</v>
          </cell>
          <cell r="H40">
            <v>50</v>
          </cell>
          <cell r="I40" t="str">
            <v>матрица</v>
          </cell>
          <cell r="J40">
            <v>50.9</v>
          </cell>
          <cell r="K40">
            <v>-0.6319999999999979</v>
          </cell>
          <cell r="N40">
            <v>13.4528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841</v>
          </cell>
          <cell r="D41">
            <v>504</v>
          </cell>
          <cell r="E41">
            <v>505</v>
          </cell>
          <cell r="F41">
            <v>693</v>
          </cell>
          <cell r="G41">
            <v>0.4</v>
          </cell>
          <cell r="H41">
            <v>45</v>
          </cell>
          <cell r="I41" t="str">
            <v>матрица</v>
          </cell>
          <cell r="J41">
            <v>497</v>
          </cell>
          <cell r="K41">
            <v>8</v>
          </cell>
          <cell r="N41">
            <v>102.59999999999989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72</v>
          </cell>
          <cell r="D42">
            <v>25</v>
          </cell>
          <cell r="E42">
            <v>33</v>
          </cell>
          <cell r="F42">
            <v>56</v>
          </cell>
          <cell r="G42">
            <v>0.45</v>
          </cell>
          <cell r="H42">
            <v>50</v>
          </cell>
          <cell r="I42" t="str">
            <v>матрица</v>
          </cell>
          <cell r="J42">
            <v>33</v>
          </cell>
          <cell r="K42">
            <v>0</v>
          </cell>
          <cell r="N42">
            <v>20</v>
          </cell>
        </row>
        <row r="43">
          <cell r="A43" t="str">
            <v xml:space="preserve"> 278  Сосиски Сочинки с сочным окороком, МГС 0.4кг,   ПОКОМ</v>
          </cell>
          <cell r="B43" t="str">
            <v>шт</v>
          </cell>
          <cell r="C43">
            <v>662</v>
          </cell>
          <cell r="D43">
            <v>612</v>
          </cell>
          <cell r="E43">
            <v>463</v>
          </cell>
          <cell r="F43">
            <v>673</v>
          </cell>
          <cell r="G43">
            <v>0.4</v>
          </cell>
          <cell r="H43">
            <v>45</v>
          </cell>
          <cell r="I43" t="str">
            <v>матрица</v>
          </cell>
          <cell r="J43">
            <v>461</v>
          </cell>
          <cell r="K43">
            <v>2</v>
          </cell>
          <cell r="N43">
            <v>119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66.790999999999997</v>
          </cell>
          <cell r="E44">
            <v>39.880000000000003</v>
          </cell>
          <cell r="F44">
            <v>11</v>
          </cell>
          <cell r="G44">
            <v>1</v>
          </cell>
          <cell r="H44">
            <v>45</v>
          </cell>
          <cell r="I44" t="str">
            <v>матрица</v>
          </cell>
          <cell r="J44">
            <v>35</v>
          </cell>
          <cell r="K44">
            <v>4.8800000000000026</v>
          </cell>
          <cell r="N44">
            <v>12.339</v>
          </cell>
        </row>
        <row r="45">
          <cell r="A45" t="str">
            <v xml:space="preserve"> 284  Сосиски Молокуши миникушай ТМ Вязанка, 0.45кг, ПОКОМ</v>
          </cell>
          <cell r="B45" t="str">
            <v>шт</v>
          </cell>
          <cell r="C45">
            <v>36</v>
          </cell>
          <cell r="D45">
            <v>68</v>
          </cell>
          <cell r="E45">
            <v>19</v>
          </cell>
          <cell r="F45">
            <v>68</v>
          </cell>
          <cell r="G45">
            <v>0.45</v>
          </cell>
          <cell r="H45">
            <v>45</v>
          </cell>
          <cell r="I45" t="str">
            <v>матрица</v>
          </cell>
          <cell r="J45">
            <v>31</v>
          </cell>
          <cell r="K45">
            <v>-12</v>
          </cell>
          <cell r="N45">
            <v>10.19999999999999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57</v>
          </cell>
          <cell r="D46">
            <v>90</v>
          </cell>
          <cell r="E46">
            <v>57</v>
          </cell>
          <cell r="F46">
            <v>69</v>
          </cell>
          <cell r="G46">
            <v>0.35</v>
          </cell>
          <cell r="H46">
            <v>40</v>
          </cell>
          <cell r="I46" t="str">
            <v>матрица</v>
          </cell>
          <cell r="J46">
            <v>58</v>
          </cell>
          <cell r="K46">
            <v>-1</v>
          </cell>
          <cell r="N46">
            <v>18.599999999999991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89.463999999999999</v>
          </cell>
          <cell r="D47">
            <v>152.673</v>
          </cell>
          <cell r="E47">
            <v>103.444</v>
          </cell>
          <cell r="F47">
            <v>109.473</v>
          </cell>
          <cell r="G47">
            <v>1</v>
          </cell>
          <cell r="H47">
            <v>40</v>
          </cell>
          <cell r="I47" t="str">
            <v>матрица</v>
          </cell>
          <cell r="J47">
            <v>103.4</v>
          </cell>
          <cell r="K47">
            <v>4.399999999999693E-2</v>
          </cell>
          <cell r="N47">
            <v>14.031999999999989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329</v>
          </cell>
          <cell r="D48">
            <v>120</v>
          </cell>
          <cell r="E48">
            <v>234</v>
          </cell>
          <cell r="F48">
            <v>122</v>
          </cell>
          <cell r="G48">
            <v>0.4</v>
          </cell>
          <cell r="H48">
            <v>40</v>
          </cell>
          <cell r="I48" t="str">
            <v>матрица</v>
          </cell>
          <cell r="J48">
            <v>242</v>
          </cell>
          <cell r="K48">
            <v>-8</v>
          </cell>
          <cell r="N48">
            <v>80.200000000000045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231</v>
          </cell>
          <cell r="D49">
            <v>474</v>
          </cell>
          <cell r="E49">
            <v>195</v>
          </cell>
          <cell r="F49">
            <v>188</v>
          </cell>
          <cell r="G49">
            <v>0.4</v>
          </cell>
          <cell r="H49">
            <v>45</v>
          </cell>
          <cell r="I49" t="str">
            <v>матрица</v>
          </cell>
          <cell r="J49">
            <v>197</v>
          </cell>
          <cell r="K49">
            <v>-2</v>
          </cell>
          <cell r="N49">
            <v>136.40000000000009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85.174999999999997</v>
          </cell>
          <cell r="D50">
            <v>198.744</v>
          </cell>
          <cell r="E50">
            <v>117.953</v>
          </cell>
          <cell r="F50">
            <v>144.97</v>
          </cell>
          <cell r="G50">
            <v>1</v>
          </cell>
          <cell r="H50">
            <v>40</v>
          </cell>
          <cell r="I50" t="str">
            <v>матрица</v>
          </cell>
          <cell r="J50">
            <v>115.9</v>
          </cell>
          <cell r="K50">
            <v>2.0529999999999973</v>
          </cell>
          <cell r="N50">
            <v>21.39860000000002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72</v>
          </cell>
          <cell r="D51">
            <v>48</v>
          </cell>
          <cell r="E51">
            <v>48</v>
          </cell>
          <cell r="F51">
            <v>60</v>
          </cell>
          <cell r="G51">
            <v>0.35</v>
          </cell>
          <cell r="H51">
            <v>40</v>
          </cell>
          <cell r="I51" t="str">
            <v>матрица</v>
          </cell>
          <cell r="J51">
            <v>47</v>
          </cell>
          <cell r="K51">
            <v>1</v>
          </cell>
          <cell r="N51">
            <v>22.599999999999991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724</v>
          </cell>
          <cell r="D52">
            <v>324</v>
          </cell>
          <cell r="E52">
            <v>476</v>
          </cell>
          <cell r="F52">
            <v>447</v>
          </cell>
          <cell r="G52">
            <v>0.4</v>
          </cell>
          <cell r="H52">
            <v>40</v>
          </cell>
          <cell r="I52" t="str">
            <v>матрица</v>
          </cell>
          <cell r="J52">
            <v>471</v>
          </cell>
          <cell r="K52">
            <v>5</v>
          </cell>
          <cell r="N52">
            <v>195.40000000000009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140.107</v>
          </cell>
          <cell r="D53">
            <v>172.809</v>
          </cell>
          <cell r="E53">
            <v>93.441999999999993</v>
          </cell>
          <cell r="F53">
            <v>182.97800000000001</v>
          </cell>
          <cell r="G53">
            <v>1</v>
          </cell>
          <cell r="H53">
            <v>50</v>
          </cell>
          <cell r="I53" t="str">
            <v>матрица</v>
          </cell>
          <cell r="J53">
            <v>89.9</v>
          </cell>
          <cell r="K53">
            <v>3.5419999999999874</v>
          </cell>
          <cell r="N53">
            <v>10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124.06699999999999</v>
          </cell>
          <cell r="D54">
            <v>174.56899999999999</v>
          </cell>
          <cell r="E54">
            <v>113.749</v>
          </cell>
          <cell r="F54">
            <v>163</v>
          </cell>
          <cell r="G54">
            <v>1</v>
          </cell>
          <cell r="H54">
            <v>50</v>
          </cell>
          <cell r="I54" t="str">
            <v>матрица</v>
          </cell>
          <cell r="J54">
            <v>112.91200000000001</v>
          </cell>
          <cell r="K54">
            <v>0.83699999999998909</v>
          </cell>
          <cell r="N54">
            <v>52.842400000000012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23.962</v>
          </cell>
          <cell r="D55">
            <v>95.456999999999994</v>
          </cell>
          <cell r="E55">
            <v>11.465999999999999</v>
          </cell>
          <cell r="F55">
            <v>94.855999999999995</v>
          </cell>
          <cell r="G55">
            <v>0</v>
          </cell>
          <cell r="H55">
            <v>40</v>
          </cell>
          <cell r="I55" t="str">
            <v>не в матрице</v>
          </cell>
          <cell r="J55">
            <v>30.9</v>
          </cell>
          <cell r="K55">
            <v>-19.433999999999997</v>
          </cell>
          <cell r="N55">
            <v>46.978400000000008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403.82499999999999</v>
          </cell>
          <cell r="E56">
            <v>237.51</v>
          </cell>
          <cell r="F56">
            <v>147.52100000000002</v>
          </cell>
          <cell r="G56">
            <v>1</v>
          </cell>
          <cell r="H56">
            <v>40</v>
          </cell>
          <cell r="I56" t="str">
            <v>матрица / Общий прайс</v>
          </cell>
          <cell r="J56">
            <v>225.91300000000001</v>
          </cell>
          <cell r="K56">
            <v>11.59699999999998</v>
          </cell>
          <cell r="N56">
            <v>11.05000000000001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57</v>
          </cell>
          <cell r="D57">
            <v>28</v>
          </cell>
          <cell r="E57">
            <v>29</v>
          </cell>
          <cell r="F57">
            <v>46</v>
          </cell>
          <cell r="G57">
            <v>0.45</v>
          </cell>
          <cell r="H57">
            <v>50</v>
          </cell>
          <cell r="I57" t="str">
            <v>матрица</v>
          </cell>
          <cell r="J57">
            <v>30</v>
          </cell>
          <cell r="K57">
            <v>-1</v>
          </cell>
          <cell r="N57">
            <v>29.599999999999991</v>
          </cell>
        </row>
        <row r="58">
          <cell r="A58" t="str">
            <v xml:space="preserve"> 327  Сосиски Сочинки с сыром ТМ Стародворье, ВЕС ПОКОМ</v>
          </cell>
          <cell r="B58" t="str">
            <v>кг</v>
          </cell>
          <cell r="C58">
            <v>60.664999999999999</v>
          </cell>
          <cell r="E58">
            <v>32.752000000000002</v>
          </cell>
          <cell r="F58">
            <v>27.913</v>
          </cell>
          <cell r="G58">
            <v>1</v>
          </cell>
          <cell r="H58">
            <v>40</v>
          </cell>
          <cell r="I58" t="str">
            <v>матрица</v>
          </cell>
          <cell r="J58">
            <v>32.659999999999997</v>
          </cell>
          <cell r="K58">
            <v>9.2000000000005855E-2</v>
          </cell>
          <cell r="N58">
            <v>5.1467999999999989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144</v>
          </cell>
          <cell r="D59">
            <v>354</v>
          </cell>
          <cell r="E59">
            <v>65</v>
          </cell>
          <cell r="F59">
            <v>408</v>
          </cell>
          <cell r="G59">
            <v>0.4</v>
          </cell>
          <cell r="H59">
            <v>40</v>
          </cell>
          <cell r="I59" t="str">
            <v>матрица</v>
          </cell>
          <cell r="J59">
            <v>68</v>
          </cell>
          <cell r="K59">
            <v>-3</v>
          </cell>
          <cell r="N59">
            <v>127.6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199</v>
          </cell>
          <cell r="E60">
            <v>83</v>
          </cell>
          <cell r="F60">
            <v>91</v>
          </cell>
          <cell r="G60">
            <v>0.4</v>
          </cell>
          <cell r="H60">
            <v>40</v>
          </cell>
          <cell r="I60" t="str">
            <v>матрица</v>
          </cell>
          <cell r="J60">
            <v>81</v>
          </cell>
          <cell r="K60">
            <v>2</v>
          </cell>
          <cell r="N60">
            <v>27.399999999999981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G61">
            <v>0</v>
          </cell>
          <cell r="H61">
            <v>50</v>
          </cell>
          <cell r="I61" t="str">
            <v>матрица</v>
          </cell>
          <cell r="K61">
            <v>0</v>
          </cell>
        </row>
        <row r="62">
          <cell r="A62" t="str">
            <v xml:space="preserve"> 335  Колбаса Сливушка ТМ Вязанка. ВЕС.  ПОКОМ </v>
          </cell>
          <cell r="B62" t="str">
            <v>кг</v>
          </cell>
          <cell r="C62">
            <v>149.46299999999999</v>
          </cell>
          <cell r="D62">
            <v>82.905000000000001</v>
          </cell>
          <cell r="E62">
            <v>80.59</v>
          </cell>
          <cell r="F62">
            <v>111.58499999999999</v>
          </cell>
          <cell r="G62">
            <v>1</v>
          </cell>
          <cell r="H62">
            <v>50</v>
          </cell>
          <cell r="I62" t="str">
            <v>матрица</v>
          </cell>
          <cell r="J62">
            <v>79.884</v>
          </cell>
          <cell r="K62">
            <v>0.70600000000000307</v>
          </cell>
          <cell r="N62">
            <v>67.452200000000005</v>
          </cell>
        </row>
        <row r="63">
          <cell r="A63" t="str">
            <v xml:space="preserve"> 336  Ветчина Сливушка с индейкой ТМ Вязанка. ВЕС  ПОКОМ</v>
          </cell>
          <cell r="B63" t="str">
            <v>кг</v>
          </cell>
          <cell r="C63">
            <v>17.602</v>
          </cell>
          <cell r="D63">
            <v>89.103999999999999</v>
          </cell>
          <cell r="E63">
            <v>5.4989999999999997</v>
          </cell>
          <cell r="F63">
            <v>87.557000000000002</v>
          </cell>
          <cell r="G63">
            <v>1</v>
          </cell>
          <cell r="H63">
            <v>50</v>
          </cell>
          <cell r="I63" t="str">
            <v>матрица</v>
          </cell>
          <cell r="J63">
            <v>10.8</v>
          </cell>
          <cell r="K63">
            <v>-5.301000000000001</v>
          </cell>
          <cell r="N63">
            <v>24.239799999999999</v>
          </cell>
        </row>
        <row r="64">
          <cell r="A64" t="str">
            <v xml:space="preserve"> 339  Колбаса вареная Филейская ТМ Вязанка ТС Классическая, 0,40 кг.  ПОКОМ</v>
          </cell>
          <cell r="B64" t="str">
            <v>шт</v>
          </cell>
          <cell r="C64">
            <v>17</v>
          </cell>
          <cell r="D64">
            <v>40</v>
          </cell>
          <cell r="E64">
            <v>21</v>
          </cell>
          <cell r="F64">
            <v>48</v>
          </cell>
          <cell r="G64">
            <v>0.4</v>
          </cell>
          <cell r="H64">
            <v>50</v>
          </cell>
          <cell r="I64" t="str">
            <v>матрица</v>
          </cell>
          <cell r="J64">
            <v>19</v>
          </cell>
          <cell r="K64">
            <v>2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734</v>
          </cell>
          <cell r="D65">
            <v>618</v>
          </cell>
          <cell r="E65">
            <v>507</v>
          </cell>
          <cell r="F65">
            <v>661</v>
          </cell>
          <cell r="G65">
            <v>0.4</v>
          </cell>
          <cell r="H65">
            <v>40</v>
          </cell>
          <cell r="I65" t="str">
            <v>матрица</v>
          </cell>
          <cell r="J65">
            <v>501</v>
          </cell>
          <cell r="K65">
            <v>6</v>
          </cell>
          <cell r="N65">
            <v>151.59999999999991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1059</v>
          </cell>
          <cell r="E66">
            <v>541</v>
          </cell>
          <cell r="F66">
            <v>404</v>
          </cell>
          <cell r="G66">
            <v>0.4</v>
          </cell>
          <cell r="H66">
            <v>40</v>
          </cell>
          <cell r="I66" t="str">
            <v>матрица</v>
          </cell>
          <cell r="J66">
            <v>543</v>
          </cell>
          <cell r="K66">
            <v>-2</v>
          </cell>
          <cell r="N66">
            <v>132.40000000000009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G67">
            <v>0</v>
          </cell>
          <cell r="H67">
            <v>40</v>
          </cell>
          <cell r="I67" t="str">
            <v>матрица</v>
          </cell>
          <cell r="K67">
            <v>0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193.56100000000001</v>
          </cell>
          <cell r="D68">
            <v>118.523</v>
          </cell>
          <cell r="E68">
            <v>123.249</v>
          </cell>
          <cell r="F68">
            <v>156.09399999999999</v>
          </cell>
          <cell r="G68">
            <v>1</v>
          </cell>
          <cell r="H68">
            <v>40</v>
          </cell>
          <cell r="I68" t="str">
            <v>матрица</v>
          </cell>
          <cell r="J68">
            <v>119.9</v>
          </cell>
          <cell r="K68">
            <v>3.3489999999999895</v>
          </cell>
          <cell r="N68">
            <v>45.922999999999938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179.488</v>
          </cell>
          <cell r="D69">
            <v>151.25200000000001</v>
          </cell>
          <cell r="E69">
            <v>136.87899999999999</v>
          </cell>
          <cell r="F69">
            <v>156.262</v>
          </cell>
          <cell r="G69">
            <v>1</v>
          </cell>
          <cell r="H69">
            <v>40</v>
          </cell>
          <cell r="I69" t="str">
            <v>матрица</v>
          </cell>
          <cell r="J69">
            <v>129.886</v>
          </cell>
          <cell r="K69">
            <v>6.992999999999995</v>
          </cell>
          <cell r="N69">
            <v>55.238999999999962</v>
          </cell>
        </row>
        <row r="70">
          <cell r="A70" t="str">
            <v xml:space="preserve"> 364  Сардельки Филейские Вязанка ВЕС NDX ТМ Вязанка  ПОКОМ</v>
          </cell>
          <cell r="B70" t="str">
            <v>кг</v>
          </cell>
          <cell r="G70">
            <v>0</v>
          </cell>
          <cell r="H70">
            <v>30</v>
          </cell>
          <cell r="I70" t="str">
            <v>матрица</v>
          </cell>
          <cell r="K70">
            <v>0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B71" t="str">
            <v>шт</v>
          </cell>
          <cell r="C71">
            <v>42</v>
          </cell>
          <cell r="E71">
            <v>1</v>
          </cell>
          <cell r="F71">
            <v>41</v>
          </cell>
          <cell r="G71">
            <v>0.6</v>
          </cell>
          <cell r="H71">
            <v>60</v>
          </cell>
          <cell r="I71" t="str">
            <v>матрица</v>
          </cell>
          <cell r="J71">
            <v>1</v>
          </cell>
          <cell r="K71">
            <v>0</v>
          </cell>
        </row>
        <row r="72">
          <cell r="A72" t="str">
            <v xml:space="preserve"> 394 Ветчина Сочинка с сочным окороком ТМ Стародворье полиамид ф/в 0,35 кг  Поком</v>
          </cell>
          <cell r="B72" t="str">
            <v>шт</v>
          </cell>
          <cell r="G72">
            <v>0</v>
          </cell>
          <cell r="H72">
            <v>50</v>
          </cell>
          <cell r="I72" t="str">
            <v>матрица</v>
          </cell>
          <cell r="K72">
            <v>0</v>
          </cell>
        </row>
        <row r="73">
          <cell r="A73" t="str">
            <v xml:space="preserve"> 395  Колбаса Докторская ГОСТ ТМ Вязанка в оболочке полиамид 0,37 кг. ПОКОМ</v>
          </cell>
          <cell r="B73" t="str">
            <v>шт</v>
          </cell>
          <cell r="G73">
            <v>0</v>
          </cell>
          <cell r="H73">
            <v>50</v>
          </cell>
          <cell r="I73" t="str">
            <v>матрица</v>
          </cell>
          <cell r="K73">
            <v>0</v>
          </cell>
        </row>
        <row r="74">
          <cell r="A74" t="str">
            <v xml:space="preserve"> 396  Сардельки Филейские Вязанка ТМ Вязанка в оболочке NDX  0,4 кг. ПОКОМ</v>
          </cell>
          <cell r="B74" t="str">
            <v>шт</v>
          </cell>
          <cell r="G74">
            <v>0</v>
          </cell>
          <cell r="H74">
            <v>30</v>
          </cell>
          <cell r="I74" t="str">
            <v>матрица</v>
          </cell>
          <cell r="K74">
            <v>0</v>
          </cell>
        </row>
        <row r="75">
          <cell r="A75" t="str">
            <v xml:space="preserve"> 397  Ветчина Дугушка ТМ Стародворье ТС Дугушка в полиамидной оболочке 0,6 кг. ПОКОМ</v>
          </cell>
          <cell r="B75" t="str">
            <v>шт</v>
          </cell>
          <cell r="C75">
            <v>34</v>
          </cell>
          <cell r="E75">
            <v>1</v>
          </cell>
          <cell r="F75">
            <v>33</v>
          </cell>
          <cell r="G75">
            <v>0.6</v>
          </cell>
          <cell r="H75">
            <v>55</v>
          </cell>
          <cell r="I75" t="str">
            <v>матрица</v>
          </cell>
          <cell r="J75">
            <v>1</v>
          </cell>
          <cell r="K75">
            <v>0</v>
          </cell>
        </row>
        <row r="76">
          <cell r="A76" t="str">
            <v xml:space="preserve"> 397 Сосиски Сливочные по-стародворски Бордо Фикс.вес 0,45 П/а мгс Стародворье  Поком</v>
          </cell>
          <cell r="B76" t="str">
            <v>шт</v>
          </cell>
          <cell r="G76">
            <v>0</v>
          </cell>
          <cell r="H76">
            <v>40</v>
          </cell>
          <cell r="I76" t="str">
            <v>матрица</v>
          </cell>
          <cell r="K76">
            <v>0</v>
          </cell>
        </row>
        <row r="77">
          <cell r="A77" t="str">
            <v xml:space="preserve"> 408  Ветчина Сливушка с индейкой ТМ Вязанка, 0,4кг  ПОКОМ</v>
          </cell>
          <cell r="B77" t="str">
            <v>шт</v>
          </cell>
          <cell r="G77">
            <v>0.4</v>
          </cell>
          <cell r="H77">
            <v>50</v>
          </cell>
          <cell r="I77" t="str">
            <v>матрица</v>
          </cell>
          <cell r="K77">
            <v>0</v>
          </cell>
        </row>
        <row r="78">
          <cell r="A78" t="str">
            <v xml:space="preserve"> 415  Колбаса Балыкбургская с мраморным балыком 0,11 кг ТМ Баварушка  ПОКОМ</v>
          </cell>
          <cell r="B78" t="str">
            <v>шт</v>
          </cell>
          <cell r="G78">
            <v>0</v>
          </cell>
          <cell r="H78">
            <v>150</v>
          </cell>
          <cell r="I78" t="str">
            <v>матрица</v>
          </cell>
          <cell r="K78">
            <v>0</v>
          </cell>
        </row>
        <row r="79">
          <cell r="A79" t="str">
            <v xml:space="preserve"> 419  Колбаса Филейбургская зернистая 0,06 кг нарезка ТМ Баварушка  ПОКОМ</v>
          </cell>
          <cell r="B79" t="str">
            <v>шт</v>
          </cell>
          <cell r="G79">
            <v>0</v>
          </cell>
          <cell r="H79">
            <v>60</v>
          </cell>
          <cell r="I79" t="str">
            <v>матрица</v>
          </cell>
          <cell r="K79">
            <v>0</v>
          </cell>
        </row>
        <row r="80">
          <cell r="A80" t="str">
            <v xml:space="preserve"> 422  Деликатесы Бекон Балыкбургский ТМ Баварушка  0,15 кг.ПОКОМ</v>
          </cell>
          <cell r="B80" t="str">
            <v>шт</v>
          </cell>
          <cell r="G80">
            <v>0</v>
          </cell>
          <cell r="H80">
            <v>60</v>
          </cell>
          <cell r="I80" t="str">
            <v>матрица</v>
          </cell>
          <cell r="K80">
            <v>0</v>
          </cell>
        </row>
        <row r="81">
          <cell r="A81" t="str">
            <v xml:space="preserve"> 425 Сосиски Сливочные Вязанка Сливушки Весовые П/а мгс Вязанка  Поком</v>
          </cell>
          <cell r="B81" t="str">
            <v>кг</v>
          </cell>
          <cell r="C81">
            <v>-2.8919999999999999</v>
          </cell>
          <cell r="D81">
            <v>2.8919999999999999</v>
          </cell>
          <cell r="G81">
            <v>0</v>
          </cell>
          <cell r="H81" t="e">
            <v>#N/A</v>
          </cell>
          <cell r="I81" t="str">
            <v>не в матрице</v>
          </cell>
          <cell r="K81">
            <v>0</v>
          </cell>
        </row>
        <row r="82">
          <cell r="A82" t="str">
            <v xml:space="preserve"> 427  Колбаса Филедворская ТМ Стародворье в оболочке полиамид. ВЕС ПОКОМ</v>
          </cell>
          <cell r="B82" t="str">
            <v>кг</v>
          </cell>
          <cell r="C82">
            <v>157.26</v>
          </cell>
          <cell r="D82">
            <v>42.325000000000003</v>
          </cell>
          <cell r="E82">
            <v>39.517000000000003</v>
          </cell>
          <cell r="F82">
            <v>144.297</v>
          </cell>
          <cell r="G82">
            <v>1</v>
          </cell>
          <cell r="H82">
            <v>55</v>
          </cell>
          <cell r="I82" t="str">
            <v>матрица</v>
          </cell>
          <cell r="J82">
            <v>41.95</v>
          </cell>
          <cell r="K82">
            <v>-2.4329999999999998</v>
          </cell>
        </row>
        <row r="83">
          <cell r="A83" t="str">
            <v xml:space="preserve"> 429  Колбаса Нежная со шпиком.ТС Зареченские продукты в оболочке полиамид ВЕС ПОКОМ</v>
          </cell>
          <cell r="B83" t="str">
            <v>кг</v>
          </cell>
          <cell r="C83">
            <v>108.568</v>
          </cell>
          <cell r="D83">
            <v>10.695</v>
          </cell>
          <cell r="E83">
            <v>14.7</v>
          </cell>
          <cell r="F83">
            <v>103.221</v>
          </cell>
          <cell r="G83">
            <v>1</v>
          </cell>
          <cell r="H83" t="e">
            <v>#N/A</v>
          </cell>
          <cell r="I83" t="str">
            <v>Общий прайс</v>
          </cell>
          <cell r="J83">
            <v>24.83</v>
          </cell>
          <cell r="K83">
            <v>-10.129999999999999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50</v>
          </cell>
          <cell r="E84">
            <v>13</v>
          </cell>
          <cell r="F84">
            <v>35</v>
          </cell>
          <cell r="G84">
            <v>0.4</v>
          </cell>
          <cell r="H84">
            <v>55</v>
          </cell>
          <cell r="I84" t="str">
            <v>матрица</v>
          </cell>
          <cell r="J84">
            <v>14</v>
          </cell>
          <cell r="K84">
            <v>-1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239.11600000000001</v>
          </cell>
          <cell r="E85">
            <v>63.963000000000001</v>
          </cell>
          <cell r="F85">
            <v>137.81200000000001</v>
          </cell>
          <cell r="G85">
            <v>1</v>
          </cell>
          <cell r="H85">
            <v>55</v>
          </cell>
          <cell r="I85" t="str">
            <v>матрица</v>
          </cell>
          <cell r="J85">
            <v>63.613999999999997</v>
          </cell>
          <cell r="K85">
            <v>0.34900000000000375</v>
          </cell>
        </row>
        <row r="86">
          <cell r="A86" t="str">
            <v xml:space="preserve"> 438  Колбаса Филедворская 0,4 кг. ТМ Стародворье  ПОКОМ</v>
          </cell>
          <cell r="B86" t="str">
            <v>шт</v>
          </cell>
          <cell r="D86">
            <v>30</v>
          </cell>
          <cell r="E86">
            <v>8</v>
          </cell>
          <cell r="F86">
            <v>12</v>
          </cell>
          <cell r="G86">
            <v>0.4</v>
          </cell>
          <cell r="H86">
            <v>55</v>
          </cell>
          <cell r="I86" t="str">
            <v>матрица</v>
          </cell>
          <cell r="J86">
            <v>8</v>
          </cell>
          <cell r="K86">
            <v>0</v>
          </cell>
        </row>
        <row r="87">
          <cell r="A87" t="str">
            <v xml:space="preserve"> 440  Колбаса Любительская ТМ Вязанка в оболочке полиамид.ВЕС ПОКОМ </v>
          </cell>
          <cell r="B87" t="str">
            <v>кг</v>
          </cell>
          <cell r="G87">
            <v>0</v>
          </cell>
          <cell r="H87">
            <v>50</v>
          </cell>
          <cell r="I87" t="str">
            <v>матрица</v>
          </cell>
          <cell r="K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309.70600000000002</v>
          </cell>
          <cell r="D88">
            <v>147.53</v>
          </cell>
          <cell r="E88">
            <v>161.678</v>
          </cell>
          <cell r="F88">
            <v>270.63799999999998</v>
          </cell>
          <cell r="G88">
            <v>1</v>
          </cell>
          <cell r="H88">
            <v>60</v>
          </cell>
          <cell r="I88" t="str">
            <v>матрица</v>
          </cell>
          <cell r="J88">
            <v>152.27799999999999</v>
          </cell>
          <cell r="K88">
            <v>9.4000000000000057</v>
          </cell>
          <cell r="N88">
            <v>19.213200000000029</v>
          </cell>
        </row>
        <row r="89">
          <cell r="A89" t="str">
            <v xml:space="preserve"> 451 Сосиски Филейские ТМ Вязанка в оболочке целлофан 0,3 кг. ПОКОМ</v>
          </cell>
          <cell r="B89" t="str">
            <v>шт</v>
          </cell>
          <cell r="C89">
            <v>18</v>
          </cell>
          <cell r="E89">
            <v>6</v>
          </cell>
          <cell r="F89">
            <v>10</v>
          </cell>
          <cell r="G89">
            <v>0.3</v>
          </cell>
          <cell r="H89">
            <v>40</v>
          </cell>
          <cell r="I89" t="str">
            <v>матрица</v>
          </cell>
          <cell r="J89">
            <v>6</v>
          </cell>
          <cell r="K89">
            <v>0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2022.865</v>
          </cell>
          <cell r="D90">
            <v>960.54499999999996</v>
          </cell>
          <cell r="E90">
            <v>1101.2270000000001</v>
          </cell>
          <cell r="F90">
            <v>1572.4570000000001</v>
          </cell>
          <cell r="G90">
            <v>1</v>
          </cell>
          <cell r="H90">
            <v>60</v>
          </cell>
          <cell r="I90" t="str">
            <v>матрица / ротация ОР</v>
          </cell>
          <cell r="J90">
            <v>1076.088</v>
          </cell>
          <cell r="K90">
            <v>25.139000000000124</v>
          </cell>
          <cell r="N90">
            <v>23.189200000000032</v>
          </cell>
        </row>
        <row r="91">
          <cell r="A91" t="str">
            <v xml:space="preserve"> 454 Ветчина Балыкбургская ТМ Баварушка с мраморным балыком в в.у 0,1 кг нарезка ПОКОМ</v>
          </cell>
          <cell r="B91" t="str">
            <v>шт</v>
          </cell>
          <cell r="G91">
            <v>0</v>
          </cell>
          <cell r="H91">
            <v>60</v>
          </cell>
          <cell r="I91" t="str">
            <v>матрица</v>
          </cell>
          <cell r="K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1989.8879999999999</v>
          </cell>
          <cell r="D92">
            <v>998.30499999999995</v>
          </cell>
          <cell r="E92">
            <v>1137.347</v>
          </cell>
          <cell r="F92">
            <v>1560.095</v>
          </cell>
          <cell r="G92">
            <v>1</v>
          </cell>
          <cell r="H92">
            <v>60</v>
          </cell>
          <cell r="I92" t="str">
            <v>матрица</v>
          </cell>
          <cell r="J92">
            <v>1104.164</v>
          </cell>
          <cell r="K92">
            <v>33.182999999999993</v>
          </cell>
          <cell r="N92">
            <v>224.15359999999961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2245.2689999999998</v>
          </cell>
          <cell r="D93">
            <v>997.84500000000003</v>
          </cell>
          <cell r="E93">
            <v>1156.1479999999999</v>
          </cell>
          <cell r="F93">
            <v>1708.482</v>
          </cell>
          <cell r="G93">
            <v>1</v>
          </cell>
          <cell r="H93">
            <v>60</v>
          </cell>
          <cell r="I93" t="str">
            <v>матрица / ротация ОР</v>
          </cell>
          <cell r="J93">
            <v>1062.3240000000001</v>
          </cell>
          <cell r="K93">
            <v>93.823999999999842</v>
          </cell>
          <cell r="N93">
            <v>84.073599999999715</v>
          </cell>
        </row>
        <row r="94">
          <cell r="A94" t="str">
            <v xml:space="preserve"> 465  Колбаса Филейная оригинальная ТМ Особый рецепт в оболочке полиамид. ВЕС. ПОКОМ</v>
          </cell>
          <cell r="B94" t="str">
            <v>кг</v>
          </cell>
          <cell r="G94">
            <v>0</v>
          </cell>
          <cell r="H94">
            <v>60</v>
          </cell>
          <cell r="I94" t="str">
            <v>матрица</v>
          </cell>
          <cell r="K94">
            <v>0</v>
          </cell>
        </row>
        <row r="95">
          <cell r="A95" t="str">
            <v xml:space="preserve"> 478  Сардельки Зареченские ВЕС ТМ Зареченские  ПОКОМ</v>
          </cell>
          <cell r="B95" t="str">
            <v>кг</v>
          </cell>
          <cell r="C95">
            <v>51.37</v>
          </cell>
          <cell r="E95">
            <v>34.530999999999999</v>
          </cell>
          <cell r="F95">
            <v>11.521000000000001</v>
          </cell>
          <cell r="G95">
            <v>1</v>
          </cell>
          <cell r="H95" t="e">
            <v>#N/A</v>
          </cell>
          <cell r="I95" t="str">
            <v>Общий прайс</v>
          </cell>
          <cell r="J95">
            <v>34.082999999999998</v>
          </cell>
          <cell r="K95">
            <v>0.4480000000000004</v>
          </cell>
          <cell r="N95">
            <v>10.4168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E96">
            <v>1</v>
          </cell>
          <cell r="F96">
            <v>-1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1</v>
          </cell>
          <cell r="K96">
            <v>0</v>
          </cell>
        </row>
        <row r="97">
          <cell r="A97" t="str">
            <v>Вареные колбасы «Молочная Традиционная» Весовой п/а ТМ «Стародворье»</v>
          </cell>
          <cell r="B97" t="str">
            <v>кг</v>
          </cell>
          <cell r="G97">
            <v>1</v>
          </cell>
          <cell r="H97">
            <v>55</v>
          </cell>
          <cell r="I97" t="str">
            <v>матрица</v>
          </cell>
          <cell r="K97">
            <v>0</v>
          </cell>
          <cell r="N97">
            <v>80</v>
          </cell>
        </row>
        <row r="98">
          <cell r="A98" t="str">
            <v>Вареные колбасы «Стародворская Традиционная со шпиком» Весовой п/а ТМ «Стародворье»</v>
          </cell>
          <cell r="B98" t="str">
            <v>кг</v>
          </cell>
          <cell r="G98">
            <v>1</v>
          </cell>
          <cell r="H98">
            <v>55</v>
          </cell>
          <cell r="I98" t="str">
            <v>матрица</v>
          </cell>
          <cell r="K98">
            <v>0</v>
          </cell>
          <cell r="N98">
            <v>60</v>
          </cell>
        </row>
        <row r="99">
          <cell r="A99" t="str">
            <v>Вареные колбасы «Стародворская Традиционная» Весовой п/а ТМ «Стародворье»</v>
          </cell>
          <cell r="B99" t="str">
            <v>кг</v>
          </cell>
          <cell r="G99">
            <v>1</v>
          </cell>
          <cell r="H99">
            <v>55</v>
          </cell>
          <cell r="I99" t="str">
            <v>матрица</v>
          </cell>
          <cell r="K99">
            <v>0</v>
          </cell>
          <cell r="N99">
            <v>80</v>
          </cell>
        </row>
        <row r="100">
          <cell r="A100" t="str">
            <v>Колбаса Филейская ТМ Вязанка ТС Классическая в оболочке полиамид 0,4 кг РТТ.  Поком</v>
          </cell>
          <cell r="B100" t="str">
            <v>шт</v>
          </cell>
          <cell r="C100">
            <v>31.141999999999999</v>
          </cell>
          <cell r="D100">
            <v>13</v>
          </cell>
          <cell r="E100">
            <v>3</v>
          </cell>
          <cell r="F100">
            <v>10</v>
          </cell>
          <cell r="G100">
            <v>0</v>
          </cell>
          <cell r="H100" t="e">
            <v>#N/A</v>
          </cell>
          <cell r="I100" t="str">
            <v>не в матрице</v>
          </cell>
          <cell r="J100">
            <v>3</v>
          </cell>
          <cell r="K100">
            <v>0</v>
          </cell>
        </row>
        <row r="101">
          <cell r="A101" t="str">
            <v>В/к колбасы «Сервелат Филейский» срез ф/в 0,3 фиброуз ТМ «Вязанка»</v>
          </cell>
          <cell r="B101" t="str">
            <v>шт</v>
          </cell>
          <cell r="G101">
            <v>0.3</v>
          </cell>
          <cell r="H101">
            <v>40</v>
          </cell>
          <cell r="I101" t="str">
            <v>матрица</v>
          </cell>
        </row>
        <row r="102">
          <cell r="A102" t="str">
            <v>В/к колбасы «Филейская Рубленая» срез ф/в 0,3 фиброуз ТМ «Вязанка»</v>
          </cell>
          <cell r="B102" t="str">
            <v>шт</v>
          </cell>
          <cell r="G102">
            <v>0.3</v>
          </cell>
          <cell r="H102">
            <v>40</v>
          </cell>
          <cell r="I102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42578125" style="8" customWidth="1"/>
    <col min="8" max="8" width="5.42578125" customWidth="1"/>
    <col min="9" max="9" width="13.5703125" customWidth="1"/>
    <col min="10" max="11" width="6.7109375" customWidth="1"/>
    <col min="12" max="13" width="0.7109375" customWidth="1"/>
    <col min="14" max="18" width="6.7109375" customWidth="1"/>
    <col min="19" max="19" width="21.85546875" customWidth="1"/>
    <col min="20" max="21" width="6.140625" customWidth="1"/>
    <col min="22" max="27" width="6.42578125" customWidth="1"/>
    <col min="28" max="28" width="33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12390.462000000003</v>
      </c>
      <c r="F5" s="4">
        <f>SUM(F6:F497)</f>
        <v>14577.390999999998</v>
      </c>
      <c r="G5" s="6"/>
      <c r="H5" s="1"/>
      <c r="I5" s="1"/>
      <c r="J5" s="4">
        <f t="shared" ref="J5:R5" si="0">SUM(J6:J497)</f>
        <v>12244.296</v>
      </c>
      <c r="K5" s="4">
        <f t="shared" si="0"/>
        <v>146.16600000000011</v>
      </c>
      <c r="L5" s="4">
        <f t="shared" si="0"/>
        <v>0</v>
      </c>
      <c r="M5" s="4">
        <f t="shared" si="0"/>
        <v>0</v>
      </c>
      <c r="N5" s="4">
        <f t="shared" si="0"/>
        <v>3485.3073999999997</v>
      </c>
      <c r="O5" s="4">
        <f t="shared" si="0"/>
        <v>6114.2857999999997</v>
      </c>
      <c r="P5" s="4">
        <f t="shared" si="0"/>
        <v>2478.0924</v>
      </c>
      <c r="Q5" s="4">
        <f t="shared" si="0"/>
        <v>4467.6369999999988</v>
      </c>
      <c r="R5" s="4">
        <f t="shared" si="0"/>
        <v>0</v>
      </c>
      <c r="S5" s="1"/>
      <c r="T5" s="1"/>
      <c r="U5" s="1"/>
      <c r="V5" s="4">
        <f t="shared" ref="V5:AA5" si="1">SUM(V6:V497)</f>
        <v>2460.2267999999995</v>
      </c>
      <c r="W5" s="4">
        <f t="shared" si="1"/>
        <v>2767.7269999999994</v>
      </c>
      <c r="X5" s="4">
        <f t="shared" si="1"/>
        <v>2888.8601999999987</v>
      </c>
      <c r="Y5" s="4">
        <f t="shared" si="1"/>
        <v>2565.6387999999984</v>
      </c>
      <c r="Z5" s="4">
        <f t="shared" si="1"/>
        <v>2703.2239999999988</v>
      </c>
      <c r="AA5" s="4">
        <f t="shared" si="1"/>
        <v>2942.3685999999984</v>
      </c>
      <c r="AB5" s="1"/>
      <c r="AC5" s="4">
        <f>SUM(AC6:AC497)</f>
        <v>3488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74.415999999999997</v>
      </c>
      <c r="D6" s="1">
        <v>202.70500000000001</v>
      </c>
      <c r="E6" s="1">
        <v>101.172</v>
      </c>
      <c r="F6" s="1">
        <v>153.05500000000001</v>
      </c>
      <c r="G6" s="6">
        <v>1</v>
      </c>
      <c r="H6" s="1">
        <v>50</v>
      </c>
      <c r="I6" s="1" t="s">
        <v>33</v>
      </c>
      <c r="J6" s="1">
        <v>106.682</v>
      </c>
      <c r="K6" s="1">
        <f t="shared" ref="K6:K37" si="2">E6-J6</f>
        <v>-5.5100000000000051</v>
      </c>
      <c r="L6" s="1"/>
      <c r="M6" s="1"/>
      <c r="N6" s="1">
        <f>VLOOKUP(A6,[1]Sheet!$A:$N,14,0)</f>
        <v>44.094599999999978</v>
      </c>
      <c r="O6" s="1">
        <v>0</v>
      </c>
      <c r="P6" s="1">
        <f>E6/5</f>
        <v>20.234400000000001</v>
      </c>
      <c r="Q6" s="5">
        <f>11*P6-O6-F6-N6</f>
        <v>25.428800000000031</v>
      </c>
      <c r="R6" s="5"/>
      <c r="S6" s="1"/>
      <c r="T6" s="1">
        <f>(F6+O6+Q6+N6)/P6</f>
        <v>11</v>
      </c>
      <c r="U6" s="1">
        <f>(F6+O6+N6)/P6</f>
        <v>9.7432886569406545</v>
      </c>
      <c r="V6" s="1">
        <v>20.802399999999999</v>
      </c>
      <c r="W6" s="1">
        <v>25.2576</v>
      </c>
      <c r="X6" s="1">
        <v>25.247800000000002</v>
      </c>
      <c r="Y6" s="1">
        <v>18.290400000000002</v>
      </c>
      <c r="Z6" s="1">
        <v>18.980599999999999</v>
      </c>
      <c r="AA6" s="1">
        <v>22.12</v>
      </c>
      <c r="AB6" s="1"/>
      <c r="AC6" s="1">
        <f>ROUND(Q6*G6,0)</f>
        <v>25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77.468000000000004</v>
      </c>
      <c r="D7" s="1">
        <v>125.036</v>
      </c>
      <c r="E7" s="1">
        <v>82.516000000000005</v>
      </c>
      <c r="F7" s="1">
        <v>91.322000000000003</v>
      </c>
      <c r="G7" s="6">
        <v>1</v>
      </c>
      <c r="H7" s="1">
        <v>45</v>
      </c>
      <c r="I7" s="1" t="s">
        <v>33</v>
      </c>
      <c r="J7" s="1">
        <v>83.852000000000004</v>
      </c>
      <c r="K7" s="1">
        <f t="shared" si="2"/>
        <v>-1.3359999999999985</v>
      </c>
      <c r="L7" s="1"/>
      <c r="M7" s="1"/>
      <c r="N7" s="1">
        <f>VLOOKUP(A7,[1]Sheet!$A:$N,14,0)</f>
        <v>46.79019999999997</v>
      </c>
      <c r="O7" s="1">
        <v>48.974800000000023</v>
      </c>
      <c r="P7" s="1">
        <f t="shared" ref="P7:P70" si="3">E7/5</f>
        <v>16.5032</v>
      </c>
      <c r="Q7" s="5"/>
      <c r="R7" s="5"/>
      <c r="S7" s="1"/>
      <c r="T7" s="1">
        <f t="shared" ref="T7:T19" si="4">(F7+O7+Q7+N7)/P7</f>
        <v>11.336407484609046</v>
      </c>
      <c r="U7" s="1">
        <f t="shared" ref="U7:U19" si="5">(F7+O7+N7)/P7</f>
        <v>11.336407484609046</v>
      </c>
      <c r="V7" s="1">
        <v>18.253399999999999</v>
      </c>
      <c r="W7" s="1">
        <v>16.708200000000001</v>
      </c>
      <c r="X7" s="1">
        <v>16.4298</v>
      </c>
      <c r="Y7" s="1">
        <v>9.6920000000000002</v>
      </c>
      <c r="Z7" s="1">
        <v>9.9499999999999993</v>
      </c>
      <c r="AA7" s="1">
        <v>17.922999999999998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54.561</v>
      </c>
      <c r="D8" s="1">
        <v>113.372</v>
      </c>
      <c r="E8" s="1">
        <v>64.344999999999999</v>
      </c>
      <c r="F8" s="1">
        <v>93.215000000000003</v>
      </c>
      <c r="G8" s="6">
        <v>1</v>
      </c>
      <c r="H8" s="1">
        <v>45</v>
      </c>
      <c r="I8" s="1" t="s">
        <v>33</v>
      </c>
      <c r="J8" s="1">
        <v>65.034000000000006</v>
      </c>
      <c r="K8" s="1">
        <f t="shared" si="2"/>
        <v>-0.68900000000000716</v>
      </c>
      <c r="L8" s="1"/>
      <c r="M8" s="1"/>
      <c r="N8" s="1">
        <f>VLOOKUP(A8,[1]Sheet!$A:$N,14,0)</f>
        <v>59.087199999999989</v>
      </c>
      <c r="O8" s="1">
        <v>0</v>
      </c>
      <c r="P8" s="1">
        <f t="shared" si="3"/>
        <v>12.869</v>
      </c>
      <c r="Q8" s="5"/>
      <c r="R8" s="5"/>
      <c r="S8" s="1"/>
      <c r="T8" s="1">
        <f t="shared" si="4"/>
        <v>11.834812339731137</v>
      </c>
      <c r="U8" s="1">
        <f t="shared" si="5"/>
        <v>11.834812339731137</v>
      </c>
      <c r="V8" s="1">
        <v>14.9436</v>
      </c>
      <c r="W8" s="1">
        <v>28.4072</v>
      </c>
      <c r="X8" s="1">
        <v>26.332599999999999</v>
      </c>
      <c r="Y8" s="1">
        <v>16.418800000000001</v>
      </c>
      <c r="Z8" s="1">
        <v>17.144600000000001</v>
      </c>
      <c r="AA8" s="1">
        <v>23.206</v>
      </c>
      <c r="AB8" s="1"/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40.652000000000001</v>
      </c>
      <c r="D9" s="1">
        <v>16.827000000000002</v>
      </c>
      <c r="E9" s="1">
        <v>17.905999999999999</v>
      </c>
      <c r="F9" s="1">
        <v>31.093</v>
      </c>
      <c r="G9" s="6">
        <v>1</v>
      </c>
      <c r="H9" s="1">
        <v>40</v>
      </c>
      <c r="I9" s="1" t="s">
        <v>33</v>
      </c>
      <c r="J9" s="1">
        <v>18.600000000000001</v>
      </c>
      <c r="K9" s="1">
        <f t="shared" si="2"/>
        <v>-0.69400000000000261</v>
      </c>
      <c r="L9" s="1"/>
      <c r="M9" s="1"/>
      <c r="N9" s="1">
        <f>VLOOKUP(A9,[1]Sheet!$A:$N,14,0)</f>
        <v>5</v>
      </c>
      <c r="O9" s="1">
        <v>0</v>
      </c>
      <c r="P9" s="1">
        <f t="shared" si="3"/>
        <v>3.5811999999999999</v>
      </c>
      <c r="Q9" s="5">
        <v>5</v>
      </c>
      <c r="R9" s="5"/>
      <c r="S9" s="1"/>
      <c r="T9" s="1">
        <f t="shared" si="4"/>
        <v>11.47464537026695</v>
      </c>
      <c r="U9" s="1">
        <f t="shared" si="5"/>
        <v>10.078465318887526</v>
      </c>
      <c r="V9" s="1">
        <v>3.3271999999999999</v>
      </c>
      <c r="W9" s="1">
        <v>5.3973999999999993</v>
      </c>
      <c r="X9" s="1">
        <v>5.6542000000000003</v>
      </c>
      <c r="Y9" s="1">
        <v>2.2023999999999999</v>
      </c>
      <c r="Z9" s="1">
        <v>1.17</v>
      </c>
      <c r="AA9" s="1">
        <v>4.3479999999999999</v>
      </c>
      <c r="AB9" s="1"/>
      <c r="AC9" s="1">
        <f t="shared" si="6"/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185</v>
      </c>
      <c r="D10" s="1">
        <v>261</v>
      </c>
      <c r="E10" s="1">
        <v>35</v>
      </c>
      <c r="F10" s="1">
        <v>196</v>
      </c>
      <c r="G10" s="6">
        <v>0.45</v>
      </c>
      <c r="H10" s="1">
        <v>45</v>
      </c>
      <c r="I10" s="1" t="s">
        <v>33</v>
      </c>
      <c r="J10" s="1">
        <v>55</v>
      </c>
      <c r="K10" s="1">
        <f t="shared" si="2"/>
        <v>-20</v>
      </c>
      <c r="L10" s="1"/>
      <c r="M10" s="1"/>
      <c r="N10" s="1">
        <f>VLOOKUP(A10,[1]Sheet!$A:$N,14,0)</f>
        <v>237</v>
      </c>
      <c r="O10" s="1">
        <v>0</v>
      </c>
      <c r="P10" s="1">
        <f t="shared" si="3"/>
        <v>7</v>
      </c>
      <c r="Q10" s="5"/>
      <c r="R10" s="5"/>
      <c r="S10" s="1"/>
      <c r="T10" s="1">
        <f t="shared" si="4"/>
        <v>61.857142857142854</v>
      </c>
      <c r="U10" s="1">
        <f t="shared" si="5"/>
        <v>61.857142857142854</v>
      </c>
      <c r="V10" s="1">
        <v>9.6</v>
      </c>
      <c r="W10" s="1">
        <v>40</v>
      </c>
      <c r="X10" s="1">
        <v>40.799999999999997</v>
      </c>
      <c r="Y10" s="1">
        <v>22.2</v>
      </c>
      <c r="Z10" s="1">
        <v>22.6</v>
      </c>
      <c r="AA10" s="1">
        <v>38.4</v>
      </c>
      <c r="AB10" s="17" t="s">
        <v>99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186</v>
      </c>
      <c r="D11" s="1">
        <v>442</v>
      </c>
      <c r="E11" s="1">
        <v>189</v>
      </c>
      <c r="F11" s="1">
        <v>418</v>
      </c>
      <c r="G11" s="6">
        <v>0.45</v>
      </c>
      <c r="H11" s="1">
        <v>45</v>
      </c>
      <c r="I11" s="1" t="s">
        <v>33</v>
      </c>
      <c r="J11" s="1">
        <v>180</v>
      </c>
      <c r="K11" s="1">
        <f t="shared" si="2"/>
        <v>9</v>
      </c>
      <c r="L11" s="1"/>
      <c r="M11" s="1"/>
      <c r="N11" s="1">
        <f>VLOOKUP(A11,[1]Sheet!$A:$N,14,0)</f>
        <v>25.399999999999981</v>
      </c>
      <c r="O11" s="1">
        <v>0</v>
      </c>
      <c r="P11" s="1">
        <f t="shared" si="3"/>
        <v>37.799999999999997</v>
      </c>
      <c r="Q11" s="5"/>
      <c r="R11" s="5"/>
      <c r="S11" s="1"/>
      <c r="T11" s="1">
        <f t="shared" si="4"/>
        <v>11.730158730158731</v>
      </c>
      <c r="U11" s="1">
        <f t="shared" si="5"/>
        <v>11.730158730158731</v>
      </c>
      <c r="V11" s="1">
        <v>37.799999999999997</v>
      </c>
      <c r="W11" s="1">
        <v>55.4</v>
      </c>
      <c r="X11" s="1">
        <v>57.8</v>
      </c>
      <c r="Y11" s="1">
        <v>36.200000000000003</v>
      </c>
      <c r="Z11" s="1">
        <v>36.200000000000003</v>
      </c>
      <c r="AA11" s="1">
        <v>59.8</v>
      </c>
      <c r="AB11" s="1"/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32</v>
      </c>
      <c r="D12" s="1">
        <v>30</v>
      </c>
      <c r="E12" s="1">
        <v>31</v>
      </c>
      <c r="F12" s="1">
        <v>30</v>
      </c>
      <c r="G12" s="6">
        <v>0.17</v>
      </c>
      <c r="H12" s="1">
        <v>180</v>
      </c>
      <c r="I12" s="1" t="s">
        <v>33</v>
      </c>
      <c r="J12" s="1">
        <v>32</v>
      </c>
      <c r="K12" s="1">
        <f t="shared" si="2"/>
        <v>-1</v>
      </c>
      <c r="L12" s="1"/>
      <c r="M12" s="1"/>
      <c r="N12" s="1">
        <f>VLOOKUP(A12,[1]Sheet!$A:$N,14,0)</f>
        <v>10</v>
      </c>
      <c r="O12" s="1">
        <v>24</v>
      </c>
      <c r="P12" s="1">
        <f t="shared" si="3"/>
        <v>6.2</v>
      </c>
      <c r="Q12" s="5">
        <v>10</v>
      </c>
      <c r="R12" s="5"/>
      <c r="S12" s="1"/>
      <c r="T12" s="1">
        <f t="shared" si="4"/>
        <v>11.935483870967742</v>
      </c>
      <c r="U12" s="1">
        <f t="shared" si="5"/>
        <v>10.32258064516129</v>
      </c>
      <c r="V12" s="1">
        <v>6.4</v>
      </c>
      <c r="W12" s="1">
        <v>4.5999999999999996</v>
      </c>
      <c r="X12" s="1">
        <v>4.8</v>
      </c>
      <c r="Y12" s="1">
        <v>4</v>
      </c>
      <c r="Z12" s="1">
        <v>4.4000000000000004</v>
      </c>
      <c r="AA12" s="1">
        <v>2.6</v>
      </c>
      <c r="AB12" s="1"/>
      <c r="AC12" s="1">
        <f t="shared" si="6"/>
        <v>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38</v>
      </c>
      <c r="C13" s="1">
        <v>68</v>
      </c>
      <c r="D13" s="1">
        <v>24</v>
      </c>
      <c r="E13" s="1">
        <v>36</v>
      </c>
      <c r="F13" s="1">
        <v>52</v>
      </c>
      <c r="G13" s="6">
        <v>0.3</v>
      </c>
      <c r="H13" s="1">
        <v>40</v>
      </c>
      <c r="I13" s="1" t="s">
        <v>33</v>
      </c>
      <c r="J13" s="1">
        <v>35</v>
      </c>
      <c r="K13" s="1">
        <f t="shared" si="2"/>
        <v>1</v>
      </c>
      <c r="L13" s="1"/>
      <c r="M13" s="1"/>
      <c r="N13" s="1">
        <f>VLOOKUP(A13,[1]Sheet!$A:$N,14,0)</f>
        <v>0</v>
      </c>
      <c r="O13" s="1">
        <v>0</v>
      </c>
      <c r="P13" s="1">
        <f t="shared" si="3"/>
        <v>7.2</v>
      </c>
      <c r="Q13" s="5">
        <f t="shared" ref="Q13:Q19" si="7">11*P13-O13-F13-N13</f>
        <v>27.200000000000003</v>
      </c>
      <c r="R13" s="5"/>
      <c r="S13" s="1"/>
      <c r="T13" s="1">
        <f t="shared" si="4"/>
        <v>11</v>
      </c>
      <c r="U13" s="1">
        <f t="shared" si="5"/>
        <v>7.2222222222222223</v>
      </c>
      <c r="V13" s="1">
        <v>6</v>
      </c>
      <c r="W13" s="1">
        <v>2.4</v>
      </c>
      <c r="X13" s="1">
        <v>3.4</v>
      </c>
      <c r="Y13" s="1">
        <v>8.6</v>
      </c>
      <c r="Z13" s="1">
        <v>8.1999999999999993</v>
      </c>
      <c r="AA13" s="1">
        <v>8.8000000000000007</v>
      </c>
      <c r="AB13" s="1"/>
      <c r="AC13" s="1">
        <f t="shared" si="6"/>
        <v>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42</v>
      </c>
      <c r="B14" s="1" t="s">
        <v>38</v>
      </c>
      <c r="C14" s="1">
        <v>18</v>
      </c>
      <c r="D14" s="1"/>
      <c r="E14" s="1">
        <v>15</v>
      </c>
      <c r="F14" s="1">
        <v>2</v>
      </c>
      <c r="G14" s="6">
        <v>0.4</v>
      </c>
      <c r="H14" s="1">
        <v>50</v>
      </c>
      <c r="I14" s="1" t="s">
        <v>33</v>
      </c>
      <c r="J14" s="1">
        <v>16</v>
      </c>
      <c r="K14" s="1">
        <f t="shared" si="2"/>
        <v>-1</v>
      </c>
      <c r="L14" s="1"/>
      <c r="M14" s="1"/>
      <c r="N14" s="1">
        <f>VLOOKUP(A14,[1]Sheet!$A:$N,14,0)</f>
        <v>0</v>
      </c>
      <c r="O14" s="13"/>
      <c r="P14" s="1">
        <f t="shared" si="3"/>
        <v>3</v>
      </c>
      <c r="Q14" s="5">
        <f t="shared" si="7"/>
        <v>31</v>
      </c>
      <c r="R14" s="5"/>
      <c r="S14" s="1"/>
      <c r="T14" s="1">
        <f t="shared" si="4"/>
        <v>11</v>
      </c>
      <c r="U14" s="1">
        <f t="shared" si="5"/>
        <v>0.66666666666666663</v>
      </c>
      <c r="V14" s="1">
        <v>2.6</v>
      </c>
      <c r="W14" s="1">
        <v>0</v>
      </c>
      <c r="X14" s="1">
        <v>0</v>
      </c>
      <c r="Y14" s="1">
        <v>1</v>
      </c>
      <c r="Z14" s="1">
        <v>1.8</v>
      </c>
      <c r="AA14" s="1">
        <v>3</v>
      </c>
      <c r="AB14" s="13" t="s">
        <v>43</v>
      </c>
      <c r="AC14" s="1">
        <f t="shared" si="6"/>
        <v>12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35</v>
      </c>
      <c r="D15" s="1">
        <v>60</v>
      </c>
      <c r="E15" s="1">
        <v>54</v>
      </c>
      <c r="F15" s="1">
        <v>35</v>
      </c>
      <c r="G15" s="6">
        <v>0.17</v>
      </c>
      <c r="H15" s="1">
        <v>180</v>
      </c>
      <c r="I15" s="1" t="s">
        <v>33</v>
      </c>
      <c r="J15" s="1">
        <v>55</v>
      </c>
      <c r="K15" s="1">
        <f t="shared" si="2"/>
        <v>-1</v>
      </c>
      <c r="L15" s="1"/>
      <c r="M15" s="1"/>
      <c r="N15" s="1">
        <f>VLOOKUP(A15,[1]Sheet!$A:$N,14,0)</f>
        <v>15.19999999999999</v>
      </c>
      <c r="O15" s="1">
        <v>49.800000000000011</v>
      </c>
      <c r="P15" s="1">
        <f t="shared" si="3"/>
        <v>10.8</v>
      </c>
      <c r="Q15" s="5">
        <f t="shared" si="7"/>
        <v>18.800000000000011</v>
      </c>
      <c r="R15" s="5"/>
      <c r="S15" s="1"/>
      <c r="T15" s="1">
        <f t="shared" si="4"/>
        <v>11</v>
      </c>
      <c r="U15" s="1">
        <f t="shared" si="5"/>
        <v>9.2592592592592595</v>
      </c>
      <c r="V15" s="1">
        <v>10.6</v>
      </c>
      <c r="W15" s="1">
        <v>8.1999999999999993</v>
      </c>
      <c r="X15" s="1">
        <v>8</v>
      </c>
      <c r="Y15" s="1">
        <v>7.8</v>
      </c>
      <c r="Z15" s="1">
        <v>7.8</v>
      </c>
      <c r="AA15" s="1">
        <v>2.6</v>
      </c>
      <c r="AB15" s="1"/>
      <c r="AC15" s="1">
        <f t="shared" si="6"/>
        <v>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42</v>
      </c>
      <c r="D16" s="1"/>
      <c r="E16" s="1">
        <v>20</v>
      </c>
      <c r="F16" s="1">
        <v>13</v>
      </c>
      <c r="G16" s="6">
        <v>0.35</v>
      </c>
      <c r="H16" s="1">
        <v>50</v>
      </c>
      <c r="I16" s="1" t="s">
        <v>33</v>
      </c>
      <c r="J16" s="1">
        <v>21</v>
      </c>
      <c r="K16" s="1">
        <f t="shared" si="2"/>
        <v>-1</v>
      </c>
      <c r="L16" s="1"/>
      <c r="M16" s="1"/>
      <c r="N16" s="1">
        <f>VLOOKUP(A16,[1]Sheet!$A:$N,14,0)</f>
        <v>10</v>
      </c>
      <c r="O16" s="1">
        <v>10</v>
      </c>
      <c r="P16" s="1">
        <f t="shared" si="3"/>
        <v>4</v>
      </c>
      <c r="Q16" s="5">
        <f t="shared" si="7"/>
        <v>11</v>
      </c>
      <c r="R16" s="5"/>
      <c r="S16" s="1"/>
      <c r="T16" s="1">
        <f t="shared" si="4"/>
        <v>11</v>
      </c>
      <c r="U16" s="1">
        <f t="shared" si="5"/>
        <v>8.25</v>
      </c>
      <c r="V16" s="1">
        <v>3.8</v>
      </c>
      <c r="W16" s="1">
        <v>3.6</v>
      </c>
      <c r="X16" s="1">
        <v>2.2000000000000002</v>
      </c>
      <c r="Y16" s="1">
        <v>3.8</v>
      </c>
      <c r="Z16" s="1">
        <v>5.4</v>
      </c>
      <c r="AA16" s="1">
        <v>4.2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29</v>
      </c>
      <c r="D17" s="1">
        <v>12</v>
      </c>
      <c r="E17" s="1">
        <v>21</v>
      </c>
      <c r="F17" s="1">
        <v>10</v>
      </c>
      <c r="G17" s="6">
        <v>0.35</v>
      </c>
      <c r="H17" s="1">
        <v>50</v>
      </c>
      <c r="I17" s="1" t="s">
        <v>33</v>
      </c>
      <c r="J17" s="1">
        <v>23</v>
      </c>
      <c r="K17" s="1">
        <f t="shared" si="2"/>
        <v>-2</v>
      </c>
      <c r="L17" s="1"/>
      <c r="M17" s="1"/>
      <c r="N17" s="1">
        <f>VLOOKUP(A17,[1]Sheet!$A:$N,14,0)</f>
        <v>0</v>
      </c>
      <c r="O17" s="1">
        <v>24</v>
      </c>
      <c r="P17" s="1">
        <f t="shared" si="3"/>
        <v>4.2</v>
      </c>
      <c r="Q17" s="5">
        <f t="shared" si="7"/>
        <v>12.200000000000003</v>
      </c>
      <c r="R17" s="5"/>
      <c r="S17" s="1"/>
      <c r="T17" s="1">
        <f t="shared" si="4"/>
        <v>11</v>
      </c>
      <c r="U17" s="1">
        <f t="shared" si="5"/>
        <v>8.0952380952380949</v>
      </c>
      <c r="V17" s="1">
        <v>4.2</v>
      </c>
      <c r="W17" s="1">
        <v>2.6</v>
      </c>
      <c r="X17" s="1">
        <v>2</v>
      </c>
      <c r="Y17" s="1">
        <v>4.5999999999999996</v>
      </c>
      <c r="Z17" s="1">
        <v>4.8</v>
      </c>
      <c r="AA17" s="1">
        <v>5.6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232.08199999999999</v>
      </c>
      <c r="D18" s="1">
        <v>364.58499999999998</v>
      </c>
      <c r="E18" s="1">
        <v>206.13900000000001</v>
      </c>
      <c r="F18" s="1">
        <v>357.12</v>
      </c>
      <c r="G18" s="6">
        <v>1</v>
      </c>
      <c r="H18" s="1">
        <v>55</v>
      </c>
      <c r="I18" s="1" t="s">
        <v>33</v>
      </c>
      <c r="J18" s="1">
        <v>194.8</v>
      </c>
      <c r="K18" s="1">
        <f t="shared" si="2"/>
        <v>11.338999999999999</v>
      </c>
      <c r="L18" s="1"/>
      <c r="M18" s="1"/>
      <c r="N18" s="1">
        <f>VLOOKUP(A18,[1]Sheet!$A:$N,14,0)</f>
        <v>73.563600000000093</v>
      </c>
      <c r="O18" s="1">
        <v>0</v>
      </c>
      <c r="P18" s="1">
        <f t="shared" si="3"/>
        <v>41.227800000000002</v>
      </c>
      <c r="Q18" s="5">
        <f t="shared" si="7"/>
        <v>22.822199999999924</v>
      </c>
      <c r="R18" s="5"/>
      <c r="S18" s="1"/>
      <c r="T18" s="1">
        <f t="shared" si="4"/>
        <v>11</v>
      </c>
      <c r="U18" s="1">
        <f t="shared" si="5"/>
        <v>10.446436627712369</v>
      </c>
      <c r="V18" s="1">
        <v>42.964799999999997</v>
      </c>
      <c r="W18" s="1">
        <v>57.151599999999988</v>
      </c>
      <c r="X18" s="1">
        <v>58.851199999999992</v>
      </c>
      <c r="Y18" s="1">
        <v>47.727600000000002</v>
      </c>
      <c r="Z18" s="1">
        <v>47.258800000000001</v>
      </c>
      <c r="AA18" s="1">
        <v>53.281799999999997</v>
      </c>
      <c r="AB18" s="1"/>
      <c r="AC18" s="1">
        <f t="shared" si="6"/>
        <v>23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2070.1759999999999</v>
      </c>
      <c r="D19" s="1">
        <v>1304.8900000000001</v>
      </c>
      <c r="E19" s="1">
        <v>1402.5740000000001</v>
      </c>
      <c r="F19" s="1">
        <v>1231.162</v>
      </c>
      <c r="G19" s="6">
        <v>1</v>
      </c>
      <c r="H19" s="1">
        <v>50</v>
      </c>
      <c r="I19" s="1" t="s">
        <v>33</v>
      </c>
      <c r="J19" s="1">
        <v>1405.5809999999999</v>
      </c>
      <c r="K19" s="1">
        <f t="shared" si="2"/>
        <v>-3.0069999999998345</v>
      </c>
      <c r="L19" s="1"/>
      <c r="M19" s="1"/>
      <c r="N19" s="1">
        <f>VLOOKUP(A19,[1]Sheet!$A:$N,14,0)</f>
        <v>362.9020000000005</v>
      </c>
      <c r="O19" s="1">
        <v>1044.146</v>
      </c>
      <c r="P19" s="1">
        <f t="shared" si="3"/>
        <v>280.51480000000004</v>
      </c>
      <c r="Q19" s="5">
        <f t="shared" si="7"/>
        <v>447.45280000000002</v>
      </c>
      <c r="R19" s="5"/>
      <c r="S19" s="1"/>
      <c r="T19" s="1">
        <f t="shared" si="4"/>
        <v>11</v>
      </c>
      <c r="U19" s="1">
        <f t="shared" si="5"/>
        <v>9.4048870148740829</v>
      </c>
      <c r="V19" s="1">
        <v>285.55779999999999</v>
      </c>
      <c r="W19" s="1">
        <v>316.12700000000001</v>
      </c>
      <c r="X19" s="1">
        <v>326.42079999999999</v>
      </c>
      <c r="Y19" s="1">
        <v>290.91860000000003</v>
      </c>
      <c r="Z19" s="1">
        <v>323.90019999999998</v>
      </c>
      <c r="AA19" s="1">
        <v>357.41899999999998</v>
      </c>
      <c r="AB19" s="1"/>
      <c r="AC19" s="1">
        <f t="shared" si="6"/>
        <v>447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0" t="s">
        <v>32</v>
      </c>
      <c r="C20" s="10">
        <v>9.7449999999999992</v>
      </c>
      <c r="D20" s="10"/>
      <c r="E20" s="10">
        <v>-0.87</v>
      </c>
      <c r="F20" s="10">
        <v>9.7449999999999992</v>
      </c>
      <c r="G20" s="11">
        <v>0</v>
      </c>
      <c r="H20" s="10">
        <v>55</v>
      </c>
      <c r="I20" s="10" t="s">
        <v>50</v>
      </c>
      <c r="J20" s="10">
        <v>23.7</v>
      </c>
      <c r="K20" s="10">
        <f t="shared" si="2"/>
        <v>-24.57</v>
      </c>
      <c r="L20" s="10"/>
      <c r="M20" s="10"/>
      <c r="N20" s="10">
        <f>VLOOKUP(A20,[1]Sheet!$A:$N,14,0)</f>
        <v>0</v>
      </c>
      <c r="O20" s="10"/>
      <c r="P20" s="10">
        <f t="shared" si="3"/>
        <v>-0.17399999999999999</v>
      </c>
      <c r="Q20" s="12"/>
      <c r="R20" s="12"/>
      <c r="S20" s="10"/>
      <c r="T20" s="10">
        <f t="shared" ref="T20:T70" si="8">(F20+O20+Q20)/P20</f>
        <v>-56.005747126436781</v>
      </c>
      <c r="U20" s="10">
        <f t="shared" ref="U20:U70" si="9">(F20+O20)/P20</f>
        <v>-56.005747126436781</v>
      </c>
      <c r="V20" s="10">
        <v>-0.17399999999999999</v>
      </c>
      <c r="W20" s="10">
        <v>0</v>
      </c>
      <c r="X20" s="10">
        <v>0</v>
      </c>
      <c r="Y20" s="10">
        <v>0</v>
      </c>
      <c r="Z20" s="10">
        <v>-0.17560000000000001</v>
      </c>
      <c r="AA20" s="10">
        <v>-0.17560000000000001</v>
      </c>
      <c r="AB20" s="10" t="s">
        <v>51</v>
      </c>
      <c r="AC20" s="10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71.543000000000006</v>
      </c>
      <c r="D21" s="1">
        <v>10.51</v>
      </c>
      <c r="E21" s="1">
        <v>41.054000000000002</v>
      </c>
      <c r="F21" s="1">
        <v>35.844999999999999</v>
      </c>
      <c r="G21" s="6">
        <v>1</v>
      </c>
      <c r="H21" s="1">
        <v>60</v>
      </c>
      <c r="I21" s="1" t="s">
        <v>33</v>
      </c>
      <c r="J21" s="1">
        <v>37.183999999999997</v>
      </c>
      <c r="K21" s="1">
        <f t="shared" si="2"/>
        <v>3.8700000000000045</v>
      </c>
      <c r="L21" s="1"/>
      <c r="M21" s="1"/>
      <c r="N21" s="1">
        <f>VLOOKUP(A21,[1]Sheet!$A:$N,14,0)</f>
        <v>10</v>
      </c>
      <c r="O21" s="1">
        <v>0</v>
      </c>
      <c r="P21" s="1">
        <f t="shared" si="3"/>
        <v>8.2108000000000008</v>
      </c>
      <c r="Q21" s="5">
        <f t="shared" ref="Q21:Q22" si="10">11*P21-O21-F21-N21</f>
        <v>44.473800000000011</v>
      </c>
      <c r="R21" s="5"/>
      <c r="S21" s="1"/>
      <c r="T21" s="1">
        <f t="shared" ref="T21:T22" si="11">(F21+O21+Q21+N21)/P21</f>
        <v>11</v>
      </c>
      <c r="U21" s="1">
        <f t="shared" ref="U21:U22" si="12">(F21+O21+N21)/P21</f>
        <v>5.5834997807765374</v>
      </c>
      <c r="V21" s="1">
        <v>6.1682000000000006</v>
      </c>
      <c r="W21" s="1">
        <v>7.7221999999999991</v>
      </c>
      <c r="X21" s="1">
        <v>8.0914000000000001</v>
      </c>
      <c r="Y21" s="1">
        <v>9.3103999999999996</v>
      </c>
      <c r="Z21" s="1">
        <v>9.6571999999999996</v>
      </c>
      <c r="AA21" s="1">
        <v>7.7215999999999996</v>
      </c>
      <c r="AB21" s="1"/>
      <c r="AC21" s="1">
        <f t="shared" si="6"/>
        <v>44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32</v>
      </c>
      <c r="C22" s="1">
        <v>248.411</v>
      </c>
      <c r="D22" s="1">
        <v>402.05</v>
      </c>
      <c r="E22" s="1">
        <v>234.21</v>
      </c>
      <c r="F22" s="1">
        <v>366.15499999999997</v>
      </c>
      <c r="G22" s="6">
        <v>1</v>
      </c>
      <c r="H22" s="1">
        <v>60</v>
      </c>
      <c r="I22" s="1" t="s">
        <v>33</v>
      </c>
      <c r="J22" s="1">
        <v>218.78</v>
      </c>
      <c r="K22" s="1">
        <f t="shared" si="2"/>
        <v>15.430000000000007</v>
      </c>
      <c r="L22" s="1"/>
      <c r="M22" s="1"/>
      <c r="N22" s="1">
        <f>VLOOKUP(A22,[1]Sheet!$A:$N,14,0)</f>
        <v>102.70659999999999</v>
      </c>
      <c r="O22" s="1">
        <v>0</v>
      </c>
      <c r="P22" s="1">
        <f t="shared" si="3"/>
        <v>46.841999999999999</v>
      </c>
      <c r="Q22" s="5">
        <f t="shared" si="10"/>
        <v>46.400399999999976</v>
      </c>
      <c r="R22" s="5"/>
      <c r="S22" s="1"/>
      <c r="T22" s="1">
        <f t="shared" si="11"/>
        <v>10.999999999999998</v>
      </c>
      <c r="U22" s="1">
        <f t="shared" si="12"/>
        <v>10.009427436915589</v>
      </c>
      <c r="V22" s="1">
        <v>49.751600000000003</v>
      </c>
      <c r="W22" s="1">
        <v>63.2746</v>
      </c>
      <c r="X22" s="1">
        <v>64.301000000000002</v>
      </c>
      <c r="Y22" s="1">
        <v>53.692399999999999</v>
      </c>
      <c r="Z22" s="1">
        <v>50.985599999999998</v>
      </c>
      <c r="AA22" s="1">
        <v>63.037400000000012</v>
      </c>
      <c r="AB22" s="1"/>
      <c r="AC22" s="1">
        <f t="shared" si="6"/>
        <v>46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54</v>
      </c>
      <c r="B23" s="10" t="s">
        <v>32</v>
      </c>
      <c r="C23" s="10">
        <v>-77.150000000000006</v>
      </c>
      <c r="D23" s="10"/>
      <c r="E23" s="18">
        <v>52.116</v>
      </c>
      <c r="F23" s="18">
        <v>-131.76</v>
      </c>
      <c r="G23" s="11">
        <v>0</v>
      </c>
      <c r="H23" s="10">
        <v>60</v>
      </c>
      <c r="I23" s="10" t="s">
        <v>55</v>
      </c>
      <c r="J23" s="10">
        <v>53</v>
      </c>
      <c r="K23" s="10">
        <f t="shared" si="2"/>
        <v>-0.88400000000000034</v>
      </c>
      <c r="L23" s="10"/>
      <c r="M23" s="10"/>
      <c r="N23" s="10">
        <f>VLOOKUP(A23,[1]Sheet!$A:$N,14,0)</f>
        <v>0</v>
      </c>
      <c r="O23" s="10"/>
      <c r="P23" s="10">
        <f t="shared" si="3"/>
        <v>10.4232</v>
      </c>
      <c r="Q23" s="12"/>
      <c r="R23" s="12"/>
      <c r="S23" s="10"/>
      <c r="T23" s="10">
        <f t="shared" si="8"/>
        <v>-12.641031545014966</v>
      </c>
      <c r="U23" s="10">
        <f t="shared" si="9"/>
        <v>-12.641031545014966</v>
      </c>
      <c r="V23" s="10">
        <v>10.4232</v>
      </c>
      <c r="W23" s="10">
        <v>0.51800000000000002</v>
      </c>
      <c r="X23" s="10">
        <v>18.442</v>
      </c>
      <c r="Y23" s="10">
        <v>2.8460000000000001</v>
      </c>
      <c r="Z23" s="10">
        <v>2.8460000000000001</v>
      </c>
      <c r="AA23" s="10">
        <v>5.1959999999999997</v>
      </c>
      <c r="AB23" s="10" t="s">
        <v>56</v>
      </c>
      <c r="AC23" s="10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95.319000000000003</v>
      </c>
      <c r="D24" s="1">
        <v>195.54</v>
      </c>
      <c r="E24" s="1">
        <v>104.655</v>
      </c>
      <c r="F24" s="1">
        <v>165.14500000000001</v>
      </c>
      <c r="G24" s="6">
        <v>1</v>
      </c>
      <c r="H24" s="1">
        <v>60</v>
      </c>
      <c r="I24" s="1" t="s">
        <v>33</v>
      </c>
      <c r="J24" s="1">
        <v>102.04</v>
      </c>
      <c r="K24" s="1">
        <f t="shared" si="2"/>
        <v>2.6149999999999949</v>
      </c>
      <c r="L24" s="1"/>
      <c r="M24" s="1"/>
      <c r="N24" s="1">
        <f>VLOOKUP(A24,[1]Sheet!$A:$N,14,0)</f>
        <v>54.307600000000058</v>
      </c>
      <c r="O24" s="1">
        <v>0</v>
      </c>
      <c r="P24" s="1">
        <f t="shared" si="3"/>
        <v>20.931000000000001</v>
      </c>
      <c r="Q24" s="5">
        <f t="shared" ref="Q24:Q26" si="13">11*P24-O24-F24-N24</f>
        <v>10.788399999999946</v>
      </c>
      <c r="R24" s="5"/>
      <c r="S24" s="1"/>
      <c r="T24" s="1">
        <f t="shared" ref="T24:T27" si="14">(F24+O24+Q24+N24)/P24</f>
        <v>11</v>
      </c>
      <c r="U24" s="1">
        <f t="shared" ref="U24:U27" si="15">(F24+O24+N24)/P24</f>
        <v>10.484573121207781</v>
      </c>
      <c r="V24" s="1">
        <v>22.504999999999999</v>
      </c>
      <c r="W24" s="1">
        <v>28.483599999999999</v>
      </c>
      <c r="X24" s="1">
        <v>27.9176</v>
      </c>
      <c r="Y24" s="1">
        <v>21.377600000000001</v>
      </c>
      <c r="Z24" s="1">
        <v>23.890799999999999</v>
      </c>
      <c r="AA24" s="1">
        <v>28.752800000000001</v>
      </c>
      <c r="AB24" s="1"/>
      <c r="AC24" s="1">
        <f t="shared" si="6"/>
        <v>11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121.839</v>
      </c>
      <c r="D25" s="1">
        <v>173.82900000000001</v>
      </c>
      <c r="E25" s="1">
        <v>96.507000000000005</v>
      </c>
      <c r="F25" s="1">
        <v>196.541</v>
      </c>
      <c r="G25" s="6">
        <v>1</v>
      </c>
      <c r="H25" s="1">
        <v>60</v>
      </c>
      <c r="I25" s="1" t="s">
        <v>33</v>
      </c>
      <c r="J25" s="1">
        <v>93.557000000000002</v>
      </c>
      <c r="K25" s="1">
        <f t="shared" si="2"/>
        <v>2.9500000000000028</v>
      </c>
      <c r="L25" s="1"/>
      <c r="M25" s="1"/>
      <c r="N25" s="1">
        <f>VLOOKUP(A25,[1]Sheet!$A:$N,14,0)</f>
        <v>0</v>
      </c>
      <c r="O25" s="1">
        <v>0</v>
      </c>
      <c r="P25" s="1">
        <f t="shared" si="3"/>
        <v>19.301400000000001</v>
      </c>
      <c r="Q25" s="5">
        <f t="shared" si="13"/>
        <v>15.774400000000014</v>
      </c>
      <c r="R25" s="5"/>
      <c r="S25" s="1"/>
      <c r="T25" s="1">
        <f t="shared" si="14"/>
        <v>11</v>
      </c>
      <c r="U25" s="1">
        <f t="shared" si="15"/>
        <v>10.182732858756358</v>
      </c>
      <c r="V25" s="1">
        <v>17.1876</v>
      </c>
      <c r="W25" s="1">
        <v>24.608000000000001</v>
      </c>
      <c r="X25" s="1">
        <v>28.1448</v>
      </c>
      <c r="Y25" s="1">
        <v>24.045400000000001</v>
      </c>
      <c r="Z25" s="1">
        <v>22.612400000000001</v>
      </c>
      <c r="AA25" s="1">
        <v>20.7394</v>
      </c>
      <c r="AB25" s="1"/>
      <c r="AC25" s="1">
        <f t="shared" si="6"/>
        <v>16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154.297</v>
      </c>
      <c r="D26" s="1"/>
      <c r="E26" s="1">
        <v>78.81</v>
      </c>
      <c r="F26" s="1">
        <v>55.362000000000002</v>
      </c>
      <c r="G26" s="6">
        <v>1</v>
      </c>
      <c r="H26" s="1">
        <v>60</v>
      </c>
      <c r="I26" s="1" t="s">
        <v>33</v>
      </c>
      <c r="J26" s="1">
        <v>75.56</v>
      </c>
      <c r="K26" s="1">
        <f t="shared" si="2"/>
        <v>3.25</v>
      </c>
      <c r="L26" s="1"/>
      <c r="M26" s="1"/>
      <c r="N26" s="1">
        <f>VLOOKUP(A26,[1]Sheet!$A:$N,14,0)</f>
        <v>47.636599999999902</v>
      </c>
      <c r="O26" s="1">
        <v>54.726400000000112</v>
      </c>
      <c r="P26" s="1">
        <f t="shared" si="3"/>
        <v>15.762</v>
      </c>
      <c r="Q26" s="5">
        <f t="shared" si="13"/>
        <v>15.656999999999989</v>
      </c>
      <c r="R26" s="5"/>
      <c r="S26" s="1"/>
      <c r="T26" s="1">
        <f t="shared" si="14"/>
        <v>11</v>
      </c>
      <c r="U26" s="1">
        <f t="shared" si="15"/>
        <v>10.006661591168635</v>
      </c>
      <c r="V26" s="1">
        <v>16.994199999999999</v>
      </c>
      <c r="W26" s="1">
        <v>32.940600000000003</v>
      </c>
      <c r="X26" s="1">
        <v>33.308800000000012</v>
      </c>
      <c r="Y26" s="1">
        <v>27.698</v>
      </c>
      <c r="Z26" s="1">
        <v>28.395</v>
      </c>
      <c r="AA26" s="1">
        <v>31.750800000000002</v>
      </c>
      <c r="AB26" s="1"/>
      <c r="AC26" s="1">
        <f t="shared" si="6"/>
        <v>16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14.861000000000001</v>
      </c>
      <c r="D27" s="1">
        <v>28.986000000000001</v>
      </c>
      <c r="E27" s="1">
        <v>14.332000000000001</v>
      </c>
      <c r="F27" s="1">
        <v>21.873000000000001</v>
      </c>
      <c r="G27" s="6">
        <v>1</v>
      </c>
      <c r="H27" s="1">
        <v>35</v>
      </c>
      <c r="I27" s="1" t="s">
        <v>33</v>
      </c>
      <c r="J27" s="1">
        <v>16.873999999999999</v>
      </c>
      <c r="K27" s="1">
        <f t="shared" si="2"/>
        <v>-2.541999999999998</v>
      </c>
      <c r="L27" s="1"/>
      <c r="M27" s="1"/>
      <c r="N27" s="1">
        <f>VLOOKUP(A27,[1]Sheet!$A:$N,14,0)</f>
        <v>11.506199999999991</v>
      </c>
      <c r="O27" s="1">
        <v>5</v>
      </c>
      <c r="P27" s="1">
        <f t="shared" si="3"/>
        <v>2.8664000000000001</v>
      </c>
      <c r="Q27" s="5"/>
      <c r="R27" s="5"/>
      <c r="S27" s="1"/>
      <c r="T27" s="1">
        <f t="shared" si="14"/>
        <v>13.389338543120287</v>
      </c>
      <c r="U27" s="1">
        <f t="shared" si="15"/>
        <v>13.389338543120287</v>
      </c>
      <c r="V27" s="1">
        <v>3.7016</v>
      </c>
      <c r="W27" s="1">
        <v>3.1880000000000002</v>
      </c>
      <c r="X27" s="1">
        <v>2.9051999999999998</v>
      </c>
      <c r="Y27" s="1">
        <v>2.3448000000000002</v>
      </c>
      <c r="Z27" s="1">
        <v>2.1528</v>
      </c>
      <c r="AA27" s="1">
        <v>0.36280000000000001</v>
      </c>
      <c r="AB27" s="1" t="s">
        <v>61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62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>
        <f>VLOOKUP(A28,[1]Sheet!$A:$N,14,0)</f>
        <v>0</v>
      </c>
      <c r="O28" s="14"/>
      <c r="P28" s="14">
        <f t="shared" si="3"/>
        <v>0</v>
      </c>
      <c r="Q28" s="16"/>
      <c r="R28" s="16"/>
      <c r="S28" s="14"/>
      <c r="T28" s="14" t="e">
        <f t="shared" si="8"/>
        <v>#DIV/0!</v>
      </c>
      <c r="U28" s="14" t="e">
        <f t="shared" si="9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63</v>
      </c>
      <c r="AC28" s="14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143.114</v>
      </c>
      <c r="D29" s="1">
        <v>109.59099999999999</v>
      </c>
      <c r="E29" s="1">
        <v>117.959</v>
      </c>
      <c r="F29" s="1">
        <v>117.06100000000001</v>
      </c>
      <c r="G29" s="6">
        <v>1</v>
      </c>
      <c r="H29" s="1">
        <v>30</v>
      </c>
      <c r="I29" s="1" t="s">
        <v>33</v>
      </c>
      <c r="J29" s="1">
        <v>118.152</v>
      </c>
      <c r="K29" s="1">
        <f t="shared" si="2"/>
        <v>-0.19299999999999784</v>
      </c>
      <c r="L29" s="1"/>
      <c r="M29" s="1"/>
      <c r="N29" s="1">
        <f>VLOOKUP(A29,[1]Sheet!$A:$N,14,0)</f>
        <v>30.45179999999996</v>
      </c>
      <c r="O29" s="1">
        <v>71.168200000000041</v>
      </c>
      <c r="P29" s="1">
        <f t="shared" si="3"/>
        <v>23.591799999999999</v>
      </c>
      <c r="Q29" s="5">
        <f t="shared" ref="Q29" si="16">11*P29-O29-F29-N29</f>
        <v>40.828799999999973</v>
      </c>
      <c r="R29" s="5"/>
      <c r="S29" s="1"/>
      <c r="T29" s="1">
        <f t="shared" ref="T29:T30" si="17">(F29+O29+Q29+N29)/P29</f>
        <v>11</v>
      </c>
      <c r="U29" s="1">
        <f t="shared" ref="U29:U30" si="18">(F29+O29+N29)/P29</f>
        <v>9.2693647792877201</v>
      </c>
      <c r="V29" s="1">
        <v>23.44</v>
      </c>
      <c r="W29" s="1">
        <v>23.6008</v>
      </c>
      <c r="X29" s="1">
        <v>24.411799999999999</v>
      </c>
      <c r="Y29" s="1">
        <v>22.919</v>
      </c>
      <c r="Z29" s="1">
        <v>22.0564</v>
      </c>
      <c r="AA29" s="1">
        <v>31.017399999999999</v>
      </c>
      <c r="AB29" s="1"/>
      <c r="AC29" s="1">
        <f t="shared" si="6"/>
        <v>41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81.655000000000001</v>
      </c>
      <c r="D30" s="1">
        <v>190.09899999999999</v>
      </c>
      <c r="E30" s="1">
        <v>80.545000000000002</v>
      </c>
      <c r="F30" s="1">
        <v>177.02600000000001</v>
      </c>
      <c r="G30" s="6">
        <v>1</v>
      </c>
      <c r="H30" s="1">
        <v>30</v>
      </c>
      <c r="I30" s="1" t="s">
        <v>33</v>
      </c>
      <c r="J30" s="1">
        <v>73.006</v>
      </c>
      <c r="K30" s="1">
        <f t="shared" si="2"/>
        <v>7.5390000000000015</v>
      </c>
      <c r="L30" s="1"/>
      <c r="M30" s="1"/>
      <c r="N30" s="1">
        <f>VLOOKUP(A30,[1]Sheet!$A:$N,14,0)</f>
        <v>23.015599999999981</v>
      </c>
      <c r="O30" s="1">
        <v>0</v>
      </c>
      <c r="P30" s="1">
        <f t="shared" si="3"/>
        <v>16.109000000000002</v>
      </c>
      <c r="Q30" s="5"/>
      <c r="R30" s="5"/>
      <c r="S30" s="1"/>
      <c r="T30" s="1">
        <f t="shared" si="17"/>
        <v>12.418002358929789</v>
      </c>
      <c r="U30" s="1">
        <f t="shared" si="18"/>
        <v>12.418002358929789</v>
      </c>
      <c r="V30" s="1">
        <v>17.375399999999999</v>
      </c>
      <c r="W30" s="1">
        <v>24.884599999999999</v>
      </c>
      <c r="X30" s="1">
        <v>26.271599999999999</v>
      </c>
      <c r="Y30" s="1">
        <v>21.501799999999999</v>
      </c>
      <c r="Z30" s="1">
        <v>20.5212</v>
      </c>
      <c r="AA30" s="1">
        <v>22.9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66</v>
      </c>
      <c r="B31" s="14" t="s">
        <v>32</v>
      </c>
      <c r="C31" s="14"/>
      <c r="D31" s="14"/>
      <c r="E31" s="14"/>
      <c r="F31" s="14"/>
      <c r="G31" s="15">
        <v>0</v>
      </c>
      <c r="H31" s="14">
        <v>45</v>
      </c>
      <c r="I31" s="14" t="s">
        <v>33</v>
      </c>
      <c r="J31" s="14"/>
      <c r="K31" s="14">
        <f t="shared" si="2"/>
        <v>0</v>
      </c>
      <c r="L31" s="14"/>
      <c r="M31" s="14"/>
      <c r="N31" s="14">
        <f>VLOOKUP(A31,[1]Sheet!$A:$N,14,0)</f>
        <v>0</v>
      </c>
      <c r="O31" s="14"/>
      <c r="P31" s="14">
        <f t="shared" si="3"/>
        <v>0</v>
      </c>
      <c r="Q31" s="16"/>
      <c r="R31" s="16"/>
      <c r="S31" s="14"/>
      <c r="T31" s="14" t="e">
        <f t="shared" si="8"/>
        <v>#DIV/0!</v>
      </c>
      <c r="U31" s="14" t="e">
        <f t="shared" si="9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63</v>
      </c>
      <c r="AC31" s="14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67</v>
      </c>
      <c r="B32" s="14" t="s">
        <v>32</v>
      </c>
      <c r="C32" s="14"/>
      <c r="D32" s="14"/>
      <c r="E32" s="14"/>
      <c r="F32" s="14"/>
      <c r="G32" s="15">
        <v>0</v>
      </c>
      <c r="H32" s="14">
        <v>40</v>
      </c>
      <c r="I32" s="14" t="s">
        <v>33</v>
      </c>
      <c r="J32" s="14"/>
      <c r="K32" s="14">
        <f t="shared" si="2"/>
        <v>0</v>
      </c>
      <c r="L32" s="14"/>
      <c r="M32" s="14"/>
      <c r="N32" s="14">
        <f>VLOOKUP(A32,[1]Sheet!$A:$N,14,0)</f>
        <v>0</v>
      </c>
      <c r="O32" s="14"/>
      <c r="P32" s="14">
        <f t="shared" si="3"/>
        <v>0</v>
      </c>
      <c r="Q32" s="16"/>
      <c r="R32" s="16"/>
      <c r="S32" s="14"/>
      <c r="T32" s="14" t="e">
        <f t="shared" si="8"/>
        <v>#DIV/0!</v>
      </c>
      <c r="U32" s="14" t="e">
        <f t="shared" si="9"/>
        <v>#DIV/0!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 t="s">
        <v>63</v>
      </c>
      <c r="AC32" s="14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68</v>
      </c>
      <c r="B33" s="10" t="s">
        <v>32</v>
      </c>
      <c r="C33" s="10">
        <v>-5.1719999999999997</v>
      </c>
      <c r="D33" s="10"/>
      <c r="E33" s="10"/>
      <c r="F33" s="18">
        <v>-5.1719999999999997</v>
      </c>
      <c r="G33" s="11">
        <v>0</v>
      </c>
      <c r="H33" s="10" t="e">
        <v>#N/A</v>
      </c>
      <c r="I33" s="10" t="s">
        <v>50</v>
      </c>
      <c r="J33" s="10"/>
      <c r="K33" s="10">
        <f t="shared" si="2"/>
        <v>0</v>
      </c>
      <c r="L33" s="10"/>
      <c r="M33" s="10"/>
      <c r="N33" s="10">
        <f>VLOOKUP(A33,[1]Sheet!$A:$N,14,0)</f>
        <v>0</v>
      </c>
      <c r="O33" s="10"/>
      <c r="P33" s="10">
        <f t="shared" si="3"/>
        <v>0</v>
      </c>
      <c r="Q33" s="12"/>
      <c r="R33" s="12"/>
      <c r="S33" s="10"/>
      <c r="T33" s="10" t="e">
        <f t="shared" si="8"/>
        <v>#DIV/0!</v>
      </c>
      <c r="U33" s="10" t="e">
        <f t="shared" si="9"/>
        <v>#DIV/0!</v>
      </c>
      <c r="V33" s="10">
        <v>0</v>
      </c>
      <c r="W33" s="10">
        <v>0</v>
      </c>
      <c r="X33" s="10">
        <v>1.0344</v>
      </c>
      <c r="Y33" s="10">
        <v>1.0344</v>
      </c>
      <c r="Z33" s="10">
        <v>0</v>
      </c>
      <c r="AA33" s="10">
        <v>0</v>
      </c>
      <c r="AB33" s="10" t="s">
        <v>69</v>
      </c>
      <c r="AC33" s="10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697.904</v>
      </c>
      <c r="D34" s="1">
        <v>434.19900000000001</v>
      </c>
      <c r="E34" s="1">
        <v>471.13</v>
      </c>
      <c r="F34" s="1">
        <v>619.00400000000002</v>
      </c>
      <c r="G34" s="6">
        <v>1</v>
      </c>
      <c r="H34" s="1">
        <v>40</v>
      </c>
      <c r="I34" s="1" t="s">
        <v>33</v>
      </c>
      <c r="J34" s="1">
        <v>458.73</v>
      </c>
      <c r="K34" s="1">
        <f t="shared" si="2"/>
        <v>12.399999999999977</v>
      </c>
      <c r="L34" s="1"/>
      <c r="M34" s="1"/>
      <c r="N34" s="1">
        <f>VLOOKUP(A34,[1]Sheet!$A:$N,14,0)</f>
        <v>0</v>
      </c>
      <c r="O34" s="1">
        <v>248.08600000000001</v>
      </c>
      <c r="P34" s="1">
        <f t="shared" si="3"/>
        <v>94.225999999999999</v>
      </c>
      <c r="Q34" s="5">
        <f t="shared" ref="Q34:Q54" si="19">11*P34-O34-F34-N34</f>
        <v>169.39599999999984</v>
      </c>
      <c r="R34" s="5"/>
      <c r="S34" s="1"/>
      <c r="T34" s="1">
        <f t="shared" ref="T34:T54" si="20">(F34+O34+Q34+N34)/P34</f>
        <v>10.999999999999998</v>
      </c>
      <c r="U34" s="1">
        <f t="shared" ref="U34:U54" si="21">(F34+O34+N34)/P34</f>
        <v>9.202237174452911</v>
      </c>
      <c r="V34" s="1">
        <v>91.728999999999999</v>
      </c>
      <c r="W34" s="1">
        <v>93.495000000000005</v>
      </c>
      <c r="X34" s="1">
        <v>106.0902</v>
      </c>
      <c r="Y34" s="1">
        <v>106.2328</v>
      </c>
      <c r="Z34" s="1">
        <v>116.6602</v>
      </c>
      <c r="AA34" s="1">
        <v>115.2522</v>
      </c>
      <c r="AB34" s="1"/>
      <c r="AC34" s="1">
        <f t="shared" si="6"/>
        <v>169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82.635000000000005</v>
      </c>
      <c r="D35" s="1">
        <v>8.26</v>
      </c>
      <c r="E35" s="1">
        <v>34.615000000000002</v>
      </c>
      <c r="F35" s="1">
        <v>50.7</v>
      </c>
      <c r="G35" s="6">
        <v>1</v>
      </c>
      <c r="H35" s="1">
        <v>40</v>
      </c>
      <c r="I35" s="1" t="s">
        <v>33</v>
      </c>
      <c r="J35" s="1">
        <v>35.200000000000003</v>
      </c>
      <c r="K35" s="1">
        <f t="shared" si="2"/>
        <v>-0.58500000000000085</v>
      </c>
      <c r="L35" s="1"/>
      <c r="M35" s="1"/>
      <c r="N35" s="1">
        <f>VLOOKUP(A35,[1]Sheet!$A:$N,14,0)</f>
        <v>11.3742</v>
      </c>
      <c r="O35" s="1">
        <v>0</v>
      </c>
      <c r="P35" s="1">
        <f t="shared" si="3"/>
        <v>6.923</v>
      </c>
      <c r="Q35" s="5">
        <f t="shared" si="19"/>
        <v>14.078800000000003</v>
      </c>
      <c r="R35" s="5"/>
      <c r="S35" s="1"/>
      <c r="T35" s="1">
        <f t="shared" si="20"/>
        <v>11</v>
      </c>
      <c r="U35" s="1">
        <f t="shared" si="21"/>
        <v>8.9663729596995534</v>
      </c>
      <c r="V35" s="1">
        <v>6.0911999999999997</v>
      </c>
      <c r="W35" s="1">
        <v>8.4481999999999999</v>
      </c>
      <c r="X35" s="1">
        <v>8.7135999999999996</v>
      </c>
      <c r="Y35" s="1">
        <v>10.7448</v>
      </c>
      <c r="Z35" s="1">
        <v>11.5678</v>
      </c>
      <c r="AA35" s="1">
        <v>12.077999999999999</v>
      </c>
      <c r="AB35" s="1"/>
      <c r="AC35" s="1">
        <f t="shared" si="6"/>
        <v>14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41.718000000000004</v>
      </c>
      <c r="D36" s="1"/>
      <c r="E36" s="1">
        <v>11.381</v>
      </c>
      <c r="F36" s="1">
        <v>7.8890000000000002</v>
      </c>
      <c r="G36" s="6">
        <v>1</v>
      </c>
      <c r="H36" s="1">
        <v>45</v>
      </c>
      <c r="I36" s="1" t="s">
        <v>33</v>
      </c>
      <c r="J36" s="1">
        <v>9.1940000000000008</v>
      </c>
      <c r="K36" s="1">
        <f t="shared" si="2"/>
        <v>2.1869999999999994</v>
      </c>
      <c r="L36" s="1"/>
      <c r="M36" s="1"/>
      <c r="N36" s="1">
        <f>VLOOKUP(A36,[1]Sheet!$A:$N,14,0)</f>
        <v>0</v>
      </c>
      <c r="O36" s="1">
        <v>17.306999999999999</v>
      </c>
      <c r="P36" s="1">
        <f t="shared" si="3"/>
        <v>2.2762000000000002</v>
      </c>
      <c r="Q36" s="5"/>
      <c r="R36" s="5"/>
      <c r="S36" s="1"/>
      <c r="T36" s="1">
        <f t="shared" si="20"/>
        <v>11.069326069765397</v>
      </c>
      <c r="U36" s="1">
        <f t="shared" si="21"/>
        <v>11.069326069765397</v>
      </c>
      <c r="V36" s="1">
        <v>2.5196000000000001</v>
      </c>
      <c r="W36" s="1">
        <v>0.82179999999999997</v>
      </c>
      <c r="X36" s="1">
        <v>0.57840000000000003</v>
      </c>
      <c r="Y36" s="1">
        <v>0</v>
      </c>
      <c r="Z36" s="1">
        <v>0</v>
      </c>
      <c r="AA36" s="1">
        <v>2.6303999999999998</v>
      </c>
      <c r="AB36" s="1" t="s">
        <v>73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29.465</v>
      </c>
      <c r="D37" s="1">
        <v>8.6259999999999994</v>
      </c>
      <c r="E37" s="1">
        <v>6.8109999999999999</v>
      </c>
      <c r="F37" s="1">
        <v>6.173</v>
      </c>
      <c r="G37" s="6">
        <v>1</v>
      </c>
      <c r="H37" s="1">
        <v>30</v>
      </c>
      <c r="I37" s="1" t="s">
        <v>33</v>
      </c>
      <c r="J37" s="1">
        <v>6.5</v>
      </c>
      <c r="K37" s="1">
        <f t="shared" si="2"/>
        <v>0.31099999999999994</v>
      </c>
      <c r="L37" s="1"/>
      <c r="M37" s="1"/>
      <c r="N37" s="1">
        <f>VLOOKUP(A37,[1]Sheet!$A:$N,14,0)</f>
        <v>11.58519999999999</v>
      </c>
      <c r="O37" s="1">
        <v>0</v>
      </c>
      <c r="P37" s="1">
        <f t="shared" si="3"/>
        <v>1.3622000000000001</v>
      </c>
      <c r="Q37" s="5"/>
      <c r="R37" s="5"/>
      <c r="S37" s="1"/>
      <c r="T37" s="1">
        <f t="shared" si="20"/>
        <v>13.036411686976939</v>
      </c>
      <c r="U37" s="1">
        <f t="shared" si="21"/>
        <v>13.036411686976939</v>
      </c>
      <c r="V37" s="1">
        <v>1.6576</v>
      </c>
      <c r="W37" s="1">
        <v>3.9312</v>
      </c>
      <c r="X37" s="1">
        <v>3.6454</v>
      </c>
      <c r="Y37" s="1">
        <v>-0.41460000000000002</v>
      </c>
      <c r="Z37" s="1">
        <v>-0.69020000000000004</v>
      </c>
      <c r="AA37" s="1">
        <v>2.5918000000000001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282.07400000000001</v>
      </c>
      <c r="D38" s="1">
        <v>348.00599999999997</v>
      </c>
      <c r="E38" s="1">
        <v>286.54399999999998</v>
      </c>
      <c r="F38" s="1">
        <v>304.93700000000001</v>
      </c>
      <c r="G38" s="6">
        <v>1</v>
      </c>
      <c r="H38" s="1">
        <v>50</v>
      </c>
      <c r="I38" s="1" t="s">
        <v>33</v>
      </c>
      <c r="J38" s="1">
        <v>276.928</v>
      </c>
      <c r="K38" s="1">
        <f t="shared" ref="K38:K69" si="22">E38-J38</f>
        <v>9.6159999999999854</v>
      </c>
      <c r="L38" s="1"/>
      <c r="M38" s="1"/>
      <c r="N38" s="1">
        <f>VLOOKUP(A38,[1]Sheet!$A:$N,14,0)</f>
        <v>97.754199999999855</v>
      </c>
      <c r="O38" s="1">
        <v>58.773800000000108</v>
      </c>
      <c r="P38" s="1">
        <f t="shared" si="3"/>
        <v>57.308799999999998</v>
      </c>
      <c r="Q38" s="5">
        <f t="shared" si="19"/>
        <v>168.93179999999995</v>
      </c>
      <c r="R38" s="5"/>
      <c r="S38" s="1"/>
      <c r="T38" s="1">
        <f t="shared" si="20"/>
        <v>11</v>
      </c>
      <c r="U38" s="1">
        <f t="shared" si="21"/>
        <v>8.0522537550952027</v>
      </c>
      <c r="V38" s="1">
        <v>52.345399999999998</v>
      </c>
      <c r="W38" s="1">
        <v>61.324199999999998</v>
      </c>
      <c r="X38" s="1">
        <v>61.398400000000002</v>
      </c>
      <c r="Y38" s="1">
        <v>53.044199999999996</v>
      </c>
      <c r="Z38" s="1">
        <v>58.541600000000003</v>
      </c>
      <c r="AA38" s="1">
        <v>68.6768</v>
      </c>
      <c r="AB38" s="1"/>
      <c r="AC38" s="1">
        <f t="shared" si="6"/>
        <v>169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222.881</v>
      </c>
      <c r="D39" s="1">
        <v>231.09299999999999</v>
      </c>
      <c r="E39" s="1">
        <v>224.15100000000001</v>
      </c>
      <c r="F39" s="1">
        <v>193.374</v>
      </c>
      <c r="G39" s="6">
        <v>1</v>
      </c>
      <c r="H39" s="1">
        <v>50</v>
      </c>
      <c r="I39" s="1" t="s">
        <v>33</v>
      </c>
      <c r="J39" s="1">
        <v>221.20599999999999</v>
      </c>
      <c r="K39" s="1">
        <f t="shared" si="22"/>
        <v>2.9450000000000216</v>
      </c>
      <c r="L39" s="1"/>
      <c r="M39" s="1"/>
      <c r="N39" s="1">
        <f>VLOOKUP(A39,[1]Sheet!$A:$N,14,0)</f>
        <v>61.191399999999959</v>
      </c>
      <c r="O39" s="1">
        <v>72.224600000000009</v>
      </c>
      <c r="P39" s="1">
        <f t="shared" si="3"/>
        <v>44.830200000000005</v>
      </c>
      <c r="Q39" s="5">
        <f t="shared" si="19"/>
        <v>166.3422000000001</v>
      </c>
      <c r="R39" s="5"/>
      <c r="S39" s="1"/>
      <c r="T39" s="1">
        <f t="shared" si="20"/>
        <v>11.000000000000002</v>
      </c>
      <c r="U39" s="1">
        <f t="shared" si="21"/>
        <v>7.2895057349732975</v>
      </c>
      <c r="V39" s="1">
        <v>38.703600000000002</v>
      </c>
      <c r="W39" s="1">
        <v>43.735399999999998</v>
      </c>
      <c r="X39" s="1">
        <v>44.875799999999998</v>
      </c>
      <c r="Y39" s="1">
        <v>37.220599999999997</v>
      </c>
      <c r="Z39" s="1">
        <v>44.094000000000001</v>
      </c>
      <c r="AA39" s="1">
        <v>45.482799999999997</v>
      </c>
      <c r="AB39" s="1"/>
      <c r="AC39" s="1">
        <f t="shared" si="6"/>
        <v>166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32</v>
      </c>
      <c r="C40" s="1">
        <v>49.337000000000003</v>
      </c>
      <c r="D40" s="1">
        <v>21.436</v>
      </c>
      <c r="E40" s="1">
        <v>63.146999999999998</v>
      </c>
      <c r="F40" s="1">
        <v>2.61</v>
      </c>
      <c r="G40" s="6">
        <v>1</v>
      </c>
      <c r="H40" s="1">
        <v>50</v>
      </c>
      <c r="I40" s="1" t="s">
        <v>33</v>
      </c>
      <c r="J40" s="1">
        <v>63.4</v>
      </c>
      <c r="K40" s="1">
        <f t="shared" si="22"/>
        <v>-0.25300000000000011</v>
      </c>
      <c r="L40" s="1"/>
      <c r="M40" s="1"/>
      <c r="N40" s="1">
        <f>VLOOKUP(A40,[1]Sheet!$A:$N,14,0)</f>
        <v>13.4528</v>
      </c>
      <c r="O40" s="1">
        <v>68.028199999999998</v>
      </c>
      <c r="P40" s="1">
        <f t="shared" si="3"/>
        <v>12.6294</v>
      </c>
      <c r="Q40" s="5">
        <f t="shared" si="19"/>
        <v>54.832400000000021</v>
      </c>
      <c r="R40" s="5"/>
      <c r="S40" s="1"/>
      <c r="T40" s="1">
        <f t="shared" si="20"/>
        <v>11</v>
      </c>
      <c r="U40" s="1">
        <f t="shared" si="21"/>
        <v>6.6583527325130243</v>
      </c>
      <c r="V40" s="1">
        <v>10.053599999999999</v>
      </c>
      <c r="W40" s="1">
        <v>6.6158000000000001</v>
      </c>
      <c r="X40" s="1">
        <v>6.3298000000000014</v>
      </c>
      <c r="Y40" s="1">
        <v>7.3040000000000003</v>
      </c>
      <c r="Z40" s="1">
        <v>7.8816000000000006</v>
      </c>
      <c r="AA40" s="1">
        <v>6.4866000000000001</v>
      </c>
      <c r="AB40" s="1"/>
      <c r="AC40" s="1">
        <f t="shared" si="6"/>
        <v>55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38</v>
      </c>
      <c r="C41" s="1">
        <v>695</v>
      </c>
      <c r="D41" s="1">
        <v>504</v>
      </c>
      <c r="E41" s="1">
        <v>562</v>
      </c>
      <c r="F41" s="1">
        <v>559</v>
      </c>
      <c r="G41" s="6">
        <v>0.4</v>
      </c>
      <c r="H41" s="1">
        <v>45</v>
      </c>
      <c r="I41" s="1" t="s">
        <v>33</v>
      </c>
      <c r="J41" s="1">
        <v>560</v>
      </c>
      <c r="K41" s="1">
        <f t="shared" si="22"/>
        <v>2</v>
      </c>
      <c r="L41" s="1"/>
      <c r="M41" s="1"/>
      <c r="N41" s="1">
        <f>VLOOKUP(A41,[1]Sheet!$A:$N,14,0)</f>
        <v>102.59999999999989</v>
      </c>
      <c r="O41" s="1">
        <v>214.40000000000009</v>
      </c>
      <c r="P41" s="1">
        <f t="shared" si="3"/>
        <v>112.4</v>
      </c>
      <c r="Q41" s="5">
        <f t="shared" si="19"/>
        <v>360.40000000000009</v>
      </c>
      <c r="R41" s="5"/>
      <c r="S41" s="1"/>
      <c r="T41" s="1">
        <f t="shared" si="20"/>
        <v>11</v>
      </c>
      <c r="U41" s="1">
        <f t="shared" si="21"/>
        <v>7.7935943060498216</v>
      </c>
      <c r="V41" s="1">
        <v>101</v>
      </c>
      <c r="W41" s="1">
        <v>109.6</v>
      </c>
      <c r="X41" s="1">
        <v>118</v>
      </c>
      <c r="Y41" s="1">
        <v>123</v>
      </c>
      <c r="Z41" s="1">
        <v>126.4</v>
      </c>
      <c r="AA41" s="1">
        <v>134</v>
      </c>
      <c r="AB41" s="1"/>
      <c r="AC41" s="1">
        <f t="shared" si="6"/>
        <v>144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38</v>
      </c>
      <c r="C42" s="1">
        <v>70</v>
      </c>
      <c r="D42" s="1">
        <v>25</v>
      </c>
      <c r="E42" s="1">
        <v>34</v>
      </c>
      <c r="F42" s="1">
        <v>49</v>
      </c>
      <c r="G42" s="6">
        <v>0.45</v>
      </c>
      <c r="H42" s="1">
        <v>50</v>
      </c>
      <c r="I42" s="1" t="s">
        <v>33</v>
      </c>
      <c r="J42" s="1">
        <v>34</v>
      </c>
      <c r="K42" s="1">
        <f t="shared" si="22"/>
        <v>0</v>
      </c>
      <c r="L42" s="1"/>
      <c r="M42" s="1"/>
      <c r="N42" s="1">
        <f>VLOOKUP(A42,[1]Sheet!$A:$N,14,0)</f>
        <v>20</v>
      </c>
      <c r="O42" s="1">
        <v>0</v>
      </c>
      <c r="P42" s="1">
        <f t="shared" si="3"/>
        <v>6.8</v>
      </c>
      <c r="Q42" s="5">
        <v>10</v>
      </c>
      <c r="R42" s="5"/>
      <c r="S42" s="1"/>
      <c r="T42" s="1">
        <f t="shared" si="20"/>
        <v>11.617647058823529</v>
      </c>
      <c r="U42" s="1">
        <f t="shared" si="21"/>
        <v>10.147058823529411</v>
      </c>
      <c r="V42" s="1">
        <v>6.6</v>
      </c>
      <c r="W42" s="1">
        <v>8</v>
      </c>
      <c r="X42" s="1">
        <v>7.6</v>
      </c>
      <c r="Y42" s="1">
        <v>6.4</v>
      </c>
      <c r="Z42" s="1">
        <v>6.2</v>
      </c>
      <c r="AA42" s="1">
        <v>7.4</v>
      </c>
      <c r="AB42" s="1"/>
      <c r="AC42" s="1">
        <f t="shared" si="6"/>
        <v>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38</v>
      </c>
      <c r="C43" s="1">
        <v>526</v>
      </c>
      <c r="D43" s="1">
        <v>612</v>
      </c>
      <c r="E43" s="1">
        <v>499</v>
      </c>
      <c r="F43" s="1">
        <v>556</v>
      </c>
      <c r="G43" s="6">
        <v>0.4</v>
      </c>
      <c r="H43" s="1">
        <v>45</v>
      </c>
      <c r="I43" s="1" t="s">
        <v>33</v>
      </c>
      <c r="J43" s="1">
        <v>502</v>
      </c>
      <c r="K43" s="1">
        <f t="shared" si="22"/>
        <v>-3</v>
      </c>
      <c r="L43" s="1"/>
      <c r="M43" s="1"/>
      <c r="N43" s="1">
        <f>VLOOKUP(A43,[1]Sheet!$A:$N,14,0)</f>
        <v>119</v>
      </c>
      <c r="O43" s="1">
        <v>134</v>
      </c>
      <c r="P43" s="1">
        <f t="shared" si="3"/>
        <v>99.8</v>
      </c>
      <c r="Q43" s="5">
        <f t="shared" si="19"/>
        <v>288.79999999999995</v>
      </c>
      <c r="R43" s="5"/>
      <c r="S43" s="1"/>
      <c r="T43" s="1">
        <f t="shared" si="20"/>
        <v>11</v>
      </c>
      <c r="U43" s="1">
        <f t="shared" si="21"/>
        <v>8.1062124248496996</v>
      </c>
      <c r="V43" s="1">
        <v>92.6</v>
      </c>
      <c r="W43" s="1">
        <v>106</v>
      </c>
      <c r="X43" s="1">
        <v>112.8</v>
      </c>
      <c r="Y43" s="1">
        <v>107.2</v>
      </c>
      <c r="Z43" s="1">
        <v>110.4</v>
      </c>
      <c r="AA43" s="1">
        <v>132.6</v>
      </c>
      <c r="AB43" s="1"/>
      <c r="AC43" s="1">
        <f t="shared" si="6"/>
        <v>116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59.536000000000001</v>
      </c>
      <c r="D44" s="1"/>
      <c r="E44" s="1">
        <v>35.262999999999998</v>
      </c>
      <c r="F44" s="1">
        <v>5.056</v>
      </c>
      <c r="G44" s="6">
        <v>1</v>
      </c>
      <c r="H44" s="1">
        <v>45</v>
      </c>
      <c r="I44" s="1" t="s">
        <v>33</v>
      </c>
      <c r="J44" s="1">
        <v>31.1</v>
      </c>
      <c r="K44" s="1">
        <f t="shared" si="22"/>
        <v>4.1629999999999967</v>
      </c>
      <c r="L44" s="1"/>
      <c r="M44" s="1"/>
      <c r="N44" s="1">
        <f>VLOOKUP(A44,[1]Sheet!$A:$N,14,0)</f>
        <v>12.339</v>
      </c>
      <c r="O44" s="1">
        <v>56.421000000000006</v>
      </c>
      <c r="P44" s="1">
        <f t="shared" si="3"/>
        <v>7.0526</v>
      </c>
      <c r="Q44" s="5">
        <v>10</v>
      </c>
      <c r="R44" s="5"/>
      <c r="S44" s="1"/>
      <c r="T44" s="1">
        <f t="shared" si="20"/>
        <v>11.884411422737713</v>
      </c>
      <c r="U44" s="1">
        <f t="shared" si="21"/>
        <v>10.466494626095342</v>
      </c>
      <c r="V44" s="1">
        <v>7.9760000000000009</v>
      </c>
      <c r="W44" s="1">
        <v>5.5739999999999998</v>
      </c>
      <c r="X44" s="1">
        <v>5.4778000000000002</v>
      </c>
      <c r="Y44" s="1">
        <v>2.7181999999999999</v>
      </c>
      <c r="Z44" s="1">
        <v>2.3736000000000002</v>
      </c>
      <c r="AA44" s="1">
        <v>5.9481999999999999</v>
      </c>
      <c r="AB44" s="1"/>
      <c r="AC44" s="1">
        <f t="shared" si="6"/>
        <v>10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38</v>
      </c>
      <c r="C45" s="1">
        <v>21</v>
      </c>
      <c r="D45" s="1">
        <v>68</v>
      </c>
      <c r="E45" s="1">
        <v>21</v>
      </c>
      <c r="F45" s="1">
        <v>64</v>
      </c>
      <c r="G45" s="6">
        <v>0.45</v>
      </c>
      <c r="H45" s="1">
        <v>45</v>
      </c>
      <c r="I45" s="1" t="s">
        <v>33</v>
      </c>
      <c r="J45" s="1">
        <v>33</v>
      </c>
      <c r="K45" s="1">
        <f t="shared" si="22"/>
        <v>-12</v>
      </c>
      <c r="L45" s="1"/>
      <c r="M45" s="1"/>
      <c r="N45" s="1">
        <f>VLOOKUP(A45,[1]Sheet!$A:$N,14,0)</f>
        <v>10.19999999999999</v>
      </c>
      <c r="O45" s="1">
        <v>0</v>
      </c>
      <c r="P45" s="1">
        <f t="shared" si="3"/>
        <v>4.2</v>
      </c>
      <c r="Q45" s="5"/>
      <c r="R45" s="5"/>
      <c r="S45" s="1"/>
      <c r="T45" s="1">
        <f t="shared" si="20"/>
        <v>17.666666666666664</v>
      </c>
      <c r="U45" s="1">
        <f t="shared" si="21"/>
        <v>17.666666666666664</v>
      </c>
      <c r="V45" s="1">
        <v>3.8</v>
      </c>
      <c r="W45" s="1">
        <v>8.1999999999999993</v>
      </c>
      <c r="X45" s="1">
        <v>8.4</v>
      </c>
      <c r="Y45" s="1">
        <v>6</v>
      </c>
      <c r="Z45" s="1">
        <v>6</v>
      </c>
      <c r="AA45" s="1">
        <v>2.6</v>
      </c>
      <c r="AB45" s="1"/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38</v>
      </c>
      <c r="C46" s="1">
        <v>39</v>
      </c>
      <c r="D46" s="1">
        <v>90</v>
      </c>
      <c r="E46" s="1">
        <v>52</v>
      </c>
      <c r="F46" s="1">
        <v>59</v>
      </c>
      <c r="G46" s="6">
        <v>0.35</v>
      </c>
      <c r="H46" s="1">
        <v>40</v>
      </c>
      <c r="I46" s="1" t="s">
        <v>33</v>
      </c>
      <c r="J46" s="1">
        <v>55</v>
      </c>
      <c r="K46" s="1">
        <f t="shared" si="22"/>
        <v>-3</v>
      </c>
      <c r="L46" s="1"/>
      <c r="M46" s="1"/>
      <c r="N46" s="1">
        <f>VLOOKUP(A46,[1]Sheet!$A:$N,14,0)</f>
        <v>18.599999999999991</v>
      </c>
      <c r="O46" s="1">
        <v>26.400000000000009</v>
      </c>
      <c r="P46" s="1">
        <f t="shared" si="3"/>
        <v>10.4</v>
      </c>
      <c r="Q46" s="5">
        <f t="shared" si="19"/>
        <v>10.400000000000009</v>
      </c>
      <c r="R46" s="5"/>
      <c r="S46" s="1"/>
      <c r="T46" s="1">
        <f t="shared" si="20"/>
        <v>11</v>
      </c>
      <c r="U46" s="1">
        <f t="shared" si="21"/>
        <v>10</v>
      </c>
      <c r="V46" s="1">
        <v>11.4</v>
      </c>
      <c r="W46" s="1">
        <v>11.6</v>
      </c>
      <c r="X46" s="1">
        <v>12.2</v>
      </c>
      <c r="Y46" s="1">
        <v>9.4</v>
      </c>
      <c r="Z46" s="1">
        <v>7.6</v>
      </c>
      <c r="AA46" s="1">
        <v>8.8000000000000007</v>
      </c>
      <c r="AB46" s="1"/>
      <c r="AC46" s="1">
        <f t="shared" si="6"/>
        <v>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>
        <v>62.37</v>
      </c>
      <c r="D47" s="1">
        <v>152.673</v>
      </c>
      <c r="E47" s="1">
        <v>106.26</v>
      </c>
      <c r="F47" s="1">
        <v>92.396000000000001</v>
      </c>
      <c r="G47" s="6">
        <v>1</v>
      </c>
      <c r="H47" s="1">
        <v>40</v>
      </c>
      <c r="I47" s="1" t="s">
        <v>33</v>
      </c>
      <c r="J47" s="1">
        <v>108.2</v>
      </c>
      <c r="K47" s="1">
        <f t="shared" si="22"/>
        <v>-1.9399999999999977</v>
      </c>
      <c r="L47" s="1"/>
      <c r="M47" s="1"/>
      <c r="N47" s="1">
        <f>VLOOKUP(A47,[1]Sheet!$A:$N,14,0)</f>
        <v>14.031999999999989</v>
      </c>
      <c r="O47" s="1">
        <v>83.383000000000024</v>
      </c>
      <c r="P47" s="1">
        <f t="shared" si="3"/>
        <v>21.252000000000002</v>
      </c>
      <c r="Q47" s="5">
        <f t="shared" si="19"/>
        <v>43.96100000000002</v>
      </c>
      <c r="R47" s="5"/>
      <c r="S47" s="1"/>
      <c r="T47" s="1">
        <f t="shared" si="20"/>
        <v>11</v>
      </c>
      <c r="U47" s="1">
        <f t="shared" si="21"/>
        <v>8.9314417466591376</v>
      </c>
      <c r="V47" s="1">
        <v>20.688800000000001</v>
      </c>
      <c r="W47" s="1">
        <v>19.667000000000002</v>
      </c>
      <c r="X47" s="1">
        <v>21.656600000000001</v>
      </c>
      <c r="Y47" s="1">
        <v>18.960599999999999</v>
      </c>
      <c r="Z47" s="1">
        <v>17.1142</v>
      </c>
      <c r="AA47" s="1">
        <v>20.276</v>
      </c>
      <c r="AB47" s="1"/>
      <c r="AC47" s="1">
        <f t="shared" si="6"/>
        <v>44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38</v>
      </c>
      <c r="C48" s="1">
        <v>242</v>
      </c>
      <c r="D48" s="1">
        <v>120</v>
      </c>
      <c r="E48" s="1">
        <v>251</v>
      </c>
      <c r="F48" s="1">
        <v>83</v>
      </c>
      <c r="G48" s="6">
        <v>0.4</v>
      </c>
      <c r="H48" s="1">
        <v>40</v>
      </c>
      <c r="I48" s="1" t="s">
        <v>33</v>
      </c>
      <c r="J48" s="1">
        <v>259</v>
      </c>
      <c r="K48" s="1">
        <f t="shared" si="22"/>
        <v>-8</v>
      </c>
      <c r="L48" s="1"/>
      <c r="M48" s="1"/>
      <c r="N48" s="1">
        <f>VLOOKUP(A48,[1]Sheet!$A:$N,14,0)</f>
        <v>80.200000000000045</v>
      </c>
      <c r="O48" s="1">
        <v>265.8</v>
      </c>
      <c r="P48" s="1">
        <f t="shared" si="3"/>
        <v>50.2</v>
      </c>
      <c r="Q48" s="5">
        <f t="shared" si="19"/>
        <v>123.19999999999999</v>
      </c>
      <c r="R48" s="5"/>
      <c r="S48" s="1"/>
      <c r="T48" s="1">
        <f t="shared" si="20"/>
        <v>11</v>
      </c>
      <c r="U48" s="1">
        <f t="shared" si="21"/>
        <v>8.5458167330677295</v>
      </c>
      <c r="V48" s="1">
        <v>46.8</v>
      </c>
      <c r="W48" s="1">
        <v>38.200000000000003</v>
      </c>
      <c r="X48" s="1">
        <v>36.200000000000003</v>
      </c>
      <c r="Y48" s="1">
        <v>34.6</v>
      </c>
      <c r="Z48" s="1">
        <v>41.8</v>
      </c>
      <c r="AA48" s="1">
        <v>38.6</v>
      </c>
      <c r="AB48" s="1"/>
      <c r="AC48" s="1">
        <f t="shared" si="6"/>
        <v>49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38</v>
      </c>
      <c r="C49" s="1">
        <v>167</v>
      </c>
      <c r="D49" s="1">
        <v>474</v>
      </c>
      <c r="E49" s="1">
        <v>199</v>
      </c>
      <c r="F49" s="1">
        <v>151</v>
      </c>
      <c r="G49" s="6">
        <v>0.4</v>
      </c>
      <c r="H49" s="1">
        <v>45</v>
      </c>
      <c r="I49" s="1" t="s">
        <v>33</v>
      </c>
      <c r="J49" s="1">
        <v>203</v>
      </c>
      <c r="K49" s="1">
        <f t="shared" si="22"/>
        <v>-4</v>
      </c>
      <c r="L49" s="1"/>
      <c r="M49" s="1"/>
      <c r="N49" s="1">
        <f>VLOOKUP(A49,[1]Sheet!$A:$N,14,0)</f>
        <v>136.40000000000009</v>
      </c>
      <c r="O49" s="1">
        <v>65.599999999999909</v>
      </c>
      <c r="P49" s="1">
        <f t="shared" si="3"/>
        <v>39.799999999999997</v>
      </c>
      <c r="Q49" s="5">
        <f t="shared" si="19"/>
        <v>84.799999999999955</v>
      </c>
      <c r="R49" s="5"/>
      <c r="S49" s="1"/>
      <c r="T49" s="1">
        <f t="shared" si="20"/>
        <v>11</v>
      </c>
      <c r="U49" s="1">
        <f t="shared" si="21"/>
        <v>8.8693467336683423</v>
      </c>
      <c r="V49" s="1">
        <v>39</v>
      </c>
      <c r="W49" s="1">
        <v>67.400000000000006</v>
      </c>
      <c r="X49" s="1">
        <v>63.8</v>
      </c>
      <c r="Y49" s="1">
        <v>39.6</v>
      </c>
      <c r="Z49" s="1">
        <v>48.6</v>
      </c>
      <c r="AA49" s="1">
        <v>41.4</v>
      </c>
      <c r="AB49" s="1"/>
      <c r="AC49" s="1">
        <f t="shared" si="6"/>
        <v>34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65.619</v>
      </c>
      <c r="D50" s="1">
        <v>198.744</v>
      </c>
      <c r="E50" s="1">
        <v>120.072</v>
      </c>
      <c r="F50" s="1">
        <v>124.72</v>
      </c>
      <c r="G50" s="6">
        <v>1</v>
      </c>
      <c r="H50" s="1">
        <v>40</v>
      </c>
      <c r="I50" s="1" t="s">
        <v>33</v>
      </c>
      <c r="J50" s="1">
        <v>119.3</v>
      </c>
      <c r="K50" s="1">
        <f t="shared" si="22"/>
        <v>0.77200000000000557</v>
      </c>
      <c r="L50" s="1"/>
      <c r="M50" s="1"/>
      <c r="N50" s="1">
        <f>VLOOKUP(A50,[1]Sheet!$A:$N,14,0)</f>
        <v>21.39860000000002</v>
      </c>
      <c r="O50" s="1">
        <v>69.537399999999991</v>
      </c>
      <c r="P50" s="1">
        <f t="shared" si="3"/>
        <v>24.014400000000002</v>
      </c>
      <c r="Q50" s="5">
        <f t="shared" si="19"/>
        <v>48.502400000000023</v>
      </c>
      <c r="R50" s="5"/>
      <c r="S50" s="1"/>
      <c r="T50" s="1">
        <f t="shared" si="20"/>
        <v>11</v>
      </c>
      <c r="U50" s="1">
        <f t="shared" si="21"/>
        <v>8.9802784995669267</v>
      </c>
      <c r="V50" s="1">
        <v>23.590599999999998</v>
      </c>
      <c r="W50" s="1">
        <v>23.1996</v>
      </c>
      <c r="X50" s="1">
        <v>25.192799999999998</v>
      </c>
      <c r="Y50" s="1">
        <v>20.287400000000002</v>
      </c>
      <c r="Z50" s="1">
        <v>18.398</v>
      </c>
      <c r="AA50" s="1">
        <v>14.673</v>
      </c>
      <c r="AB50" s="1"/>
      <c r="AC50" s="1">
        <f t="shared" si="6"/>
        <v>49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38</v>
      </c>
      <c r="C51" s="1">
        <v>61</v>
      </c>
      <c r="D51" s="1">
        <v>48</v>
      </c>
      <c r="E51" s="1">
        <v>46</v>
      </c>
      <c r="F51" s="1">
        <v>49</v>
      </c>
      <c r="G51" s="6">
        <v>0.35</v>
      </c>
      <c r="H51" s="1">
        <v>40</v>
      </c>
      <c r="I51" s="1" t="s">
        <v>33</v>
      </c>
      <c r="J51" s="1">
        <v>46</v>
      </c>
      <c r="K51" s="1">
        <f t="shared" si="22"/>
        <v>0</v>
      </c>
      <c r="L51" s="1"/>
      <c r="M51" s="1"/>
      <c r="N51" s="1">
        <f>VLOOKUP(A51,[1]Sheet!$A:$N,14,0)</f>
        <v>22.599999999999991</v>
      </c>
      <c r="O51" s="1">
        <v>13.400000000000009</v>
      </c>
      <c r="P51" s="1">
        <f t="shared" si="3"/>
        <v>9.1999999999999993</v>
      </c>
      <c r="Q51" s="5">
        <f t="shared" si="19"/>
        <v>16.199999999999992</v>
      </c>
      <c r="R51" s="5"/>
      <c r="S51" s="1"/>
      <c r="T51" s="1">
        <f t="shared" si="20"/>
        <v>11</v>
      </c>
      <c r="U51" s="1">
        <f t="shared" si="21"/>
        <v>9.2391304347826093</v>
      </c>
      <c r="V51" s="1">
        <v>9.6</v>
      </c>
      <c r="W51" s="1">
        <v>10.6</v>
      </c>
      <c r="X51" s="1">
        <v>10.6</v>
      </c>
      <c r="Y51" s="1">
        <v>9.8000000000000007</v>
      </c>
      <c r="Z51" s="1">
        <v>10.199999999999999</v>
      </c>
      <c r="AA51" s="1">
        <v>12.4</v>
      </c>
      <c r="AB51" s="1"/>
      <c r="AC51" s="1">
        <f t="shared" si="6"/>
        <v>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38</v>
      </c>
      <c r="C52" s="1">
        <v>602</v>
      </c>
      <c r="D52" s="1">
        <v>324</v>
      </c>
      <c r="E52" s="1">
        <v>458</v>
      </c>
      <c r="F52" s="1">
        <v>386</v>
      </c>
      <c r="G52" s="6">
        <v>0.4</v>
      </c>
      <c r="H52" s="1">
        <v>40</v>
      </c>
      <c r="I52" s="1" t="s">
        <v>33</v>
      </c>
      <c r="J52" s="1">
        <v>459</v>
      </c>
      <c r="K52" s="1">
        <f t="shared" si="22"/>
        <v>-1</v>
      </c>
      <c r="L52" s="1"/>
      <c r="M52" s="1"/>
      <c r="N52" s="1">
        <f>VLOOKUP(A52,[1]Sheet!$A:$N,14,0)</f>
        <v>195.40000000000009</v>
      </c>
      <c r="O52" s="1">
        <v>309.59999999999991</v>
      </c>
      <c r="P52" s="1">
        <f t="shared" si="3"/>
        <v>91.6</v>
      </c>
      <c r="Q52" s="5">
        <f t="shared" si="19"/>
        <v>116.59999999999991</v>
      </c>
      <c r="R52" s="5"/>
      <c r="S52" s="1"/>
      <c r="T52" s="1">
        <f t="shared" si="20"/>
        <v>11</v>
      </c>
      <c r="U52" s="1">
        <f t="shared" si="21"/>
        <v>9.7270742358078603</v>
      </c>
      <c r="V52" s="1">
        <v>95.2</v>
      </c>
      <c r="W52" s="1">
        <v>94.4</v>
      </c>
      <c r="X52" s="1">
        <v>92</v>
      </c>
      <c r="Y52" s="1">
        <v>95.6</v>
      </c>
      <c r="Z52" s="1">
        <v>106.2</v>
      </c>
      <c r="AA52" s="1">
        <v>102.4</v>
      </c>
      <c r="AB52" s="1"/>
      <c r="AC52" s="1">
        <f t="shared" si="6"/>
        <v>47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103.67100000000001</v>
      </c>
      <c r="D53" s="1">
        <v>172.809</v>
      </c>
      <c r="E53" s="1">
        <v>101.746</v>
      </c>
      <c r="F53" s="1">
        <v>165.19399999999999</v>
      </c>
      <c r="G53" s="6">
        <v>1</v>
      </c>
      <c r="H53" s="1">
        <v>50</v>
      </c>
      <c r="I53" s="1" t="s">
        <v>33</v>
      </c>
      <c r="J53" s="1">
        <v>98.1</v>
      </c>
      <c r="K53" s="1">
        <f t="shared" si="22"/>
        <v>3.6460000000000008</v>
      </c>
      <c r="L53" s="1"/>
      <c r="M53" s="1"/>
      <c r="N53" s="1">
        <f>VLOOKUP(A53,[1]Sheet!$A:$N,14,0)</f>
        <v>10</v>
      </c>
      <c r="O53" s="1">
        <v>0</v>
      </c>
      <c r="P53" s="1">
        <f t="shared" si="3"/>
        <v>20.3492</v>
      </c>
      <c r="Q53" s="5">
        <f t="shared" si="19"/>
        <v>48.647199999999998</v>
      </c>
      <c r="R53" s="5"/>
      <c r="S53" s="1"/>
      <c r="T53" s="1">
        <f t="shared" si="20"/>
        <v>11</v>
      </c>
      <c r="U53" s="1">
        <f t="shared" si="21"/>
        <v>8.6093802213354813</v>
      </c>
      <c r="V53" s="1">
        <v>18.688400000000001</v>
      </c>
      <c r="W53" s="1">
        <v>24.0276</v>
      </c>
      <c r="X53" s="1">
        <v>23.488399999999999</v>
      </c>
      <c r="Y53" s="1">
        <v>18.112200000000001</v>
      </c>
      <c r="Z53" s="1">
        <v>19.441400000000002</v>
      </c>
      <c r="AA53" s="1">
        <v>15.868399999999999</v>
      </c>
      <c r="AB53" s="1"/>
      <c r="AC53" s="1">
        <f t="shared" si="6"/>
        <v>49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106.815</v>
      </c>
      <c r="D54" s="1">
        <v>174.56899999999999</v>
      </c>
      <c r="E54" s="1">
        <v>110.79300000000001</v>
      </c>
      <c r="F54" s="1">
        <v>153.53399999999999</v>
      </c>
      <c r="G54" s="6">
        <v>1</v>
      </c>
      <c r="H54" s="1">
        <v>50</v>
      </c>
      <c r="I54" s="1" t="s">
        <v>33</v>
      </c>
      <c r="J54" s="1">
        <v>109.11199999999999</v>
      </c>
      <c r="K54" s="1">
        <f t="shared" si="22"/>
        <v>1.6810000000000116</v>
      </c>
      <c r="L54" s="1"/>
      <c r="M54" s="1"/>
      <c r="N54" s="1">
        <f>VLOOKUP(A54,[1]Sheet!$A:$N,14,0)</f>
        <v>52.842400000000012</v>
      </c>
      <c r="O54" s="1">
        <v>11.655599999999991</v>
      </c>
      <c r="P54" s="1">
        <f t="shared" si="3"/>
        <v>22.1586</v>
      </c>
      <c r="Q54" s="5">
        <f t="shared" si="19"/>
        <v>25.712599999999995</v>
      </c>
      <c r="R54" s="5"/>
      <c r="S54" s="1"/>
      <c r="T54" s="1">
        <f t="shared" si="20"/>
        <v>11</v>
      </c>
      <c r="U54" s="1">
        <f t="shared" si="21"/>
        <v>9.8396108057368235</v>
      </c>
      <c r="V54" s="1">
        <v>22.7498</v>
      </c>
      <c r="W54" s="1">
        <v>26.9834</v>
      </c>
      <c r="X54" s="1">
        <v>26.103200000000001</v>
      </c>
      <c r="Y54" s="1">
        <v>17.913399999999999</v>
      </c>
      <c r="Z54" s="1">
        <v>19.681799999999999</v>
      </c>
      <c r="AA54" s="1">
        <v>22.453600000000002</v>
      </c>
      <c r="AB54" s="1"/>
      <c r="AC54" s="1">
        <f t="shared" si="6"/>
        <v>26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32</v>
      </c>
      <c r="C55" s="10">
        <v>10.865</v>
      </c>
      <c r="D55" s="10">
        <v>95.456999999999994</v>
      </c>
      <c r="E55" s="10">
        <v>3.8010000000000002</v>
      </c>
      <c r="F55" s="10">
        <v>92.575999999999993</v>
      </c>
      <c r="G55" s="11">
        <v>0</v>
      </c>
      <c r="H55" s="10">
        <v>40</v>
      </c>
      <c r="I55" s="10" t="s">
        <v>50</v>
      </c>
      <c r="J55" s="10">
        <v>23.9</v>
      </c>
      <c r="K55" s="10">
        <f t="shared" si="22"/>
        <v>-20.098999999999997</v>
      </c>
      <c r="L55" s="10"/>
      <c r="M55" s="10"/>
      <c r="N55" s="10">
        <f>VLOOKUP(A55,[1]Sheet!$A:$N,14,0)</f>
        <v>46.978400000000008</v>
      </c>
      <c r="O55" s="10"/>
      <c r="P55" s="10">
        <f t="shared" si="3"/>
        <v>0.76019999999999999</v>
      </c>
      <c r="Q55" s="12"/>
      <c r="R55" s="12"/>
      <c r="S55" s="10"/>
      <c r="T55" s="10">
        <f t="shared" si="8"/>
        <v>121.77847934754011</v>
      </c>
      <c r="U55" s="10">
        <f t="shared" si="9"/>
        <v>121.77847934754011</v>
      </c>
      <c r="V55" s="10">
        <v>2.2932000000000001</v>
      </c>
      <c r="W55" s="10">
        <v>12.4506</v>
      </c>
      <c r="X55" s="10">
        <v>12.490399999999999</v>
      </c>
      <c r="Y55" s="10">
        <v>3.1644000000000001</v>
      </c>
      <c r="Z55" s="10">
        <v>2.7669999999999999</v>
      </c>
      <c r="AA55" s="10">
        <v>6.2927999999999997</v>
      </c>
      <c r="AB55" s="10" t="s">
        <v>93</v>
      </c>
      <c r="AC55" s="10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390.20299999999997</v>
      </c>
      <c r="D56" s="1"/>
      <c r="E56" s="1">
        <v>228.958</v>
      </c>
      <c r="F56" s="18">
        <f>147.249+F33</f>
        <v>142.077</v>
      </c>
      <c r="G56" s="6">
        <v>1</v>
      </c>
      <c r="H56" s="1">
        <v>40</v>
      </c>
      <c r="I56" s="1" t="s">
        <v>95</v>
      </c>
      <c r="J56" s="1">
        <v>218.613</v>
      </c>
      <c r="K56" s="1">
        <f t="shared" si="22"/>
        <v>10.344999999999999</v>
      </c>
      <c r="L56" s="1"/>
      <c r="M56" s="1"/>
      <c r="N56" s="1">
        <f>VLOOKUP(A56,[1]Sheet!$A:$N,14,0)</f>
        <v>11.05000000000001</v>
      </c>
      <c r="O56" s="1">
        <v>316.44900000000001</v>
      </c>
      <c r="P56" s="1">
        <f t="shared" si="3"/>
        <v>45.791600000000003</v>
      </c>
      <c r="Q56" s="5">
        <f t="shared" ref="Q56:Q60" si="23">11*P56-O56-F56-N56</f>
        <v>34.131599999999992</v>
      </c>
      <c r="R56" s="5"/>
      <c r="S56" s="1"/>
      <c r="T56" s="1">
        <f t="shared" ref="T56:T60" si="24">(F56+O56+Q56+N56)/P56</f>
        <v>11</v>
      </c>
      <c r="U56" s="1">
        <f t="shared" ref="U56:U60" si="25">(F56+O56+N56)/P56</f>
        <v>10.254631853877131</v>
      </c>
      <c r="V56" s="1">
        <v>47.502000000000002</v>
      </c>
      <c r="W56" s="1">
        <v>34.734999999999999</v>
      </c>
      <c r="X56" s="1">
        <v>36.747399999999999</v>
      </c>
      <c r="Y56" s="1">
        <v>45.786000000000001</v>
      </c>
      <c r="Z56" s="1">
        <v>54.955199999999998</v>
      </c>
      <c r="AA56" s="1">
        <v>37.111800000000002</v>
      </c>
      <c r="AB56" s="1" t="s">
        <v>73</v>
      </c>
      <c r="AC56" s="1">
        <f t="shared" si="6"/>
        <v>34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38</v>
      </c>
      <c r="C57" s="1">
        <v>56</v>
      </c>
      <c r="D57" s="1">
        <v>28</v>
      </c>
      <c r="E57" s="1">
        <v>31</v>
      </c>
      <c r="F57" s="1">
        <v>37</v>
      </c>
      <c r="G57" s="6">
        <v>0.45</v>
      </c>
      <c r="H57" s="1">
        <v>50</v>
      </c>
      <c r="I57" s="1" t="s">
        <v>33</v>
      </c>
      <c r="J57" s="1">
        <v>31</v>
      </c>
      <c r="K57" s="1">
        <f t="shared" si="22"/>
        <v>0</v>
      </c>
      <c r="L57" s="1"/>
      <c r="M57" s="1"/>
      <c r="N57" s="1">
        <f>VLOOKUP(A57,[1]Sheet!$A:$N,14,0)</f>
        <v>29.599999999999991</v>
      </c>
      <c r="O57" s="1">
        <v>0</v>
      </c>
      <c r="P57" s="1">
        <f t="shared" si="3"/>
        <v>6.2</v>
      </c>
      <c r="Q57" s="5">
        <v>10</v>
      </c>
      <c r="R57" s="5"/>
      <c r="S57" s="1"/>
      <c r="T57" s="1">
        <f t="shared" si="24"/>
        <v>12.354838709677418</v>
      </c>
      <c r="U57" s="1">
        <f t="shared" si="25"/>
        <v>10.741935483870966</v>
      </c>
      <c r="V57" s="1">
        <v>5.8</v>
      </c>
      <c r="W57" s="1">
        <v>7.6</v>
      </c>
      <c r="X57" s="1">
        <v>7</v>
      </c>
      <c r="Y57" s="1">
        <v>6.8</v>
      </c>
      <c r="Z57" s="1">
        <v>6.8</v>
      </c>
      <c r="AA57" s="1">
        <v>8.1999999999999993</v>
      </c>
      <c r="AB57" s="1"/>
      <c r="AC57" s="1">
        <f t="shared" si="6"/>
        <v>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60.664999999999999</v>
      </c>
      <c r="D58" s="1"/>
      <c r="E58" s="1">
        <v>30.077000000000002</v>
      </c>
      <c r="F58" s="1">
        <v>23.855</v>
      </c>
      <c r="G58" s="6">
        <v>1</v>
      </c>
      <c r="H58" s="1">
        <v>40</v>
      </c>
      <c r="I58" s="1" t="s">
        <v>33</v>
      </c>
      <c r="J58" s="1">
        <v>30.06</v>
      </c>
      <c r="K58" s="1">
        <f t="shared" si="22"/>
        <v>1.7000000000003013E-2</v>
      </c>
      <c r="L58" s="1"/>
      <c r="M58" s="1"/>
      <c r="N58" s="1">
        <f>VLOOKUP(A58,[1]Sheet!$A:$N,14,0)</f>
        <v>5.1467999999999989</v>
      </c>
      <c r="O58" s="1">
        <v>32.444200000000009</v>
      </c>
      <c r="P58" s="1">
        <f t="shared" si="3"/>
        <v>6.0154000000000005</v>
      </c>
      <c r="Q58" s="5">
        <f t="shared" si="23"/>
        <v>4.7234000000000016</v>
      </c>
      <c r="R58" s="5"/>
      <c r="S58" s="1"/>
      <c r="T58" s="1">
        <f t="shared" si="24"/>
        <v>11</v>
      </c>
      <c r="U58" s="1">
        <f t="shared" si="25"/>
        <v>10.214782059380923</v>
      </c>
      <c r="V58" s="1">
        <v>6.5504000000000007</v>
      </c>
      <c r="W58" s="1">
        <v>5.3708</v>
      </c>
      <c r="X58" s="1">
        <v>6.1866000000000003</v>
      </c>
      <c r="Y58" s="1">
        <v>2.9727999999999999</v>
      </c>
      <c r="Z58" s="1">
        <v>2.6913999999999998</v>
      </c>
      <c r="AA58" s="1">
        <v>8.1156000000000006</v>
      </c>
      <c r="AB58" s="1"/>
      <c r="AC58" s="1">
        <f t="shared" si="6"/>
        <v>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38</v>
      </c>
      <c r="C59" s="1">
        <v>121</v>
      </c>
      <c r="D59" s="1">
        <v>354</v>
      </c>
      <c r="E59" s="1">
        <v>73</v>
      </c>
      <c r="F59" s="1">
        <v>387</v>
      </c>
      <c r="G59" s="6">
        <v>0.4</v>
      </c>
      <c r="H59" s="1">
        <v>40</v>
      </c>
      <c r="I59" s="1" t="s">
        <v>33</v>
      </c>
      <c r="J59" s="1">
        <v>73</v>
      </c>
      <c r="K59" s="1">
        <f t="shared" si="22"/>
        <v>0</v>
      </c>
      <c r="L59" s="1"/>
      <c r="M59" s="1"/>
      <c r="N59" s="1">
        <f>VLOOKUP(A59,[1]Sheet!$A:$N,14,0)</f>
        <v>127.6</v>
      </c>
      <c r="O59" s="1">
        <v>0</v>
      </c>
      <c r="P59" s="1">
        <f t="shared" si="3"/>
        <v>14.6</v>
      </c>
      <c r="Q59" s="5"/>
      <c r="R59" s="5"/>
      <c r="S59" s="1"/>
      <c r="T59" s="1">
        <f t="shared" si="24"/>
        <v>35.246575342465754</v>
      </c>
      <c r="U59" s="1">
        <f t="shared" si="25"/>
        <v>35.246575342465754</v>
      </c>
      <c r="V59" s="1">
        <v>13</v>
      </c>
      <c r="W59" s="1">
        <v>52.8</v>
      </c>
      <c r="X59" s="1">
        <v>51.8</v>
      </c>
      <c r="Y59" s="1">
        <v>22.2</v>
      </c>
      <c r="Z59" s="1">
        <v>19.600000000000001</v>
      </c>
      <c r="AA59" s="1">
        <v>9.6</v>
      </c>
      <c r="AB59" s="17" t="s">
        <v>99</v>
      </c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38</v>
      </c>
      <c r="C60" s="1">
        <v>174</v>
      </c>
      <c r="D60" s="1"/>
      <c r="E60" s="1">
        <v>80</v>
      </c>
      <c r="F60" s="1">
        <v>84</v>
      </c>
      <c r="G60" s="6">
        <v>0.4</v>
      </c>
      <c r="H60" s="1">
        <v>40</v>
      </c>
      <c r="I60" s="1" t="s">
        <v>33</v>
      </c>
      <c r="J60" s="1">
        <v>78</v>
      </c>
      <c r="K60" s="1">
        <f t="shared" si="22"/>
        <v>2</v>
      </c>
      <c r="L60" s="1"/>
      <c r="M60" s="1"/>
      <c r="N60" s="1">
        <f>VLOOKUP(A60,[1]Sheet!$A:$N,14,0)</f>
        <v>27.399999999999981</v>
      </c>
      <c r="O60" s="1">
        <v>47.600000000000023</v>
      </c>
      <c r="P60" s="1">
        <f t="shared" si="3"/>
        <v>16</v>
      </c>
      <c r="Q60" s="5">
        <f t="shared" si="23"/>
        <v>16.999999999999996</v>
      </c>
      <c r="R60" s="5"/>
      <c r="S60" s="1"/>
      <c r="T60" s="1">
        <f t="shared" si="24"/>
        <v>11</v>
      </c>
      <c r="U60" s="1">
        <f t="shared" si="25"/>
        <v>9.9375</v>
      </c>
      <c r="V60" s="1">
        <v>16.600000000000001</v>
      </c>
      <c r="W60" s="1">
        <v>17.399999999999999</v>
      </c>
      <c r="X60" s="1">
        <v>17.2</v>
      </c>
      <c r="Y60" s="1">
        <v>22.6</v>
      </c>
      <c r="Z60" s="1">
        <v>25.4</v>
      </c>
      <c r="AA60" s="1">
        <v>16</v>
      </c>
      <c r="AB60" s="1"/>
      <c r="AC60" s="1">
        <f t="shared" si="6"/>
        <v>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101</v>
      </c>
      <c r="B61" s="14" t="s">
        <v>32</v>
      </c>
      <c r="C61" s="14"/>
      <c r="D61" s="14"/>
      <c r="E61" s="14"/>
      <c r="F61" s="14"/>
      <c r="G61" s="15">
        <v>0</v>
      </c>
      <c r="H61" s="14">
        <v>50</v>
      </c>
      <c r="I61" s="14" t="s">
        <v>33</v>
      </c>
      <c r="J61" s="14"/>
      <c r="K61" s="14">
        <f t="shared" si="22"/>
        <v>0</v>
      </c>
      <c r="L61" s="14"/>
      <c r="M61" s="14"/>
      <c r="N61" s="14">
        <f>VLOOKUP(A61,[1]Sheet!$A:$N,14,0)</f>
        <v>0</v>
      </c>
      <c r="O61" s="14"/>
      <c r="P61" s="14">
        <f t="shared" si="3"/>
        <v>0</v>
      </c>
      <c r="Q61" s="16"/>
      <c r="R61" s="16"/>
      <c r="S61" s="14"/>
      <c r="T61" s="14" t="e">
        <f t="shared" si="8"/>
        <v>#DIV/0!</v>
      </c>
      <c r="U61" s="14" t="e">
        <f t="shared" si="9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 t="s">
        <v>63</v>
      </c>
      <c r="AC61" s="14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132.155</v>
      </c>
      <c r="D62" s="1">
        <v>82.905000000000001</v>
      </c>
      <c r="E62" s="1">
        <v>79.34</v>
      </c>
      <c r="F62" s="1">
        <v>94.114999999999995</v>
      </c>
      <c r="G62" s="6">
        <v>1</v>
      </c>
      <c r="H62" s="1">
        <v>50</v>
      </c>
      <c r="I62" s="1" t="s">
        <v>33</v>
      </c>
      <c r="J62" s="1">
        <v>80.084000000000003</v>
      </c>
      <c r="K62" s="1">
        <f t="shared" si="22"/>
        <v>-0.74399999999999977</v>
      </c>
      <c r="L62" s="1"/>
      <c r="M62" s="1"/>
      <c r="N62" s="1">
        <f>VLOOKUP(A62,[1]Sheet!$A:$N,14,0)</f>
        <v>67.452200000000005</v>
      </c>
      <c r="O62" s="1">
        <v>0</v>
      </c>
      <c r="P62" s="1">
        <f t="shared" si="3"/>
        <v>15.868</v>
      </c>
      <c r="Q62" s="5">
        <f t="shared" ref="Q62:Q66" si="26">11*P62-O62-F62-N62</f>
        <v>12.980800000000002</v>
      </c>
      <c r="R62" s="5"/>
      <c r="S62" s="1"/>
      <c r="T62" s="1">
        <f t="shared" ref="T62:T66" si="27">(F62+O62+Q62+N62)/P62</f>
        <v>11</v>
      </c>
      <c r="U62" s="1">
        <f t="shared" ref="U62:U66" si="28">(F62+O62+N62)/P62</f>
        <v>10.181951096546509</v>
      </c>
      <c r="V62" s="1">
        <v>16.117999999999999</v>
      </c>
      <c r="W62" s="1">
        <v>19.027200000000001</v>
      </c>
      <c r="X62" s="1">
        <v>18.272200000000002</v>
      </c>
      <c r="Y62" s="1">
        <v>14.275399999999999</v>
      </c>
      <c r="Z62" s="1">
        <v>15.57</v>
      </c>
      <c r="AA62" s="1">
        <v>23.861799999999999</v>
      </c>
      <c r="AB62" s="1"/>
      <c r="AC62" s="1">
        <f t="shared" si="6"/>
        <v>13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5.327</v>
      </c>
      <c r="D63" s="1">
        <v>89.103999999999999</v>
      </c>
      <c r="E63" s="1">
        <v>5.4820000000000002</v>
      </c>
      <c r="F63" s="1">
        <v>86.198999999999998</v>
      </c>
      <c r="G63" s="6">
        <v>1</v>
      </c>
      <c r="H63" s="1">
        <v>50</v>
      </c>
      <c r="I63" s="1" t="s">
        <v>33</v>
      </c>
      <c r="J63" s="1">
        <v>10.85</v>
      </c>
      <c r="K63" s="1">
        <f t="shared" si="22"/>
        <v>-5.3679999999999994</v>
      </c>
      <c r="L63" s="1"/>
      <c r="M63" s="1"/>
      <c r="N63" s="1">
        <f>VLOOKUP(A63,[1]Sheet!$A:$N,14,0)</f>
        <v>24.239799999999999</v>
      </c>
      <c r="O63" s="1">
        <v>0</v>
      </c>
      <c r="P63" s="1">
        <f t="shared" si="3"/>
        <v>1.0964</v>
      </c>
      <c r="Q63" s="5"/>
      <c r="R63" s="5"/>
      <c r="S63" s="1"/>
      <c r="T63" s="1">
        <f t="shared" si="27"/>
        <v>100.72856621670923</v>
      </c>
      <c r="U63" s="1">
        <f t="shared" si="28"/>
        <v>100.72856621670923</v>
      </c>
      <c r="V63" s="1">
        <v>1.0998000000000001</v>
      </c>
      <c r="W63" s="1">
        <v>9.5074000000000005</v>
      </c>
      <c r="X63" s="1">
        <v>9.2324000000000002</v>
      </c>
      <c r="Y63" s="1">
        <v>3.2351999999999999</v>
      </c>
      <c r="Z63" s="1">
        <v>4.3133999999999997</v>
      </c>
      <c r="AA63" s="1">
        <v>7.8516000000000004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38</v>
      </c>
      <c r="C64" s="1">
        <v>17</v>
      </c>
      <c r="D64" s="1">
        <v>40</v>
      </c>
      <c r="E64" s="18">
        <f>24+E102</f>
        <v>25</v>
      </c>
      <c r="F64" s="18">
        <f>30+F102</f>
        <v>40</v>
      </c>
      <c r="G64" s="6">
        <v>0.4</v>
      </c>
      <c r="H64" s="1">
        <v>50</v>
      </c>
      <c r="I64" s="1" t="s">
        <v>33</v>
      </c>
      <c r="J64" s="1">
        <v>24</v>
      </c>
      <c r="K64" s="1">
        <f t="shared" si="22"/>
        <v>1</v>
      </c>
      <c r="L64" s="1"/>
      <c r="M64" s="1"/>
      <c r="N64" s="1">
        <f>VLOOKUP(A64,[1]Sheet!$A:$N,14,0)</f>
        <v>0</v>
      </c>
      <c r="O64" s="1">
        <v>0</v>
      </c>
      <c r="P64" s="1">
        <f t="shared" si="3"/>
        <v>5</v>
      </c>
      <c r="Q64" s="5">
        <f t="shared" si="26"/>
        <v>15</v>
      </c>
      <c r="R64" s="5"/>
      <c r="S64" s="1"/>
      <c r="T64" s="1">
        <f t="shared" si="27"/>
        <v>11</v>
      </c>
      <c r="U64" s="1">
        <f t="shared" si="28"/>
        <v>8</v>
      </c>
      <c r="V64" s="1">
        <v>4.2</v>
      </c>
      <c r="W64" s="1">
        <v>4.8</v>
      </c>
      <c r="X64" s="1">
        <v>4.5999999999999996</v>
      </c>
      <c r="Y64" s="1">
        <v>6.3715999999999999</v>
      </c>
      <c r="Z64" s="1">
        <v>6.9715999999999996</v>
      </c>
      <c r="AA64" s="1">
        <v>7.2</v>
      </c>
      <c r="AB64" s="1" t="s">
        <v>73</v>
      </c>
      <c r="AC64" s="1">
        <f t="shared" si="6"/>
        <v>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38</v>
      </c>
      <c r="C65" s="1">
        <v>556</v>
      </c>
      <c r="D65" s="1">
        <v>618</v>
      </c>
      <c r="E65" s="1">
        <v>509</v>
      </c>
      <c r="F65" s="1">
        <v>572</v>
      </c>
      <c r="G65" s="6">
        <v>0.4</v>
      </c>
      <c r="H65" s="1">
        <v>40</v>
      </c>
      <c r="I65" s="1" t="s">
        <v>33</v>
      </c>
      <c r="J65" s="1">
        <v>507</v>
      </c>
      <c r="K65" s="1">
        <f t="shared" si="22"/>
        <v>2</v>
      </c>
      <c r="L65" s="1"/>
      <c r="M65" s="1"/>
      <c r="N65" s="1">
        <f>VLOOKUP(A65,[1]Sheet!$A:$N,14,0)</f>
        <v>151.59999999999991</v>
      </c>
      <c r="O65" s="1">
        <v>201.40000000000009</v>
      </c>
      <c r="P65" s="1">
        <f t="shared" si="3"/>
        <v>101.8</v>
      </c>
      <c r="Q65" s="5">
        <f t="shared" si="26"/>
        <v>194.79999999999995</v>
      </c>
      <c r="R65" s="5"/>
      <c r="S65" s="1"/>
      <c r="T65" s="1">
        <f t="shared" si="27"/>
        <v>11</v>
      </c>
      <c r="U65" s="1">
        <f t="shared" si="28"/>
        <v>9.086444007858546</v>
      </c>
      <c r="V65" s="1">
        <v>101.4</v>
      </c>
      <c r="W65" s="1">
        <v>111.6</v>
      </c>
      <c r="X65" s="1">
        <v>116</v>
      </c>
      <c r="Y65" s="1">
        <v>114.6</v>
      </c>
      <c r="Z65" s="1">
        <v>114</v>
      </c>
      <c r="AA65" s="1">
        <v>118.2</v>
      </c>
      <c r="AB65" s="1"/>
      <c r="AC65" s="1">
        <f t="shared" si="6"/>
        <v>78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38</v>
      </c>
      <c r="C66" s="1">
        <v>946</v>
      </c>
      <c r="D66" s="1"/>
      <c r="E66" s="1">
        <v>566</v>
      </c>
      <c r="F66" s="1">
        <v>317</v>
      </c>
      <c r="G66" s="6">
        <v>0.4</v>
      </c>
      <c r="H66" s="1">
        <v>40</v>
      </c>
      <c r="I66" s="1" t="s">
        <v>33</v>
      </c>
      <c r="J66" s="1">
        <v>568</v>
      </c>
      <c r="K66" s="1">
        <f t="shared" si="22"/>
        <v>-2</v>
      </c>
      <c r="L66" s="1"/>
      <c r="M66" s="1"/>
      <c r="N66" s="1">
        <f>VLOOKUP(A66,[1]Sheet!$A:$N,14,0)</f>
        <v>132.40000000000009</v>
      </c>
      <c r="O66" s="1">
        <v>545.59999999999991</v>
      </c>
      <c r="P66" s="1">
        <f t="shared" si="3"/>
        <v>113.2</v>
      </c>
      <c r="Q66" s="5">
        <f t="shared" si="26"/>
        <v>250.20000000000005</v>
      </c>
      <c r="R66" s="5"/>
      <c r="S66" s="1"/>
      <c r="T66" s="1">
        <f t="shared" si="27"/>
        <v>11</v>
      </c>
      <c r="U66" s="1">
        <f t="shared" si="28"/>
        <v>8.7897526501766787</v>
      </c>
      <c r="V66" s="1">
        <v>108.2</v>
      </c>
      <c r="W66" s="1">
        <v>92.4</v>
      </c>
      <c r="X66" s="1">
        <v>94</v>
      </c>
      <c r="Y66" s="1">
        <v>70.400000000000006</v>
      </c>
      <c r="Z66" s="1">
        <v>82.8</v>
      </c>
      <c r="AA66" s="1">
        <v>157.80000000000001</v>
      </c>
      <c r="AB66" s="1"/>
      <c r="AC66" s="1">
        <f t="shared" si="6"/>
        <v>100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107</v>
      </c>
      <c r="B67" s="14" t="s">
        <v>32</v>
      </c>
      <c r="C67" s="14"/>
      <c r="D67" s="14"/>
      <c r="E67" s="14"/>
      <c r="F67" s="14"/>
      <c r="G67" s="15">
        <v>0</v>
      </c>
      <c r="H67" s="14">
        <v>40</v>
      </c>
      <c r="I67" s="14" t="s">
        <v>33</v>
      </c>
      <c r="J67" s="14"/>
      <c r="K67" s="14">
        <f t="shared" si="22"/>
        <v>0</v>
      </c>
      <c r="L67" s="14"/>
      <c r="M67" s="14"/>
      <c r="N67" s="14">
        <f>VLOOKUP(A67,[1]Sheet!$A:$N,14,0)</f>
        <v>0</v>
      </c>
      <c r="O67" s="14"/>
      <c r="P67" s="14">
        <f t="shared" si="3"/>
        <v>0</v>
      </c>
      <c r="Q67" s="16"/>
      <c r="R67" s="16"/>
      <c r="S67" s="14"/>
      <c r="T67" s="14" t="e">
        <f t="shared" si="8"/>
        <v>#DIV/0!</v>
      </c>
      <c r="U67" s="14" t="e">
        <f t="shared" si="9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63</v>
      </c>
      <c r="AC67" s="14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168.15899999999999</v>
      </c>
      <c r="D68" s="1">
        <v>118.523</v>
      </c>
      <c r="E68" s="1">
        <v>125.761</v>
      </c>
      <c r="F68" s="1">
        <v>131.548</v>
      </c>
      <c r="G68" s="6">
        <v>1</v>
      </c>
      <c r="H68" s="1">
        <v>40</v>
      </c>
      <c r="I68" s="1" t="s">
        <v>33</v>
      </c>
      <c r="J68" s="1">
        <v>120.3</v>
      </c>
      <c r="K68" s="1">
        <f t="shared" si="22"/>
        <v>5.4609999999999985</v>
      </c>
      <c r="L68" s="1"/>
      <c r="M68" s="1"/>
      <c r="N68" s="1">
        <f>VLOOKUP(A68,[1]Sheet!$A:$N,14,0)</f>
        <v>45.922999999999938</v>
      </c>
      <c r="O68" s="1">
        <v>44.481000000000051</v>
      </c>
      <c r="P68" s="1">
        <f t="shared" si="3"/>
        <v>25.152200000000001</v>
      </c>
      <c r="Q68" s="5">
        <f t="shared" ref="Q68:Q69" si="29">11*P68-O68-F68-N68</f>
        <v>54.722199999999994</v>
      </c>
      <c r="R68" s="5"/>
      <c r="S68" s="1"/>
      <c r="T68" s="1">
        <f t="shared" ref="T68:T69" si="30">(F68+O68+Q68+N68)/P68</f>
        <v>11</v>
      </c>
      <c r="U68" s="1">
        <f t="shared" ref="U68:U69" si="31">(F68+O68+N68)/P68</f>
        <v>8.8243573126804016</v>
      </c>
      <c r="V68" s="1">
        <v>24.649799999999999</v>
      </c>
      <c r="W68" s="1">
        <v>28.094999999999999</v>
      </c>
      <c r="X68" s="1">
        <v>28.596599999999999</v>
      </c>
      <c r="Y68" s="1">
        <v>27.713000000000001</v>
      </c>
      <c r="Z68" s="1">
        <v>30.619800000000001</v>
      </c>
      <c r="AA68" s="1">
        <v>31.017199999999999</v>
      </c>
      <c r="AB68" s="1"/>
      <c r="AC68" s="1">
        <f t="shared" si="6"/>
        <v>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146.78</v>
      </c>
      <c r="D69" s="1">
        <v>151.25200000000001</v>
      </c>
      <c r="E69" s="1">
        <v>131.93799999999999</v>
      </c>
      <c r="F69" s="1">
        <v>139.86799999999999</v>
      </c>
      <c r="G69" s="6">
        <v>1</v>
      </c>
      <c r="H69" s="1">
        <v>40</v>
      </c>
      <c r="I69" s="1" t="s">
        <v>33</v>
      </c>
      <c r="J69" s="1">
        <v>122.286</v>
      </c>
      <c r="K69" s="1">
        <f t="shared" si="22"/>
        <v>9.6519999999999868</v>
      </c>
      <c r="L69" s="1"/>
      <c r="M69" s="1"/>
      <c r="N69" s="1">
        <f>VLOOKUP(A69,[1]Sheet!$A:$N,14,0)</f>
        <v>55.238999999999962</v>
      </c>
      <c r="O69" s="1">
        <v>62.257000000000012</v>
      </c>
      <c r="P69" s="1">
        <f t="shared" si="3"/>
        <v>26.387599999999999</v>
      </c>
      <c r="Q69" s="5">
        <f t="shared" si="29"/>
        <v>32.899600000000035</v>
      </c>
      <c r="R69" s="5"/>
      <c r="S69" s="1"/>
      <c r="T69" s="1">
        <f t="shared" si="30"/>
        <v>11</v>
      </c>
      <c r="U69" s="1">
        <f t="shared" si="31"/>
        <v>9.7532174203034749</v>
      </c>
      <c r="V69" s="1">
        <v>27.375800000000002</v>
      </c>
      <c r="W69" s="1">
        <v>29.734000000000002</v>
      </c>
      <c r="X69" s="1">
        <v>29.5594</v>
      </c>
      <c r="Y69" s="1">
        <v>25.5364</v>
      </c>
      <c r="Z69" s="1">
        <v>29.0504</v>
      </c>
      <c r="AA69" s="1">
        <v>28.754799999999999</v>
      </c>
      <c r="AB69" s="1"/>
      <c r="AC69" s="1">
        <f t="shared" si="6"/>
        <v>33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110</v>
      </c>
      <c r="B70" s="14" t="s">
        <v>32</v>
      </c>
      <c r="C70" s="14"/>
      <c r="D70" s="14"/>
      <c r="E70" s="14"/>
      <c r="F70" s="14"/>
      <c r="G70" s="15">
        <v>0</v>
      </c>
      <c r="H70" s="14">
        <v>30</v>
      </c>
      <c r="I70" s="14" t="s">
        <v>33</v>
      </c>
      <c r="J70" s="14"/>
      <c r="K70" s="14">
        <f t="shared" ref="K70:K101" si="32">E70-J70</f>
        <v>0</v>
      </c>
      <c r="L70" s="14"/>
      <c r="M70" s="14"/>
      <c r="N70" s="14">
        <f>VLOOKUP(A70,[1]Sheet!$A:$N,14,0)</f>
        <v>0</v>
      </c>
      <c r="O70" s="14"/>
      <c r="P70" s="14">
        <f t="shared" si="3"/>
        <v>0</v>
      </c>
      <c r="Q70" s="16"/>
      <c r="R70" s="16"/>
      <c r="S70" s="14"/>
      <c r="T70" s="14" t="e">
        <f t="shared" si="8"/>
        <v>#DIV/0!</v>
      </c>
      <c r="U70" s="14" t="e">
        <f t="shared" si="9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63</v>
      </c>
      <c r="AC70" s="14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38</v>
      </c>
      <c r="C71" s="1">
        <v>42</v>
      </c>
      <c r="D71" s="1"/>
      <c r="E71" s="1">
        <v>3</v>
      </c>
      <c r="F71" s="1">
        <v>39</v>
      </c>
      <c r="G71" s="6">
        <v>0.6</v>
      </c>
      <c r="H71" s="1">
        <v>60</v>
      </c>
      <c r="I71" s="1" t="s">
        <v>33</v>
      </c>
      <c r="J71" s="1">
        <v>3</v>
      </c>
      <c r="K71" s="1">
        <f t="shared" si="32"/>
        <v>0</v>
      </c>
      <c r="L71" s="1"/>
      <c r="M71" s="1"/>
      <c r="N71" s="1">
        <f>VLOOKUP(A71,[1]Sheet!$A:$N,14,0)</f>
        <v>0</v>
      </c>
      <c r="O71" s="1">
        <v>0</v>
      </c>
      <c r="P71" s="1">
        <f t="shared" ref="P71:P102" si="33">E71/5</f>
        <v>0.6</v>
      </c>
      <c r="Q71" s="5"/>
      <c r="R71" s="5"/>
      <c r="S71" s="1"/>
      <c r="T71" s="1">
        <f>(F71+O71+Q71+N71)/P71</f>
        <v>65</v>
      </c>
      <c r="U71" s="1">
        <f>(F71+O71+N71)/P71</f>
        <v>65</v>
      </c>
      <c r="V71" s="1">
        <v>0.2</v>
      </c>
      <c r="W71" s="1">
        <v>0</v>
      </c>
      <c r="X71" s="1">
        <v>0</v>
      </c>
      <c r="Y71" s="1">
        <v>-0.2</v>
      </c>
      <c r="Z71" s="1">
        <v>-0.2</v>
      </c>
      <c r="AA71" s="1">
        <v>2</v>
      </c>
      <c r="AB71" s="20" t="s">
        <v>112</v>
      </c>
      <c r="AC71" s="1">
        <f t="shared" ref="AC71:AC102" si="34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113</v>
      </c>
      <c r="B72" s="14" t="s">
        <v>38</v>
      </c>
      <c r="C72" s="14"/>
      <c r="D72" s="14"/>
      <c r="E72" s="14"/>
      <c r="F72" s="14"/>
      <c r="G72" s="15">
        <v>0</v>
      </c>
      <c r="H72" s="14">
        <v>50</v>
      </c>
      <c r="I72" s="14" t="s">
        <v>33</v>
      </c>
      <c r="J72" s="14"/>
      <c r="K72" s="14">
        <f t="shared" si="32"/>
        <v>0</v>
      </c>
      <c r="L72" s="14"/>
      <c r="M72" s="14"/>
      <c r="N72" s="14">
        <f>VLOOKUP(A72,[1]Sheet!$A:$N,14,0)</f>
        <v>0</v>
      </c>
      <c r="O72" s="14"/>
      <c r="P72" s="14">
        <f t="shared" si="33"/>
        <v>0</v>
      </c>
      <c r="Q72" s="16"/>
      <c r="R72" s="16"/>
      <c r="S72" s="14"/>
      <c r="T72" s="14" t="e">
        <f t="shared" ref="T72:T102" si="35">(F72+O72+Q72)/P72</f>
        <v>#DIV/0!</v>
      </c>
      <c r="U72" s="14" t="e">
        <f t="shared" ref="U72:U102" si="36">(F72+O72)/P72</f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63</v>
      </c>
      <c r="AC72" s="14">
        <f t="shared" si="3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114</v>
      </c>
      <c r="B73" s="14" t="s">
        <v>38</v>
      </c>
      <c r="C73" s="14"/>
      <c r="D73" s="14"/>
      <c r="E73" s="14"/>
      <c r="F73" s="14"/>
      <c r="G73" s="15">
        <v>0</v>
      </c>
      <c r="H73" s="14">
        <v>50</v>
      </c>
      <c r="I73" s="14" t="s">
        <v>33</v>
      </c>
      <c r="J73" s="14"/>
      <c r="K73" s="14">
        <f t="shared" si="32"/>
        <v>0</v>
      </c>
      <c r="L73" s="14"/>
      <c r="M73" s="14"/>
      <c r="N73" s="14">
        <f>VLOOKUP(A73,[1]Sheet!$A:$N,14,0)</f>
        <v>0</v>
      </c>
      <c r="O73" s="14"/>
      <c r="P73" s="14">
        <f t="shared" si="33"/>
        <v>0</v>
      </c>
      <c r="Q73" s="16"/>
      <c r="R73" s="16"/>
      <c r="S73" s="14"/>
      <c r="T73" s="14" t="e">
        <f t="shared" si="35"/>
        <v>#DIV/0!</v>
      </c>
      <c r="U73" s="14" t="e">
        <f t="shared" si="36"/>
        <v>#DIV/0!</v>
      </c>
      <c r="V73" s="14">
        <v>0</v>
      </c>
      <c r="W73" s="14">
        <v>0</v>
      </c>
      <c r="X73" s="14">
        <v>0</v>
      </c>
      <c r="Y73" s="14">
        <v>-0.2</v>
      </c>
      <c r="Z73" s="14">
        <v>-0.2</v>
      </c>
      <c r="AA73" s="14">
        <v>-0.2</v>
      </c>
      <c r="AB73" s="14" t="s">
        <v>63</v>
      </c>
      <c r="AC73" s="14">
        <f t="shared" si="3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115</v>
      </c>
      <c r="B74" s="14" t="s">
        <v>38</v>
      </c>
      <c r="C74" s="14"/>
      <c r="D74" s="14"/>
      <c r="E74" s="14"/>
      <c r="F74" s="14"/>
      <c r="G74" s="15">
        <v>0</v>
      </c>
      <c r="H74" s="14">
        <v>30</v>
      </c>
      <c r="I74" s="14" t="s">
        <v>33</v>
      </c>
      <c r="J74" s="14"/>
      <c r="K74" s="14">
        <f t="shared" si="32"/>
        <v>0</v>
      </c>
      <c r="L74" s="14"/>
      <c r="M74" s="14"/>
      <c r="N74" s="14">
        <f>VLOOKUP(A74,[1]Sheet!$A:$N,14,0)</f>
        <v>0</v>
      </c>
      <c r="O74" s="14"/>
      <c r="P74" s="14">
        <f t="shared" si="33"/>
        <v>0</v>
      </c>
      <c r="Q74" s="16"/>
      <c r="R74" s="16"/>
      <c r="S74" s="14"/>
      <c r="T74" s="14" t="e">
        <f t="shared" si="35"/>
        <v>#DIV/0!</v>
      </c>
      <c r="U74" s="14" t="e">
        <f t="shared" si="36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 t="s">
        <v>63</v>
      </c>
      <c r="AC74" s="14">
        <f t="shared" si="3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38</v>
      </c>
      <c r="C75" s="1">
        <v>34</v>
      </c>
      <c r="D75" s="1"/>
      <c r="E75" s="1">
        <v>3</v>
      </c>
      <c r="F75" s="1">
        <v>31</v>
      </c>
      <c r="G75" s="6">
        <v>0.6</v>
      </c>
      <c r="H75" s="1">
        <v>55</v>
      </c>
      <c r="I75" s="1" t="s">
        <v>33</v>
      </c>
      <c r="J75" s="1">
        <v>3</v>
      </c>
      <c r="K75" s="1">
        <f t="shared" si="32"/>
        <v>0</v>
      </c>
      <c r="L75" s="1"/>
      <c r="M75" s="1"/>
      <c r="N75" s="1">
        <f>VLOOKUP(A75,[1]Sheet!$A:$N,14,0)</f>
        <v>0</v>
      </c>
      <c r="O75" s="1">
        <v>0</v>
      </c>
      <c r="P75" s="1">
        <f t="shared" si="33"/>
        <v>0.6</v>
      </c>
      <c r="Q75" s="5"/>
      <c r="R75" s="5"/>
      <c r="S75" s="1"/>
      <c r="T75" s="1">
        <f>(F75+O75+Q75+N75)/P75</f>
        <v>51.666666666666671</v>
      </c>
      <c r="U75" s="1">
        <f>(F75+O75+N75)/P75</f>
        <v>51.666666666666671</v>
      </c>
      <c r="V75" s="1">
        <v>0.2</v>
      </c>
      <c r="W75" s="1">
        <v>0.8</v>
      </c>
      <c r="X75" s="1">
        <v>0.8</v>
      </c>
      <c r="Y75" s="1">
        <v>1</v>
      </c>
      <c r="Z75" s="1">
        <v>2</v>
      </c>
      <c r="AA75" s="1">
        <v>3</v>
      </c>
      <c r="AB75" s="20" t="s">
        <v>112</v>
      </c>
      <c r="AC75" s="1">
        <f t="shared" si="3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117</v>
      </c>
      <c r="B76" s="14" t="s">
        <v>38</v>
      </c>
      <c r="C76" s="14"/>
      <c r="D76" s="14"/>
      <c r="E76" s="14"/>
      <c r="F76" s="14"/>
      <c r="G76" s="15">
        <v>0</v>
      </c>
      <c r="H76" s="14">
        <v>40</v>
      </c>
      <c r="I76" s="14" t="s">
        <v>33</v>
      </c>
      <c r="J76" s="14"/>
      <c r="K76" s="14">
        <f t="shared" si="32"/>
        <v>0</v>
      </c>
      <c r="L76" s="14"/>
      <c r="M76" s="14"/>
      <c r="N76" s="14">
        <f>VLOOKUP(A76,[1]Sheet!$A:$N,14,0)</f>
        <v>0</v>
      </c>
      <c r="O76" s="14"/>
      <c r="P76" s="14">
        <f t="shared" si="33"/>
        <v>0</v>
      </c>
      <c r="Q76" s="16"/>
      <c r="R76" s="16"/>
      <c r="S76" s="14"/>
      <c r="T76" s="14" t="e">
        <f t="shared" si="35"/>
        <v>#DIV/0!</v>
      </c>
      <c r="U76" s="14" t="e">
        <f t="shared" si="36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63</v>
      </c>
      <c r="AC76" s="14">
        <f t="shared" si="3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118</v>
      </c>
      <c r="B77" s="1" t="s">
        <v>38</v>
      </c>
      <c r="C77" s="1"/>
      <c r="D77" s="1"/>
      <c r="E77" s="1"/>
      <c r="F77" s="1"/>
      <c r="G77" s="6">
        <v>0.4</v>
      </c>
      <c r="H77" s="1">
        <v>50</v>
      </c>
      <c r="I77" s="1" t="s">
        <v>33</v>
      </c>
      <c r="J77" s="1"/>
      <c r="K77" s="1">
        <f t="shared" si="32"/>
        <v>0</v>
      </c>
      <c r="L77" s="1"/>
      <c r="M77" s="1"/>
      <c r="N77" s="1">
        <f>VLOOKUP(A77,[1]Sheet!$A:$N,14,0)</f>
        <v>0</v>
      </c>
      <c r="O77" s="1">
        <v>50</v>
      </c>
      <c r="P77" s="1">
        <f t="shared" si="33"/>
        <v>0</v>
      </c>
      <c r="Q77" s="5"/>
      <c r="R77" s="5"/>
      <c r="S77" s="1"/>
      <c r="T77" s="1" t="e">
        <f>(F77+O77+Q77+N77)/P77</f>
        <v>#DIV/0!</v>
      </c>
      <c r="U77" s="1" t="e">
        <f>(F77+O77+N77)/P77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 t="s">
        <v>119</v>
      </c>
      <c r="AC77" s="1">
        <f t="shared" si="3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120</v>
      </c>
      <c r="B78" s="14" t="s">
        <v>38</v>
      </c>
      <c r="C78" s="14"/>
      <c r="D78" s="14"/>
      <c r="E78" s="14"/>
      <c r="F78" s="14"/>
      <c r="G78" s="15">
        <v>0</v>
      </c>
      <c r="H78" s="14">
        <v>150</v>
      </c>
      <c r="I78" s="14" t="s">
        <v>33</v>
      </c>
      <c r="J78" s="14"/>
      <c r="K78" s="14">
        <f t="shared" si="32"/>
        <v>0</v>
      </c>
      <c r="L78" s="14"/>
      <c r="M78" s="14"/>
      <c r="N78" s="14">
        <f>VLOOKUP(A78,[1]Sheet!$A:$N,14,0)</f>
        <v>0</v>
      </c>
      <c r="O78" s="14"/>
      <c r="P78" s="14">
        <f t="shared" si="33"/>
        <v>0</v>
      </c>
      <c r="Q78" s="16"/>
      <c r="R78" s="16"/>
      <c r="S78" s="14"/>
      <c r="T78" s="14" t="e">
        <f t="shared" si="35"/>
        <v>#DIV/0!</v>
      </c>
      <c r="U78" s="14" t="e">
        <f t="shared" si="36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63</v>
      </c>
      <c r="AC78" s="14">
        <f t="shared" si="3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121</v>
      </c>
      <c r="B79" s="14" t="s">
        <v>38</v>
      </c>
      <c r="C79" s="14"/>
      <c r="D79" s="14"/>
      <c r="E79" s="14"/>
      <c r="F79" s="14"/>
      <c r="G79" s="15">
        <v>0</v>
      </c>
      <c r="H79" s="14">
        <v>60</v>
      </c>
      <c r="I79" s="14" t="s">
        <v>33</v>
      </c>
      <c r="J79" s="14"/>
      <c r="K79" s="14">
        <f t="shared" si="32"/>
        <v>0</v>
      </c>
      <c r="L79" s="14"/>
      <c r="M79" s="14"/>
      <c r="N79" s="14">
        <f>VLOOKUP(A79,[1]Sheet!$A:$N,14,0)</f>
        <v>0</v>
      </c>
      <c r="O79" s="14"/>
      <c r="P79" s="14">
        <f t="shared" si="33"/>
        <v>0</v>
      </c>
      <c r="Q79" s="16"/>
      <c r="R79" s="16"/>
      <c r="S79" s="14"/>
      <c r="T79" s="14" t="e">
        <f t="shared" si="35"/>
        <v>#DIV/0!</v>
      </c>
      <c r="U79" s="14" t="e">
        <f t="shared" si="36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63</v>
      </c>
      <c r="AC79" s="14">
        <f t="shared" si="3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122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33</v>
      </c>
      <c r="J80" s="14"/>
      <c r="K80" s="14">
        <f t="shared" si="32"/>
        <v>0</v>
      </c>
      <c r="L80" s="14"/>
      <c r="M80" s="14"/>
      <c r="N80" s="14">
        <f>VLOOKUP(A80,[1]Sheet!$A:$N,14,0)</f>
        <v>0</v>
      </c>
      <c r="O80" s="14"/>
      <c r="P80" s="14">
        <f t="shared" si="33"/>
        <v>0</v>
      </c>
      <c r="Q80" s="16"/>
      <c r="R80" s="16"/>
      <c r="S80" s="14"/>
      <c r="T80" s="14" t="e">
        <f t="shared" si="35"/>
        <v>#DIV/0!</v>
      </c>
      <c r="U80" s="14" t="e">
        <f t="shared" si="36"/>
        <v>#DIV/0!</v>
      </c>
      <c r="V80" s="14">
        <v>0</v>
      </c>
      <c r="W80" s="14">
        <v>-0.2</v>
      </c>
      <c r="X80" s="14">
        <v>-0.2</v>
      </c>
      <c r="Y80" s="14">
        <v>0</v>
      </c>
      <c r="Z80" s="14">
        <v>0</v>
      </c>
      <c r="AA80" s="14">
        <v>0</v>
      </c>
      <c r="AB80" s="14" t="s">
        <v>63</v>
      </c>
      <c r="AC80" s="14">
        <f t="shared" si="3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123</v>
      </c>
      <c r="B81" s="10" t="s">
        <v>32</v>
      </c>
      <c r="C81" s="10">
        <v>-2.8919999999999999</v>
      </c>
      <c r="D81" s="10">
        <v>2.8919999999999999</v>
      </c>
      <c r="E81" s="10"/>
      <c r="F81" s="10"/>
      <c r="G81" s="11">
        <v>0</v>
      </c>
      <c r="H81" s="10" t="e">
        <v>#N/A</v>
      </c>
      <c r="I81" s="10" t="s">
        <v>50</v>
      </c>
      <c r="J81" s="10"/>
      <c r="K81" s="10">
        <f t="shared" si="32"/>
        <v>0</v>
      </c>
      <c r="L81" s="10"/>
      <c r="M81" s="10"/>
      <c r="N81" s="10">
        <f>VLOOKUP(A81,[1]Sheet!$A:$N,14,0)</f>
        <v>0</v>
      </c>
      <c r="O81" s="10"/>
      <c r="P81" s="10">
        <f t="shared" si="33"/>
        <v>0</v>
      </c>
      <c r="Q81" s="12"/>
      <c r="R81" s="12"/>
      <c r="S81" s="10"/>
      <c r="T81" s="10" t="e">
        <f t="shared" si="35"/>
        <v>#DIV/0!</v>
      </c>
      <c r="U81" s="10" t="e">
        <f t="shared" si="36"/>
        <v>#DIV/0!</v>
      </c>
      <c r="V81" s="10">
        <v>0</v>
      </c>
      <c r="W81" s="10">
        <v>0.57840000000000003</v>
      </c>
      <c r="X81" s="10">
        <v>0.57840000000000003</v>
      </c>
      <c r="Y81" s="10">
        <v>0</v>
      </c>
      <c r="Z81" s="10">
        <v>0</v>
      </c>
      <c r="AA81" s="10">
        <v>0</v>
      </c>
      <c r="AB81" s="10" t="s">
        <v>124</v>
      </c>
      <c r="AC81" s="10">
        <f t="shared" si="3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125</v>
      </c>
      <c r="B82" s="1" t="s">
        <v>32</v>
      </c>
      <c r="C82" s="1">
        <v>142.92400000000001</v>
      </c>
      <c r="D82" s="1">
        <v>42.325000000000003</v>
      </c>
      <c r="E82" s="1">
        <v>35.661000000000001</v>
      </c>
      <c r="F82" s="1">
        <v>142.96899999999999</v>
      </c>
      <c r="G82" s="6">
        <v>1</v>
      </c>
      <c r="H82" s="1">
        <v>55</v>
      </c>
      <c r="I82" s="1" t="s">
        <v>33</v>
      </c>
      <c r="J82" s="1">
        <v>38.1</v>
      </c>
      <c r="K82" s="1">
        <f t="shared" si="32"/>
        <v>-2.4390000000000001</v>
      </c>
      <c r="L82" s="1"/>
      <c r="M82" s="1"/>
      <c r="N82" s="1">
        <f>VLOOKUP(A82,[1]Sheet!$A:$N,14,0)</f>
        <v>0</v>
      </c>
      <c r="O82" s="1">
        <v>0</v>
      </c>
      <c r="P82" s="1">
        <f t="shared" si="33"/>
        <v>7.1322000000000001</v>
      </c>
      <c r="Q82" s="5"/>
      <c r="R82" s="5"/>
      <c r="S82" s="1"/>
      <c r="T82" s="1">
        <f t="shared" ref="T82:T86" si="37">(F82+O82+Q82+N82)/P82</f>
        <v>20.045567987437256</v>
      </c>
      <c r="U82" s="1">
        <f t="shared" ref="U82:U86" si="38">(F82+O82+N82)/P82</f>
        <v>20.045567987437256</v>
      </c>
      <c r="V82" s="1">
        <v>7.9034000000000004</v>
      </c>
      <c r="W82" s="1">
        <v>9.4730000000000008</v>
      </c>
      <c r="X82" s="1">
        <v>11.099399999999999</v>
      </c>
      <c r="Y82" s="1">
        <v>18.162800000000001</v>
      </c>
      <c r="Z82" s="1">
        <v>19.2576</v>
      </c>
      <c r="AA82" s="1">
        <v>9.3656000000000006</v>
      </c>
      <c r="AB82" s="17" t="s">
        <v>99</v>
      </c>
      <c r="AC82" s="1">
        <f t="shared" si="34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126</v>
      </c>
      <c r="B83" s="1" t="s">
        <v>32</v>
      </c>
      <c r="C83" s="1">
        <v>107.226</v>
      </c>
      <c r="D83" s="1">
        <v>10.695</v>
      </c>
      <c r="E83" s="1">
        <v>14.7</v>
      </c>
      <c r="F83" s="1">
        <v>103.221</v>
      </c>
      <c r="G83" s="6">
        <v>1</v>
      </c>
      <c r="H83" s="1" t="e">
        <v>#N/A</v>
      </c>
      <c r="I83" s="1" t="s">
        <v>127</v>
      </c>
      <c r="J83" s="1">
        <v>15.83</v>
      </c>
      <c r="K83" s="1">
        <f t="shared" si="32"/>
        <v>-1.1300000000000008</v>
      </c>
      <c r="L83" s="1"/>
      <c r="M83" s="1"/>
      <c r="N83" s="1">
        <f>VLOOKUP(A83,[1]Sheet!$A:$N,14,0)</f>
        <v>0</v>
      </c>
      <c r="O83" s="1">
        <v>0</v>
      </c>
      <c r="P83" s="1">
        <f t="shared" si="33"/>
        <v>2.94</v>
      </c>
      <c r="Q83" s="5"/>
      <c r="R83" s="5"/>
      <c r="S83" s="1"/>
      <c r="T83" s="1">
        <f t="shared" si="37"/>
        <v>35.109183673469389</v>
      </c>
      <c r="U83" s="1">
        <f t="shared" si="38"/>
        <v>35.109183673469389</v>
      </c>
      <c r="V83" s="1">
        <v>2.94</v>
      </c>
      <c r="W83" s="1">
        <v>2.1328</v>
      </c>
      <c r="X83" s="1">
        <v>2.1328</v>
      </c>
      <c r="Y83" s="1">
        <v>9.2664000000000009</v>
      </c>
      <c r="Z83" s="1">
        <v>10.872</v>
      </c>
      <c r="AA83" s="1">
        <v>1.9056</v>
      </c>
      <c r="AB83" s="20" t="s">
        <v>112</v>
      </c>
      <c r="AC83" s="1">
        <f t="shared" si="3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128</v>
      </c>
      <c r="B84" s="1" t="s">
        <v>38</v>
      </c>
      <c r="C84" s="1">
        <v>49</v>
      </c>
      <c r="D84" s="1"/>
      <c r="E84" s="1">
        <v>11</v>
      </c>
      <c r="F84" s="1">
        <v>31</v>
      </c>
      <c r="G84" s="6">
        <v>0.4</v>
      </c>
      <c r="H84" s="1">
        <v>55</v>
      </c>
      <c r="I84" s="1" t="s">
        <v>33</v>
      </c>
      <c r="J84" s="1">
        <v>11</v>
      </c>
      <c r="K84" s="1">
        <f t="shared" si="32"/>
        <v>0</v>
      </c>
      <c r="L84" s="1"/>
      <c r="M84" s="1"/>
      <c r="N84" s="1">
        <f>VLOOKUP(A84,[1]Sheet!$A:$N,14,0)</f>
        <v>0</v>
      </c>
      <c r="O84" s="1">
        <v>0</v>
      </c>
      <c r="P84" s="1">
        <f t="shared" si="33"/>
        <v>2.2000000000000002</v>
      </c>
      <c r="Q84" s="5"/>
      <c r="R84" s="5"/>
      <c r="S84" s="1"/>
      <c r="T84" s="1">
        <f t="shared" si="37"/>
        <v>14.09090909090909</v>
      </c>
      <c r="U84" s="1">
        <f t="shared" si="38"/>
        <v>14.09090909090909</v>
      </c>
      <c r="V84" s="1">
        <v>2.6</v>
      </c>
      <c r="W84" s="1">
        <v>3.4</v>
      </c>
      <c r="X84" s="1">
        <v>2.2000000000000002</v>
      </c>
      <c r="Y84" s="1">
        <v>2.2000000000000002</v>
      </c>
      <c r="Z84" s="1">
        <v>4.5999999999999996</v>
      </c>
      <c r="AA84" s="1">
        <v>3.2</v>
      </c>
      <c r="AB84" s="1"/>
      <c r="AC84" s="1">
        <f t="shared" si="3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9" t="s">
        <v>129</v>
      </c>
      <c r="B85" s="1" t="s">
        <v>32</v>
      </c>
      <c r="C85" s="1">
        <v>201.77500000000001</v>
      </c>
      <c r="D85" s="1"/>
      <c r="E85" s="1">
        <v>57.241</v>
      </c>
      <c r="F85" s="1">
        <v>133.85599999999999</v>
      </c>
      <c r="G85" s="6">
        <v>1</v>
      </c>
      <c r="H85" s="1">
        <v>55</v>
      </c>
      <c r="I85" s="1" t="s">
        <v>33</v>
      </c>
      <c r="J85" s="1">
        <v>55.863999999999997</v>
      </c>
      <c r="K85" s="1">
        <f t="shared" si="32"/>
        <v>1.3770000000000024</v>
      </c>
      <c r="L85" s="1"/>
      <c r="M85" s="1"/>
      <c r="N85" s="1">
        <f>VLOOKUP(A85,[1]Sheet!$A:$N,14,0)</f>
        <v>0</v>
      </c>
      <c r="O85" s="1">
        <v>0</v>
      </c>
      <c r="P85" s="1">
        <f t="shared" si="33"/>
        <v>11.4482</v>
      </c>
      <c r="Q85" s="5"/>
      <c r="R85" s="5"/>
      <c r="S85" s="1"/>
      <c r="T85" s="1">
        <f t="shared" si="37"/>
        <v>11.69231844307402</v>
      </c>
      <c r="U85" s="1">
        <f t="shared" si="38"/>
        <v>11.69231844307402</v>
      </c>
      <c r="V85" s="1">
        <v>12.7926</v>
      </c>
      <c r="W85" s="1">
        <v>12.6694</v>
      </c>
      <c r="X85" s="1">
        <v>11.9778</v>
      </c>
      <c r="Y85" s="1">
        <v>19.295999999999999</v>
      </c>
      <c r="Z85" s="1">
        <v>23.041</v>
      </c>
      <c r="AA85" s="1">
        <v>15.353400000000001</v>
      </c>
      <c r="AB85" s="1"/>
      <c r="AC85" s="1">
        <f t="shared" si="3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130</v>
      </c>
      <c r="B86" s="1" t="s">
        <v>38</v>
      </c>
      <c r="C86" s="1"/>
      <c r="D86" s="1">
        <v>30</v>
      </c>
      <c r="E86" s="1">
        <v>9</v>
      </c>
      <c r="F86" s="1">
        <v>11</v>
      </c>
      <c r="G86" s="6">
        <v>0.4</v>
      </c>
      <c r="H86" s="1">
        <v>55</v>
      </c>
      <c r="I86" s="1" t="s">
        <v>33</v>
      </c>
      <c r="J86" s="1">
        <v>9</v>
      </c>
      <c r="K86" s="1">
        <f t="shared" si="32"/>
        <v>0</v>
      </c>
      <c r="L86" s="1"/>
      <c r="M86" s="1"/>
      <c r="N86" s="1">
        <f>VLOOKUP(A86,[1]Sheet!$A:$N,14,0)</f>
        <v>0</v>
      </c>
      <c r="O86" s="1">
        <v>10</v>
      </c>
      <c r="P86" s="1">
        <f t="shared" si="33"/>
        <v>1.8</v>
      </c>
      <c r="Q86" s="5"/>
      <c r="R86" s="5"/>
      <c r="S86" s="1"/>
      <c r="T86" s="1">
        <f t="shared" si="37"/>
        <v>11.666666666666666</v>
      </c>
      <c r="U86" s="1">
        <f t="shared" si="38"/>
        <v>11.666666666666666</v>
      </c>
      <c r="V86" s="1">
        <v>1.6</v>
      </c>
      <c r="W86" s="1">
        <v>1.2</v>
      </c>
      <c r="X86" s="1">
        <v>2.8</v>
      </c>
      <c r="Y86" s="1">
        <v>2.6</v>
      </c>
      <c r="Z86" s="1">
        <v>1</v>
      </c>
      <c r="AA86" s="1">
        <v>0.4</v>
      </c>
      <c r="AB86" s="1" t="s">
        <v>131</v>
      </c>
      <c r="AC86" s="1">
        <f t="shared" si="3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132</v>
      </c>
      <c r="B87" s="14" t="s">
        <v>32</v>
      </c>
      <c r="C87" s="14"/>
      <c r="D87" s="14"/>
      <c r="E87" s="14"/>
      <c r="F87" s="14"/>
      <c r="G87" s="15">
        <v>0</v>
      </c>
      <c r="H87" s="14">
        <v>50</v>
      </c>
      <c r="I87" s="14" t="s">
        <v>33</v>
      </c>
      <c r="J87" s="14"/>
      <c r="K87" s="14">
        <f t="shared" si="32"/>
        <v>0</v>
      </c>
      <c r="L87" s="14"/>
      <c r="M87" s="14"/>
      <c r="N87" s="14">
        <f>VLOOKUP(A87,[1]Sheet!$A:$N,14,0)</f>
        <v>0</v>
      </c>
      <c r="O87" s="14"/>
      <c r="P87" s="14">
        <f t="shared" si="33"/>
        <v>0</v>
      </c>
      <c r="Q87" s="16"/>
      <c r="R87" s="16"/>
      <c r="S87" s="14"/>
      <c r="T87" s="14" t="e">
        <f t="shared" si="35"/>
        <v>#DIV/0!</v>
      </c>
      <c r="U87" s="14" t="e">
        <f t="shared" si="36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63</v>
      </c>
      <c r="AC87" s="14">
        <f t="shared" si="3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32</v>
      </c>
      <c r="C88" s="1">
        <v>284.786</v>
      </c>
      <c r="D88" s="1">
        <v>147.53</v>
      </c>
      <c r="E88" s="1">
        <v>154.11799999999999</v>
      </c>
      <c r="F88" s="1">
        <v>241.48400000000001</v>
      </c>
      <c r="G88" s="6">
        <v>1</v>
      </c>
      <c r="H88" s="1">
        <v>60</v>
      </c>
      <c r="I88" s="1" t="s">
        <v>33</v>
      </c>
      <c r="J88" s="1">
        <v>145.078</v>
      </c>
      <c r="K88" s="1">
        <f t="shared" si="32"/>
        <v>9.039999999999992</v>
      </c>
      <c r="L88" s="1"/>
      <c r="M88" s="1"/>
      <c r="N88" s="1">
        <f>VLOOKUP(A88,[1]Sheet!$A:$N,14,0)</f>
        <v>19.213200000000029</v>
      </c>
      <c r="O88" s="1">
        <v>33.504799999999989</v>
      </c>
      <c r="P88" s="1">
        <f t="shared" si="33"/>
        <v>30.823599999999999</v>
      </c>
      <c r="Q88" s="5">
        <f t="shared" ref="Q88:Q90" si="39">11*P88-O88-F88-N88</f>
        <v>44.857599999999962</v>
      </c>
      <c r="R88" s="5"/>
      <c r="S88" s="1"/>
      <c r="T88" s="1">
        <f t="shared" ref="T88:T90" si="40">(F88+O88+Q88+N88)/P88</f>
        <v>10.999999999999998</v>
      </c>
      <c r="U88" s="1">
        <f t="shared" ref="U88:U90" si="41">(F88+O88+N88)/P88</f>
        <v>9.5446995159553065</v>
      </c>
      <c r="V88" s="1">
        <v>32.335599999999999</v>
      </c>
      <c r="W88" s="1">
        <v>37.087200000000003</v>
      </c>
      <c r="X88" s="1">
        <v>40.295999999999999</v>
      </c>
      <c r="Y88" s="1">
        <v>34.209600000000002</v>
      </c>
      <c r="Z88" s="1">
        <v>33.561999999999998</v>
      </c>
      <c r="AA88" s="1">
        <v>36.823999999999998</v>
      </c>
      <c r="AB88" s="1"/>
      <c r="AC88" s="1">
        <f t="shared" si="34"/>
        <v>45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38</v>
      </c>
      <c r="C89" s="1">
        <v>16</v>
      </c>
      <c r="D89" s="1"/>
      <c r="E89" s="1">
        <v>10</v>
      </c>
      <c r="F89" s="1">
        <v>6</v>
      </c>
      <c r="G89" s="6">
        <v>0.3</v>
      </c>
      <c r="H89" s="1">
        <v>40</v>
      </c>
      <c r="I89" s="1" t="s">
        <v>33</v>
      </c>
      <c r="J89" s="1">
        <v>10</v>
      </c>
      <c r="K89" s="1">
        <f t="shared" si="32"/>
        <v>0</v>
      </c>
      <c r="L89" s="1"/>
      <c r="M89" s="1"/>
      <c r="N89" s="1">
        <f>VLOOKUP(A89,[1]Sheet!$A:$N,14,0)</f>
        <v>0</v>
      </c>
      <c r="O89" s="1">
        <v>10</v>
      </c>
      <c r="P89" s="1">
        <f t="shared" si="33"/>
        <v>2</v>
      </c>
      <c r="Q89" s="5">
        <v>10</v>
      </c>
      <c r="R89" s="5"/>
      <c r="S89" s="1"/>
      <c r="T89" s="1">
        <f t="shared" si="40"/>
        <v>13</v>
      </c>
      <c r="U89" s="1">
        <f t="shared" si="41"/>
        <v>8</v>
      </c>
      <c r="V89" s="1">
        <v>1.2</v>
      </c>
      <c r="W89" s="1">
        <v>0.8</v>
      </c>
      <c r="X89" s="1">
        <v>1</v>
      </c>
      <c r="Y89" s="1">
        <v>0.2</v>
      </c>
      <c r="Z89" s="1">
        <v>0</v>
      </c>
      <c r="AA89" s="1">
        <v>0</v>
      </c>
      <c r="AB89" s="1" t="s">
        <v>135</v>
      </c>
      <c r="AC89" s="1">
        <f t="shared" si="34"/>
        <v>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32</v>
      </c>
      <c r="C90" s="1">
        <v>1718.9949999999999</v>
      </c>
      <c r="D90" s="1">
        <v>960.54499999999996</v>
      </c>
      <c r="E90" s="1">
        <v>1099.962</v>
      </c>
      <c r="F90" s="1">
        <v>1395.173</v>
      </c>
      <c r="G90" s="6">
        <v>1</v>
      </c>
      <c r="H90" s="1">
        <v>60</v>
      </c>
      <c r="I90" s="1" t="s">
        <v>137</v>
      </c>
      <c r="J90" s="1">
        <v>1076.088</v>
      </c>
      <c r="K90" s="1">
        <f t="shared" si="32"/>
        <v>23.874000000000024</v>
      </c>
      <c r="L90" s="1"/>
      <c r="M90" s="1"/>
      <c r="N90" s="1">
        <f>VLOOKUP(A90,[1]Sheet!$A:$N,14,0)</f>
        <v>23.189200000000032</v>
      </c>
      <c r="O90" s="1">
        <v>606.80779999999982</v>
      </c>
      <c r="P90" s="1">
        <f t="shared" si="33"/>
        <v>219.9924</v>
      </c>
      <c r="Q90" s="5">
        <f t="shared" si="39"/>
        <v>394.74640000000022</v>
      </c>
      <c r="R90" s="5"/>
      <c r="S90" s="1"/>
      <c r="T90" s="1">
        <f t="shared" si="40"/>
        <v>11.000000000000002</v>
      </c>
      <c r="U90" s="1">
        <f t="shared" si="41"/>
        <v>9.2056361947049066</v>
      </c>
      <c r="V90" s="1">
        <v>220.24539999999999</v>
      </c>
      <c r="W90" s="1">
        <v>227.2106</v>
      </c>
      <c r="X90" s="1">
        <v>238.30459999999999</v>
      </c>
      <c r="Y90" s="1">
        <v>231.38239999999999</v>
      </c>
      <c r="Z90" s="1">
        <v>233.32060000000001</v>
      </c>
      <c r="AA90" s="1">
        <v>240.11080000000001</v>
      </c>
      <c r="AB90" s="1"/>
      <c r="AC90" s="1">
        <f t="shared" si="34"/>
        <v>395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138</v>
      </c>
      <c r="B91" s="14" t="s">
        <v>38</v>
      </c>
      <c r="C91" s="14"/>
      <c r="D91" s="14"/>
      <c r="E91" s="14"/>
      <c r="F91" s="14"/>
      <c r="G91" s="15">
        <v>0</v>
      </c>
      <c r="H91" s="14">
        <v>60</v>
      </c>
      <c r="I91" s="14" t="s">
        <v>33</v>
      </c>
      <c r="J91" s="14"/>
      <c r="K91" s="14">
        <f t="shared" si="32"/>
        <v>0</v>
      </c>
      <c r="L91" s="14"/>
      <c r="M91" s="14"/>
      <c r="N91" s="14">
        <f>VLOOKUP(A91,[1]Sheet!$A:$N,14,0)</f>
        <v>0</v>
      </c>
      <c r="O91" s="14"/>
      <c r="P91" s="14">
        <f t="shared" si="33"/>
        <v>0</v>
      </c>
      <c r="Q91" s="16"/>
      <c r="R91" s="16"/>
      <c r="S91" s="14"/>
      <c r="T91" s="14" t="e">
        <f t="shared" si="35"/>
        <v>#DIV/0!</v>
      </c>
      <c r="U91" s="14" t="e">
        <f t="shared" si="36"/>
        <v>#DIV/0!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 t="s">
        <v>63</v>
      </c>
      <c r="AC91" s="14">
        <f t="shared" si="3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32</v>
      </c>
      <c r="C92" s="1">
        <v>1700.1769999999999</v>
      </c>
      <c r="D92" s="1">
        <v>998.30499999999995</v>
      </c>
      <c r="E92" s="1">
        <v>1114.8019999999999</v>
      </c>
      <c r="F92" s="1">
        <v>1371.721</v>
      </c>
      <c r="G92" s="6">
        <v>1</v>
      </c>
      <c r="H92" s="1">
        <v>60</v>
      </c>
      <c r="I92" s="1" t="s">
        <v>33</v>
      </c>
      <c r="J92" s="1">
        <v>1086.664</v>
      </c>
      <c r="K92" s="1">
        <f t="shared" si="32"/>
        <v>28.13799999999992</v>
      </c>
      <c r="L92" s="1"/>
      <c r="M92" s="1"/>
      <c r="N92" s="1">
        <f>VLOOKUP(A92,[1]Sheet!$A:$N,14,0)</f>
        <v>224.15359999999961</v>
      </c>
      <c r="O92" s="1">
        <v>490.44540000000029</v>
      </c>
      <c r="P92" s="1">
        <f t="shared" si="33"/>
        <v>222.96039999999999</v>
      </c>
      <c r="Q92" s="5">
        <f t="shared" ref="Q92:Q93" si="42">11*P92-O92-F92-N92</f>
        <v>366.24439999999981</v>
      </c>
      <c r="R92" s="5"/>
      <c r="S92" s="1"/>
      <c r="T92" s="1">
        <f t="shared" ref="T92:T93" si="43">(F92+O92+Q92+N92)/P92</f>
        <v>11</v>
      </c>
      <c r="U92" s="1">
        <f t="shared" ref="U92:U93" si="44">(F92+O92+N92)/P92</f>
        <v>9.3573567324062914</v>
      </c>
      <c r="V92" s="1">
        <v>227.46940000000001</v>
      </c>
      <c r="W92" s="1">
        <v>244.80860000000001</v>
      </c>
      <c r="X92" s="1">
        <v>258.041</v>
      </c>
      <c r="Y92" s="1">
        <v>236.08199999999999</v>
      </c>
      <c r="Z92" s="1">
        <v>240.108</v>
      </c>
      <c r="AA92" s="1">
        <v>260.59980000000002</v>
      </c>
      <c r="AB92" s="1"/>
      <c r="AC92" s="1">
        <f t="shared" si="34"/>
        <v>366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32</v>
      </c>
      <c r="C93" s="1">
        <v>1946.4290000000001</v>
      </c>
      <c r="D93" s="1">
        <v>997.84500000000003</v>
      </c>
      <c r="E93" s="18">
        <f>1123.189+E23</f>
        <v>1175.3050000000001</v>
      </c>
      <c r="F93" s="18">
        <f>1633.917+F23</f>
        <v>1502.1569999999999</v>
      </c>
      <c r="G93" s="6">
        <v>1</v>
      </c>
      <c r="H93" s="1">
        <v>60</v>
      </c>
      <c r="I93" s="1" t="s">
        <v>137</v>
      </c>
      <c r="J93" s="1">
        <v>1084.8240000000001</v>
      </c>
      <c r="K93" s="1">
        <f t="shared" si="32"/>
        <v>90.480999999999995</v>
      </c>
      <c r="L93" s="1"/>
      <c r="M93" s="1"/>
      <c r="N93" s="1">
        <f>VLOOKUP(A93,[1]Sheet!$A:$N,14,0)</f>
        <v>84.073599999999715</v>
      </c>
      <c r="O93" s="1">
        <v>519.74040000000014</v>
      </c>
      <c r="P93" s="1">
        <f t="shared" si="33"/>
        <v>235.06100000000001</v>
      </c>
      <c r="Q93" s="5">
        <f t="shared" si="42"/>
        <v>479.7000000000005</v>
      </c>
      <c r="R93" s="5"/>
      <c r="S93" s="1"/>
      <c r="T93" s="1">
        <f t="shared" si="43"/>
        <v>11</v>
      </c>
      <c r="U93" s="1">
        <f t="shared" si="44"/>
        <v>8.9592531300385829</v>
      </c>
      <c r="V93" s="1">
        <v>231.2296</v>
      </c>
      <c r="W93" s="1">
        <v>248.12360000000001</v>
      </c>
      <c r="X93" s="1">
        <v>274.28339999999997</v>
      </c>
      <c r="Y93" s="1">
        <v>256.23520000000002</v>
      </c>
      <c r="Z93" s="1">
        <v>261.00839999999999</v>
      </c>
      <c r="AA93" s="1">
        <v>278.28640000000001</v>
      </c>
      <c r="AB93" s="1" t="s">
        <v>56</v>
      </c>
      <c r="AC93" s="1">
        <f t="shared" si="34"/>
        <v>480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141</v>
      </c>
      <c r="B94" s="14" t="s">
        <v>32</v>
      </c>
      <c r="C94" s="14"/>
      <c r="D94" s="14"/>
      <c r="E94" s="14"/>
      <c r="F94" s="14"/>
      <c r="G94" s="15">
        <v>0</v>
      </c>
      <c r="H94" s="14">
        <v>60</v>
      </c>
      <c r="I94" s="14" t="s">
        <v>33</v>
      </c>
      <c r="J94" s="14"/>
      <c r="K94" s="14">
        <f t="shared" si="32"/>
        <v>0</v>
      </c>
      <c r="L94" s="14"/>
      <c r="M94" s="14"/>
      <c r="N94" s="14">
        <f>VLOOKUP(A94,[1]Sheet!$A:$N,14,0)</f>
        <v>0</v>
      </c>
      <c r="O94" s="14"/>
      <c r="P94" s="14">
        <f t="shared" si="33"/>
        <v>0</v>
      </c>
      <c r="Q94" s="16"/>
      <c r="R94" s="16"/>
      <c r="S94" s="14"/>
      <c r="T94" s="14" t="e">
        <f t="shared" si="35"/>
        <v>#DIV/0!</v>
      </c>
      <c r="U94" s="14" t="e">
        <f t="shared" si="36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 t="s">
        <v>63</v>
      </c>
      <c r="AC94" s="14">
        <f t="shared" si="3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142</v>
      </c>
      <c r="B95" s="1" t="s">
        <v>32</v>
      </c>
      <c r="C95" s="1">
        <v>47.344000000000001</v>
      </c>
      <c r="D95" s="1"/>
      <c r="E95" s="1">
        <v>22.433</v>
      </c>
      <c r="F95" s="1">
        <v>10.196999999999999</v>
      </c>
      <c r="G95" s="6">
        <v>1</v>
      </c>
      <c r="H95" s="1" t="e">
        <v>#N/A</v>
      </c>
      <c r="I95" s="1" t="s">
        <v>127</v>
      </c>
      <c r="J95" s="1">
        <v>25.382999999999999</v>
      </c>
      <c r="K95" s="1">
        <f t="shared" si="32"/>
        <v>-2.9499999999999993</v>
      </c>
      <c r="L95" s="1"/>
      <c r="M95" s="1"/>
      <c r="N95" s="1">
        <f>VLOOKUP(A95,[1]Sheet!$A:$N,14,0)</f>
        <v>10.4168</v>
      </c>
      <c r="O95" s="1">
        <v>47.124199999999988</v>
      </c>
      <c r="P95" s="1">
        <f t="shared" si="33"/>
        <v>4.4866000000000001</v>
      </c>
      <c r="Q95" s="5"/>
      <c r="R95" s="5"/>
      <c r="S95" s="1"/>
      <c r="T95" s="1">
        <f>(F95+O95+Q95+N95)/P95</f>
        <v>15.097846921945345</v>
      </c>
      <c r="U95" s="1">
        <f>(F95+O95+N95)/P95</f>
        <v>15.097846921945345</v>
      </c>
      <c r="V95" s="1">
        <v>6.9062000000000001</v>
      </c>
      <c r="W95" s="1">
        <v>4.0308000000000002</v>
      </c>
      <c r="X95" s="1">
        <v>1.3464</v>
      </c>
      <c r="Y95" s="1">
        <v>1.8348</v>
      </c>
      <c r="Z95" s="1">
        <v>4.734</v>
      </c>
      <c r="AA95" s="1">
        <v>2.8992</v>
      </c>
      <c r="AB95" s="1"/>
      <c r="AC95" s="1">
        <f t="shared" si="3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143</v>
      </c>
      <c r="B96" s="10" t="s">
        <v>38</v>
      </c>
      <c r="C96" s="10"/>
      <c r="D96" s="10"/>
      <c r="E96" s="10">
        <v>1</v>
      </c>
      <c r="F96" s="10">
        <v>-1</v>
      </c>
      <c r="G96" s="11">
        <v>0</v>
      </c>
      <c r="H96" s="10" t="e">
        <v>#N/A</v>
      </c>
      <c r="I96" s="10" t="s">
        <v>50</v>
      </c>
      <c r="J96" s="10">
        <v>1</v>
      </c>
      <c r="K96" s="10">
        <f t="shared" si="32"/>
        <v>0</v>
      </c>
      <c r="L96" s="10"/>
      <c r="M96" s="10"/>
      <c r="N96" s="10">
        <f>VLOOKUP(A96,[1]Sheet!$A:$N,14,0)</f>
        <v>0</v>
      </c>
      <c r="O96" s="10"/>
      <c r="P96" s="10">
        <f t="shared" si="33"/>
        <v>0.2</v>
      </c>
      <c r="Q96" s="12"/>
      <c r="R96" s="12"/>
      <c r="S96" s="10"/>
      <c r="T96" s="10">
        <f t="shared" si="35"/>
        <v>-5</v>
      </c>
      <c r="U96" s="10">
        <f t="shared" si="36"/>
        <v>-5</v>
      </c>
      <c r="V96" s="10">
        <v>0.2</v>
      </c>
      <c r="W96" s="10">
        <v>0</v>
      </c>
      <c r="X96" s="10">
        <v>0.2</v>
      </c>
      <c r="Y96" s="10">
        <v>0.2</v>
      </c>
      <c r="Z96" s="10">
        <v>0.2</v>
      </c>
      <c r="AA96" s="10">
        <v>0.2</v>
      </c>
      <c r="AB96" s="10"/>
      <c r="AC96" s="10">
        <f t="shared" si="3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144</v>
      </c>
      <c r="B97" s="1" t="s">
        <v>38</v>
      </c>
      <c r="C97" s="1"/>
      <c r="D97" s="1"/>
      <c r="E97" s="1"/>
      <c r="F97" s="1"/>
      <c r="G97" s="6">
        <v>0.3</v>
      </c>
      <c r="H97" s="1">
        <v>40</v>
      </c>
      <c r="I97" s="1" t="s">
        <v>33</v>
      </c>
      <c r="J97" s="1"/>
      <c r="K97" s="1">
        <f t="shared" si="32"/>
        <v>0</v>
      </c>
      <c r="L97" s="1"/>
      <c r="M97" s="1"/>
      <c r="N97" s="1">
        <f>VLOOKUP(A97,[1]Sheet!$A:$N,14,0)</f>
        <v>0</v>
      </c>
      <c r="O97" s="1">
        <v>25</v>
      </c>
      <c r="P97" s="1">
        <f t="shared" si="33"/>
        <v>0</v>
      </c>
      <c r="Q97" s="5"/>
      <c r="R97" s="5"/>
      <c r="S97" s="1"/>
      <c r="T97" s="1" t="e">
        <f t="shared" ref="T97:T101" si="45">(F97+O97+Q97+N97)/P97</f>
        <v>#DIV/0!</v>
      </c>
      <c r="U97" s="1" t="e">
        <f t="shared" ref="U97:U101" si="46">(F97+O97+N97)/P97</f>
        <v>#DIV/0!</v>
      </c>
      <c r="V97" s="1"/>
      <c r="W97" s="1">
        <v>0</v>
      </c>
      <c r="X97" s="1">
        <v>0.2</v>
      </c>
      <c r="Y97" s="1">
        <v>0.2</v>
      </c>
      <c r="Z97" s="1">
        <v>0.2</v>
      </c>
      <c r="AA97" s="1">
        <v>0.2</v>
      </c>
      <c r="AB97" s="1" t="s">
        <v>145</v>
      </c>
      <c r="AC97" s="1">
        <f t="shared" si="3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146</v>
      </c>
      <c r="B98" s="1" t="s">
        <v>38</v>
      </c>
      <c r="C98" s="1"/>
      <c r="D98" s="1"/>
      <c r="E98" s="1"/>
      <c r="F98" s="1"/>
      <c r="G98" s="6">
        <v>0.3</v>
      </c>
      <c r="H98" s="1">
        <v>40</v>
      </c>
      <c r="I98" s="1" t="s">
        <v>33</v>
      </c>
      <c r="J98" s="1"/>
      <c r="K98" s="1">
        <f t="shared" si="32"/>
        <v>0</v>
      </c>
      <c r="L98" s="1"/>
      <c r="M98" s="1"/>
      <c r="N98" s="1">
        <f>VLOOKUP(A98,[1]Sheet!$A:$N,14,0)</f>
        <v>0</v>
      </c>
      <c r="O98" s="1">
        <v>25</v>
      </c>
      <c r="P98" s="1">
        <f t="shared" si="33"/>
        <v>0</v>
      </c>
      <c r="Q98" s="5"/>
      <c r="R98" s="5"/>
      <c r="S98" s="1"/>
      <c r="T98" s="1" t="e">
        <f t="shared" si="45"/>
        <v>#DIV/0!</v>
      </c>
      <c r="U98" s="1" t="e">
        <f t="shared" si="46"/>
        <v>#DIV/0!</v>
      </c>
      <c r="V98" s="1"/>
      <c r="W98" s="1">
        <v>0</v>
      </c>
      <c r="X98" s="1">
        <v>0.2</v>
      </c>
      <c r="Y98" s="1">
        <v>0.2</v>
      </c>
      <c r="Z98" s="1">
        <v>0.2</v>
      </c>
      <c r="AA98" s="1">
        <v>0.2</v>
      </c>
      <c r="AB98" s="1" t="s">
        <v>145</v>
      </c>
      <c r="AC98" s="1">
        <f t="shared" si="34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147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32"/>
        <v>0</v>
      </c>
      <c r="L99" s="1"/>
      <c r="M99" s="1"/>
      <c r="N99" s="1">
        <f>VLOOKUP(A99,[1]Sheet!$A:$N,14,0)</f>
        <v>80</v>
      </c>
      <c r="O99" s="1">
        <v>0</v>
      </c>
      <c r="P99" s="1">
        <f t="shared" si="33"/>
        <v>0</v>
      </c>
      <c r="Q99" s="5"/>
      <c r="R99" s="5"/>
      <c r="S99" s="1"/>
      <c r="T99" s="1" t="e">
        <f t="shared" si="45"/>
        <v>#DIV/0!</v>
      </c>
      <c r="U99" s="1" t="e">
        <f t="shared" si="46"/>
        <v>#DIV/0!</v>
      </c>
      <c r="V99" s="1">
        <v>0</v>
      </c>
      <c r="W99" s="1">
        <v>0</v>
      </c>
      <c r="X99" s="1">
        <v>0.2</v>
      </c>
      <c r="Y99" s="1">
        <v>0.2</v>
      </c>
      <c r="Z99" s="1">
        <v>0.2</v>
      </c>
      <c r="AA99" s="1">
        <v>0.2</v>
      </c>
      <c r="AB99" s="1" t="s">
        <v>145</v>
      </c>
      <c r="AC99" s="1">
        <f t="shared" si="3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9" t="s">
        <v>148</v>
      </c>
      <c r="B100" s="1" t="s">
        <v>32</v>
      </c>
      <c r="C100" s="1"/>
      <c r="D100" s="1"/>
      <c r="E100" s="1"/>
      <c r="F100" s="1"/>
      <c r="G100" s="6">
        <v>1</v>
      </c>
      <c r="H100" s="1">
        <v>55</v>
      </c>
      <c r="I100" s="1" t="s">
        <v>33</v>
      </c>
      <c r="J100" s="1"/>
      <c r="K100" s="1">
        <f t="shared" si="32"/>
        <v>0</v>
      </c>
      <c r="L100" s="1"/>
      <c r="M100" s="1"/>
      <c r="N100" s="1">
        <f>VLOOKUP(A100,[1]Sheet!$A:$N,14,0)</f>
        <v>60</v>
      </c>
      <c r="O100" s="1">
        <v>0</v>
      </c>
      <c r="P100" s="1">
        <f t="shared" si="33"/>
        <v>0</v>
      </c>
      <c r="Q100" s="5"/>
      <c r="R100" s="5"/>
      <c r="S100" s="1"/>
      <c r="T100" s="1" t="e">
        <f t="shared" si="45"/>
        <v>#DIV/0!</v>
      </c>
      <c r="U100" s="1" t="e">
        <f t="shared" si="46"/>
        <v>#DIV/0!</v>
      </c>
      <c r="V100" s="1">
        <v>0</v>
      </c>
      <c r="W100" s="1">
        <v>0</v>
      </c>
      <c r="X100" s="1">
        <v>0.2</v>
      </c>
      <c r="Y100" s="1">
        <v>0.2</v>
      </c>
      <c r="Z100" s="1">
        <v>0.2</v>
      </c>
      <c r="AA100" s="1">
        <v>0.2</v>
      </c>
      <c r="AB100" s="1" t="s">
        <v>145</v>
      </c>
      <c r="AC100" s="1">
        <f t="shared" si="3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9" t="s">
        <v>149</v>
      </c>
      <c r="B101" s="1" t="s">
        <v>32</v>
      </c>
      <c r="C101" s="1"/>
      <c r="D101" s="1"/>
      <c r="E101" s="1"/>
      <c r="F101" s="1"/>
      <c r="G101" s="6">
        <v>1</v>
      </c>
      <c r="H101" s="1">
        <v>55</v>
      </c>
      <c r="I101" s="1" t="s">
        <v>33</v>
      </c>
      <c r="J101" s="1"/>
      <c r="K101" s="1">
        <f t="shared" si="32"/>
        <v>0</v>
      </c>
      <c r="L101" s="1"/>
      <c r="M101" s="1"/>
      <c r="N101" s="1">
        <f>VLOOKUP(A101,[1]Sheet!$A:$N,14,0)</f>
        <v>80</v>
      </c>
      <c r="O101" s="1">
        <v>0</v>
      </c>
      <c r="P101" s="1">
        <f t="shared" si="33"/>
        <v>0</v>
      </c>
      <c r="Q101" s="5"/>
      <c r="R101" s="5"/>
      <c r="S101" s="1"/>
      <c r="T101" s="1" t="e">
        <f t="shared" si="45"/>
        <v>#DIV/0!</v>
      </c>
      <c r="U101" s="1" t="e">
        <f t="shared" si="46"/>
        <v>#DIV/0!</v>
      </c>
      <c r="V101" s="1">
        <v>0</v>
      </c>
      <c r="W101" s="1">
        <v>0</v>
      </c>
      <c r="X101" s="1">
        <v>0.2</v>
      </c>
      <c r="Y101" s="1">
        <v>0.2</v>
      </c>
      <c r="Z101" s="1">
        <v>0.2</v>
      </c>
      <c r="AA101" s="1">
        <v>0.2</v>
      </c>
      <c r="AB101" s="1" t="s">
        <v>145</v>
      </c>
      <c r="AC101" s="1">
        <f t="shared" si="3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150</v>
      </c>
      <c r="B102" s="10" t="s">
        <v>38</v>
      </c>
      <c r="C102" s="10">
        <v>31.141999999999999</v>
      </c>
      <c r="D102" s="13">
        <v>13</v>
      </c>
      <c r="E102" s="18">
        <v>1</v>
      </c>
      <c r="F102" s="18">
        <v>10</v>
      </c>
      <c r="G102" s="11">
        <v>0</v>
      </c>
      <c r="H102" s="10" t="e">
        <v>#N/A</v>
      </c>
      <c r="I102" s="10" t="s">
        <v>50</v>
      </c>
      <c r="J102" s="10">
        <v>1</v>
      </c>
      <c r="K102" s="10">
        <f t="shared" ref="K102" si="47">E102-J102</f>
        <v>0</v>
      </c>
      <c r="L102" s="10"/>
      <c r="M102" s="10"/>
      <c r="N102" s="10">
        <f>VLOOKUP(A102,[1]Sheet!$A:$N,14,0)</f>
        <v>0</v>
      </c>
      <c r="O102" s="10"/>
      <c r="P102" s="10">
        <f t="shared" si="33"/>
        <v>0.2</v>
      </c>
      <c r="Q102" s="12"/>
      <c r="R102" s="12"/>
      <c r="S102" s="10"/>
      <c r="T102" s="10">
        <f t="shared" si="35"/>
        <v>50</v>
      </c>
      <c r="U102" s="10">
        <f t="shared" si="36"/>
        <v>50</v>
      </c>
      <c r="V102" s="10">
        <v>0.6</v>
      </c>
      <c r="W102" s="10">
        <v>3.2</v>
      </c>
      <c r="X102" s="10">
        <v>3.4</v>
      </c>
      <c r="Y102" s="10">
        <v>2.7715999999999998</v>
      </c>
      <c r="Z102" s="10">
        <v>2.3715999999999999</v>
      </c>
      <c r="AA102" s="10">
        <v>0.2</v>
      </c>
      <c r="AB102" s="13" t="s">
        <v>151</v>
      </c>
      <c r="AC102" s="10">
        <f t="shared" si="3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102" xr:uid="{9FFA91CC-BD45-4DA4-B96F-F662CEC9D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2024-09-05T13:22:51Z</dcterms:created>
  <dcterms:modified xsi:type="dcterms:W3CDTF">2024-09-06T07:18:35Z</dcterms:modified>
</cp:coreProperties>
</file>