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9,24 ПОКОМ КИ филиалы\"/>
    </mc:Choice>
  </mc:AlternateContent>
  <xr:revisionPtr revIDLastSave="0" documentId="13_ncr:1_{1F928D20-78E8-45EC-9411-6D9C37FDA7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5" i="1" l="1"/>
  <c r="AB93" i="1"/>
  <c r="AB85" i="1"/>
  <c r="AB83" i="1"/>
  <c r="AB81" i="1"/>
  <c r="AB75" i="1"/>
  <c r="AB59" i="1"/>
  <c r="F64" i="1"/>
  <c r="E64" i="1"/>
  <c r="O64" i="1" s="1"/>
  <c r="F92" i="1"/>
  <c r="E92" i="1"/>
  <c r="O92" i="1" s="1"/>
  <c r="AB14" i="1"/>
  <c r="AB20" i="1"/>
  <c r="AB23" i="1"/>
  <c r="AB28" i="1"/>
  <c r="AB31" i="1"/>
  <c r="AB32" i="1"/>
  <c r="AB33" i="1"/>
  <c r="AB55" i="1"/>
  <c r="AB61" i="1"/>
  <c r="AB67" i="1"/>
  <c r="AB70" i="1"/>
  <c r="AB72" i="1"/>
  <c r="AB73" i="1"/>
  <c r="AB74" i="1"/>
  <c r="AB76" i="1"/>
  <c r="AB78" i="1"/>
  <c r="AB79" i="1"/>
  <c r="AB80" i="1"/>
  <c r="AB86" i="1"/>
  <c r="AB90" i="1"/>
  <c r="AB96" i="1"/>
  <c r="AB100" i="1"/>
  <c r="AB101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O19" i="1"/>
  <c r="O20" i="1"/>
  <c r="T20" i="1" s="1"/>
  <c r="O21" i="1"/>
  <c r="T21" i="1" s="1"/>
  <c r="O22" i="1"/>
  <c r="P22" i="1" s="1"/>
  <c r="O23" i="1"/>
  <c r="T23" i="1" s="1"/>
  <c r="O24" i="1"/>
  <c r="O25" i="1"/>
  <c r="O26" i="1"/>
  <c r="P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T33" i="1" s="1"/>
  <c r="O34" i="1"/>
  <c r="O35" i="1"/>
  <c r="T35" i="1" s="1"/>
  <c r="O36" i="1"/>
  <c r="O37" i="1"/>
  <c r="T37" i="1" s="1"/>
  <c r="O38" i="1"/>
  <c r="P38" i="1" s="1"/>
  <c r="O39" i="1"/>
  <c r="O40" i="1"/>
  <c r="O41" i="1"/>
  <c r="T41" i="1" s="1"/>
  <c r="O42" i="1"/>
  <c r="O43" i="1"/>
  <c r="T43" i="1" s="1"/>
  <c r="O44" i="1"/>
  <c r="O45" i="1"/>
  <c r="T45" i="1" s="1"/>
  <c r="O46" i="1"/>
  <c r="O47" i="1"/>
  <c r="T47" i="1" s="1"/>
  <c r="O48" i="1"/>
  <c r="O49" i="1"/>
  <c r="T49" i="1" s="1"/>
  <c r="O50" i="1"/>
  <c r="O51" i="1"/>
  <c r="T51" i="1" s="1"/>
  <c r="O52" i="1"/>
  <c r="O53" i="1"/>
  <c r="T53" i="1" s="1"/>
  <c r="O54" i="1"/>
  <c r="O55" i="1"/>
  <c r="T55" i="1" s="1"/>
  <c r="O56" i="1"/>
  <c r="O57" i="1"/>
  <c r="T57" i="1" s="1"/>
  <c r="O58" i="1"/>
  <c r="O59" i="1"/>
  <c r="T59" i="1" s="1"/>
  <c r="O60" i="1"/>
  <c r="O61" i="1"/>
  <c r="T61" i="1" s="1"/>
  <c r="O62" i="1"/>
  <c r="O63" i="1"/>
  <c r="T63" i="1" s="1"/>
  <c r="O65" i="1"/>
  <c r="T65" i="1" s="1"/>
  <c r="O66" i="1"/>
  <c r="O67" i="1"/>
  <c r="T67" i="1" s="1"/>
  <c r="O68" i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O83" i="1"/>
  <c r="T83" i="1" s="1"/>
  <c r="O84" i="1"/>
  <c r="O85" i="1"/>
  <c r="T85" i="1" s="1"/>
  <c r="O86" i="1"/>
  <c r="T86" i="1" s="1"/>
  <c r="O87" i="1"/>
  <c r="T87" i="1" s="1"/>
  <c r="O88" i="1"/>
  <c r="O89" i="1"/>
  <c r="O90" i="1"/>
  <c r="S90" i="1" s="1"/>
  <c r="O91" i="1"/>
  <c r="O93" i="1"/>
  <c r="O94" i="1"/>
  <c r="O95" i="1"/>
  <c r="O96" i="1"/>
  <c r="S96" i="1" s="1"/>
  <c r="O97" i="1"/>
  <c r="O98" i="1"/>
  <c r="O99" i="1"/>
  <c r="O100" i="1"/>
  <c r="S100" i="1" s="1"/>
  <c r="O101" i="1"/>
  <c r="S101" i="1" s="1"/>
  <c r="O6" i="1"/>
  <c r="P6" i="1" s="1"/>
  <c r="AB6" i="1" s="1"/>
  <c r="K101" i="1"/>
  <c r="K100" i="1"/>
  <c r="K99" i="1"/>
  <c r="K98" i="1"/>
  <c r="K97" i="1"/>
  <c r="K96" i="1"/>
  <c r="K95" i="1"/>
  <c r="K94" i="1"/>
  <c r="K93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P91" i="1" l="1"/>
  <c r="AB91" i="1" s="1"/>
  <c r="T89" i="1"/>
  <c r="P89" i="1"/>
  <c r="T24" i="1"/>
  <c r="P24" i="1"/>
  <c r="AB24" i="1" s="1"/>
  <c r="T18" i="1"/>
  <c r="P18" i="1"/>
  <c r="T39" i="1"/>
  <c r="P39" i="1"/>
  <c r="AB39" i="1" s="1"/>
  <c r="T25" i="1"/>
  <c r="P25" i="1"/>
  <c r="AB25" i="1" s="1"/>
  <c r="T19" i="1"/>
  <c r="P19" i="1"/>
  <c r="P92" i="1"/>
  <c r="AB92" i="1" s="1"/>
  <c r="P64" i="1"/>
  <c r="AB64" i="1" s="1"/>
  <c r="P53" i="1"/>
  <c r="P87" i="1"/>
  <c r="AB87" i="1" s="1"/>
  <c r="P8" i="1"/>
  <c r="AB8" i="1" s="1"/>
  <c r="P63" i="1"/>
  <c r="AB63" i="1" s="1"/>
  <c r="P29" i="1"/>
  <c r="AB29" i="1" s="1"/>
  <c r="P21" i="1"/>
  <c r="AB21" i="1" s="1"/>
  <c r="AB10" i="1"/>
  <c r="AB18" i="1"/>
  <c r="P57" i="1"/>
  <c r="AB57" i="1" s="1"/>
  <c r="P69" i="1"/>
  <c r="AB69" i="1" s="1"/>
  <c r="E5" i="1"/>
  <c r="K64" i="1"/>
  <c r="K92" i="1"/>
  <c r="S6" i="1"/>
  <c r="S98" i="1"/>
  <c r="AB98" i="1"/>
  <c r="S94" i="1"/>
  <c r="AB94" i="1"/>
  <c r="T88" i="1"/>
  <c r="AB88" i="1"/>
  <c r="T84" i="1"/>
  <c r="AB84" i="1"/>
  <c r="T82" i="1"/>
  <c r="AB82" i="1"/>
  <c r="T68" i="1"/>
  <c r="P68" i="1"/>
  <c r="AB68" i="1" s="1"/>
  <c r="T66" i="1"/>
  <c r="AB66" i="1"/>
  <c r="T62" i="1"/>
  <c r="P62" i="1"/>
  <c r="AB62" i="1" s="1"/>
  <c r="T60" i="1"/>
  <c r="P60" i="1"/>
  <c r="AB60" i="1" s="1"/>
  <c r="T58" i="1"/>
  <c r="AB58" i="1"/>
  <c r="T56" i="1"/>
  <c r="AB56" i="1"/>
  <c r="T54" i="1"/>
  <c r="P54" i="1"/>
  <c r="AB54" i="1" s="1"/>
  <c r="T52" i="1"/>
  <c r="P52" i="1"/>
  <c r="AB52" i="1" s="1"/>
  <c r="T50" i="1"/>
  <c r="AB50" i="1"/>
  <c r="T48" i="1"/>
  <c r="AB48" i="1"/>
  <c r="T46" i="1"/>
  <c r="P46" i="1"/>
  <c r="AB46" i="1" s="1"/>
  <c r="T44" i="1"/>
  <c r="AB44" i="1"/>
  <c r="T42" i="1"/>
  <c r="P42" i="1"/>
  <c r="AB42" i="1" s="1"/>
  <c r="T40" i="1"/>
  <c r="AB40" i="1"/>
  <c r="T38" i="1"/>
  <c r="AB38" i="1"/>
  <c r="T36" i="1"/>
  <c r="AB36" i="1"/>
  <c r="T34" i="1"/>
  <c r="P34" i="1"/>
  <c r="AB34" i="1" s="1"/>
  <c r="T30" i="1"/>
  <c r="P30" i="1"/>
  <c r="AB30" i="1" s="1"/>
  <c r="T26" i="1"/>
  <c r="AB26" i="1"/>
  <c r="T22" i="1"/>
  <c r="AB22" i="1"/>
  <c r="AB12" i="1"/>
  <c r="P16" i="1"/>
  <c r="AB16" i="1" s="1"/>
  <c r="P7" i="1"/>
  <c r="AB7" i="1" s="1"/>
  <c r="AB9" i="1"/>
  <c r="P11" i="1"/>
  <c r="AB11" i="1" s="1"/>
  <c r="AB13" i="1"/>
  <c r="AB15" i="1"/>
  <c r="P17" i="1"/>
  <c r="AB17" i="1" s="1"/>
  <c r="AB19" i="1"/>
  <c r="AB27" i="1"/>
  <c r="P35" i="1"/>
  <c r="AB35" i="1" s="1"/>
  <c r="P37" i="1"/>
  <c r="AB37" i="1" s="1"/>
  <c r="P41" i="1"/>
  <c r="AB41" i="1" s="1"/>
  <c r="P43" i="1"/>
  <c r="AB43" i="1" s="1"/>
  <c r="P45" i="1"/>
  <c r="AB45" i="1" s="1"/>
  <c r="P47" i="1"/>
  <c r="AB47" i="1" s="1"/>
  <c r="P49" i="1"/>
  <c r="AB49" i="1" s="1"/>
  <c r="P51" i="1"/>
  <c r="AB51" i="1" s="1"/>
  <c r="AB53" i="1"/>
  <c r="P65" i="1"/>
  <c r="AB65" i="1" s="1"/>
  <c r="AB71" i="1"/>
  <c r="AB77" i="1"/>
  <c r="AB89" i="1"/>
  <c r="AB97" i="1"/>
  <c r="AB99" i="1"/>
  <c r="S95" i="1"/>
  <c r="S93" i="1"/>
  <c r="T64" i="1"/>
  <c r="S78" i="1"/>
  <c r="S70" i="1"/>
  <c r="S62" i="1"/>
  <c r="S14" i="1"/>
  <c r="S74" i="1"/>
  <c r="S66" i="1"/>
  <c r="S58" i="1"/>
  <c r="S50" i="1"/>
  <c r="T101" i="1"/>
  <c r="T97" i="1"/>
  <c r="T93" i="1"/>
  <c r="S85" i="1"/>
  <c r="S81" i="1"/>
  <c r="T99" i="1"/>
  <c r="T95" i="1"/>
  <c r="T91" i="1"/>
  <c r="S83" i="1"/>
  <c r="S80" i="1"/>
  <c r="S76" i="1"/>
  <c r="S72" i="1"/>
  <c r="S56" i="1"/>
  <c r="S48" i="1"/>
  <c r="S44" i="1"/>
  <c r="S40" i="1"/>
  <c r="S36" i="1"/>
  <c r="S32" i="1"/>
  <c r="S28" i="1"/>
  <c r="S20" i="1"/>
  <c r="S12" i="1"/>
  <c r="T100" i="1"/>
  <c r="T98" i="1"/>
  <c r="T96" i="1"/>
  <c r="T94" i="1"/>
  <c r="T92" i="1"/>
  <c r="T90" i="1"/>
  <c r="T6" i="1"/>
  <c r="S88" i="1"/>
  <c r="S86" i="1"/>
  <c r="S84" i="1"/>
  <c r="S82" i="1"/>
  <c r="S79" i="1"/>
  <c r="S77" i="1"/>
  <c r="S75" i="1"/>
  <c r="S73" i="1"/>
  <c r="S71" i="1"/>
  <c r="S67" i="1"/>
  <c r="S61" i="1"/>
  <c r="S59" i="1"/>
  <c r="S55" i="1"/>
  <c r="S43" i="1"/>
  <c r="S33" i="1"/>
  <c r="S31" i="1"/>
  <c r="S27" i="1"/>
  <c r="S23" i="1"/>
  <c r="O5" i="1"/>
  <c r="S91" i="1" l="1"/>
  <c r="S35" i="1"/>
  <c r="S51" i="1"/>
  <c r="S29" i="1"/>
  <c r="S11" i="1"/>
  <c r="S87" i="1"/>
  <c r="S21" i="1"/>
  <c r="S57" i="1"/>
  <c r="S92" i="1"/>
  <c r="S52" i="1"/>
  <c r="S60" i="1"/>
  <c r="S34" i="1"/>
  <c r="S30" i="1"/>
  <c r="S39" i="1"/>
  <c r="S47" i="1"/>
  <c r="S63" i="1"/>
  <c r="S8" i="1"/>
  <c r="S16" i="1"/>
  <c r="S18" i="1"/>
  <c r="AB5" i="1"/>
  <c r="S19" i="1"/>
  <c r="S37" i="1"/>
  <c r="S41" i="1"/>
  <c r="S45" i="1"/>
  <c r="S49" i="1"/>
  <c r="S53" i="1"/>
  <c r="S65" i="1"/>
  <c r="S69" i="1"/>
  <c r="S68" i="1"/>
  <c r="S46" i="1"/>
  <c r="S7" i="1"/>
  <c r="S15" i="1"/>
  <c r="S24" i="1"/>
  <c r="S64" i="1"/>
  <c r="S89" i="1"/>
  <c r="S10" i="1"/>
  <c r="S26" i="1"/>
  <c r="S42" i="1"/>
  <c r="S22" i="1"/>
  <c r="S38" i="1"/>
  <c r="S54" i="1"/>
  <c r="K5" i="1"/>
  <c r="S97" i="1"/>
  <c r="P5" i="1"/>
  <c r="S9" i="1"/>
  <c r="S13" i="1"/>
  <c r="S17" i="1"/>
  <c r="S25" i="1"/>
  <c r="S99" i="1"/>
</calcChain>
</file>

<file path=xl/sharedStrings.xml><?xml version="1.0" encoding="utf-8"?>
<sst xmlns="http://schemas.openxmlformats.org/spreadsheetml/2006/main" count="370" uniqueCount="149">
  <si>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</si>
  <si>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</si>
  <si>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</si>
  <si>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</si>
  <si>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</si>
  <si>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</si>
  <si>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</si>
  <si>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</si>
  <si>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</si>
  <si>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</si>
  <si>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</si>
  <si>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</si>
  <si>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</si>
  <si>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</si>
  <si>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</si>
  <si>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</si>
  <si>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</si>
  <si>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</si>
  <si>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</si>
  <si>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</si>
  <si>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</si>
  <si>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</si>
  <si>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</si>
  <si>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11,09,</t>
  </si>
  <si>
    <t>05,09,</t>
  </si>
  <si>
    <t>04,09,</t>
  </si>
  <si>
    <t>29,08,</t>
  </si>
  <si>
    <t>28,08,</t>
  </si>
  <si>
    <t>22,08,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</si>
  <si>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</si>
  <si>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</si>
  <si>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</si>
  <si>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</si>
  <si>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</si>
  <si>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</si>
  <si>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</si>
  <si>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</si>
  <si>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</si>
  <si>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</si>
  <si>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</si>
  <si>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</si>
  <si>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</si>
  <si>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</si>
  <si>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21,08,24 35шт. в уценку / 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</si>
  <si>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</si>
  <si>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</si>
  <si>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</si>
  <si>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</si>
  <si>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</si>
  <si>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</si>
  <si>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</si>
  <si>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</si>
  <si>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</si>
  <si>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</si>
  <si>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</si>
  <si>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</si>
  <si>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</si>
  <si>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</si>
  <si>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</si>
  <si>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</si>
  <si>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</si>
  <si>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</si>
  <si>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</si>
  <si>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</si>
  <si>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</si>
  <si>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</si>
  <si>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</si>
  <si>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</si>
  <si>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>дубль на 318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</si>
  <si>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</si>
  <si>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</si>
  <si>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</si>
  <si>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есть дубль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</si>
  <si>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</si>
  <si>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</si>
  <si>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</si>
  <si>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</si>
  <si>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</si>
  <si>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</si>
  <si>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</si>
  <si>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</si>
  <si>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</si>
  <si>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</si>
  <si>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</si>
  <si>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</si>
  <si>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</si>
  <si>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</si>
  <si>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</si>
  <si>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</si>
  <si>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</si>
  <si>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</si>
  <si>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</si>
  <si>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</si>
  <si>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</si>
  <si>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</si>
  <si>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</si>
  <si>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</si>
  <si>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</si>
  <si>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</si>
  <si>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</si>
  <si>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</si>
  <si>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</si>
  <si>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</si>
  <si>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</si>
  <si>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</si>
  <si>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</si>
  <si>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</si>
  <si>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</si>
  <si>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</si>
  <si>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</si>
  <si>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продажи!!!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</si>
  <si>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</si>
  <si>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</si>
  <si>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</si>
  <si>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</si>
  <si>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</si>
  <si>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</si>
  <si>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</si>
  <si>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</si>
  <si>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</si>
  <si>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</si>
  <si>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</si>
  <si>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</si>
  <si>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</si>
  <si>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</si>
  <si>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</si>
  <si>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</si>
  <si>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</si>
  <si>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</si>
  <si>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</si>
  <si>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</si>
  <si>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</si>
  <si>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</si>
  <si>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</si>
  <si>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</si>
  <si>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</si>
  <si>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</si>
  <si>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</si>
  <si>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</si>
  <si>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</si>
  <si>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</si>
  <si>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</si>
  <si>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</si>
  <si>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новинка</t>
  </si>
  <si>
    <t>ДУБЛЬ Колбаса Филейская ТМ Вязанка ТС Классическая в оболочке полиамид 0,4 кг РТТ.  Поком</t>
  </si>
  <si>
    <t>дубль на 339</t>
  </si>
  <si>
    <t>нужно увеличить продажи / 08,08,24 12шт. перемещение на склад уценки</t>
  </si>
  <si>
    <t>заказ</t>
  </si>
  <si>
    <t>14,09,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</si>
</sst>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42578125" style="8" customWidth="1"/>
    <col min="8" max="8" width="5.42578125" customWidth="1"/>
    <col min="9" max="9" width="13.85546875" customWidth="1"/>
    <col min="10" max="11" width="6.5703125" customWidth="1"/>
    <col min="12" max="13" width="1" customWidth="1"/>
    <col min="14" max="17" width="6.5703125" customWidth="1"/>
    <col min="18" max="18" width="21.5703125" customWidth="1"/>
    <col min="19" max="20" width="5.28515625" customWidth="1"/>
    <col min="21" max="26" width="5.85546875" customWidth="1"/>
    <col min="27" max="27" width="35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147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13615.22</v>
      </c>
      <c r="F5" s="4">
        <f>SUM(F6:F493)</f>
        <v>13294.786000000006</v>
      </c>
      <c r="G5" s="6"/>
      <c r="H5" s="1"/>
      <c r="I5" s="1"/>
      <c r="J5" s="4">
        <f t="shared" ref="J5:Q5" si="0">SUM(J6:J493)</f>
        <v>13381.657999999999</v>
      </c>
      <c r="K5" s="4">
        <f t="shared" si="0"/>
        <v>233.5620000000001</v>
      </c>
      <c r="L5" s="4">
        <f t="shared" si="0"/>
        <v>0</v>
      </c>
      <c r="M5" s="4">
        <f t="shared" si="0"/>
        <v>0</v>
      </c>
      <c r="N5" s="4">
        <f t="shared" si="0"/>
        <v>4467.6369999999997</v>
      </c>
      <c r="O5" s="4">
        <f t="shared" si="0"/>
        <v>2723.0439999999999</v>
      </c>
      <c r="P5" s="4">
        <f t="shared" si="0"/>
        <v>9948.5568400000011</v>
      </c>
      <c r="Q5" s="4">
        <f t="shared" si="0"/>
        <v>0</v>
      </c>
      <c r="R5" s="1"/>
      <c r="S5" s="1"/>
      <c r="T5" s="1"/>
      <c r="U5" s="4">
        <f t="shared" ref="U5:Z5" si="1">SUM(U6:U493)</f>
        <v>2477.8924000000002</v>
      </c>
      <c r="V5" s="4">
        <f t="shared" si="1"/>
        <v>2459.6267999999995</v>
      </c>
      <c r="W5" s="4">
        <f t="shared" si="1"/>
        <v>2763.9485999999993</v>
      </c>
      <c r="X5" s="4">
        <f t="shared" si="1"/>
        <v>2885.0817999999986</v>
      </c>
      <c r="Y5" s="4">
        <f t="shared" si="1"/>
        <v>2563.0671999999981</v>
      </c>
      <c r="Z5" s="4">
        <f t="shared" si="1"/>
        <v>2701.0523999999987</v>
      </c>
      <c r="AA5" s="1"/>
      <c r="AB5" s="4">
        <f>SUM(AB6:AB493)</f>
        <v>8524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187.58099999999999</v>
      </c>
      <c r="D6" s="1">
        <v>54.122999999999998</v>
      </c>
      <c r="E6" s="1">
        <v>95.24</v>
      </c>
      <c r="F6" s="1">
        <v>118.17100000000001</v>
      </c>
      <c r="G6" s="6">
        <v>1</v>
      </c>
      <c r="H6" s="1">
        <v>50</v>
      </c>
      <c r="I6" s="1" t="s">
        <v>32</v>
      </c>
      <c r="J6" s="1">
        <v>85.3</v>
      </c>
      <c r="K6" s="1">
        <f t="shared" ref="K6:K37" si="2">E6-J6</f>
        <v>9.9399999999999977</v>
      </c>
      <c r="L6" s="1"/>
      <c r="M6" s="1"/>
      <c r="N6" s="1">
        <v>25.428800000000031</v>
      </c>
      <c r="O6" s="1">
        <f>E6/5</f>
        <v>19.047999999999998</v>
      </c>
      <c r="P6" s="5">
        <f>10*O6-N6-F6</f>
        <v>46.880199999999959</v>
      </c>
      <c r="Q6" s="5"/>
      <c r="R6" s="1"/>
      <c r="S6" s="1">
        <f>(F6+N6+P6)/O6</f>
        <v>10.000000000000002</v>
      </c>
      <c r="T6" s="1">
        <f>(F6+N6)/O6</f>
        <v>7.5388387232255383</v>
      </c>
      <c r="U6" s="1">
        <v>20.234400000000001</v>
      </c>
      <c r="V6" s="1">
        <v>20.802399999999999</v>
      </c>
      <c r="W6" s="1">
        <v>25.2576</v>
      </c>
      <c r="X6" s="1">
        <v>25.247800000000002</v>
      </c>
      <c r="Y6" s="1">
        <v>18.290400000000002</v>
      </c>
      <c r="Z6" s="1">
        <v>18.980599999999999</v>
      </c>
      <c r="AA6" s="1"/>
      <c r="AB6" s="1">
        <f t="shared" ref="AB6:AB37" si="3">ROUND(P6*G6,0)</f>
        <v>47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124.706</v>
      </c>
      <c r="D7" s="1">
        <v>110.914</v>
      </c>
      <c r="E7" s="1">
        <v>83.274000000000001</v>
      </c>
      <c r="F7" s="1">
        <v>118.79300000000001</v>
      </c>
      <c r="G7" s="6">
        <v>1</v>
      </c>
      <c r="H7" s="1">
        <v>45</v>
      </c>
      <c r="I7" s="1" t="s">
        <v>32</v>
      </c>
      <c r="J7" s="1">
        <v>73.275999999999996</v>
      </c>
      <c r="K7" s="1">
        <f t="shared" si="2"/>
        <v>9.9980000000000047</v>
      </c>
      <c r="L7" s="1"/>
      <c r="M7" s="1"/>
      <c r="N7" s="1"/>
      <c r="O7" s="1">
        <f t="shared" ref="O7:O70" si="4">E7/5</f>
        <v>16.654800000000002</v>
      </c>
      <c r="P7" s="5">
        <f t="shared" ref="P7:P17" si="5">10*O7-N7-F7</f>
        <v>47.754999999999995</v>
      </c>
      <c r="Q7" s="5"/>
      <c r="R7" s="1"/>
      <c r="S7" s="1">
        <f t="shared" ref="S7:S70" si="6">(F7+N7+P7)/O7</f>
        <v>10</v>
      </c>
      <c r="T7" s="1">
        <f t="shared" ref="T7:T70" si="7">(F7+N7)/O7</f>
        <v>7.132658452818406</v>
      </c>
      <c r="U7" s="1">
        <v>16.5032</v>
      </c>
      <c r="V7" s="1">
        <v>18.253399999999999</v>
      </c>
      <c r="W7" s="1">
        <v>16.708200000000001</v>
      </c>
      <c r="X7" s="1">
        <v>16.4298</v>
      </c>
      <c r="Y7" s="1">
        <v>9.6920000000000002</v>
      </c>
      <c r="Z7" s="1">
        <v>9.9499999999999993</v>
      </c>
      <c r="AA7" s="1"/>
      <c r="AB7" s="1">
        <f t="shared" si="3"/>
        <v>48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101.60599999999999</v>
      </c>
      <c r="D8" s="1">
        <v>70.552000000000007</v>
      </c>
      <c r="E8" s="1">
        <v>128.47200000000001</v>
      </c>
      <c r="F8" s="1">
        <v>35.295000000000002</v>
      </c>
      <c r="G8" s="6">
        <v>1</v>
      </c>
      <c r="H8" s="1">
        <v>45</v>
      </c>
      <c r="I8" s="1" t="s">
        <v>32</v>
      </c>
      <c r="J8" s="1">
        <v>110.96599999999999</v>
      </c>
      <c r="K8" s="1">
        <f t="shared" si="2"/>
        <v>17.506000000000014</v>
      </c>
      <c r="L8" s="1"/>
      <c r="M8" s="1"/>
      <c r="N8" s="1"/>
      <c r="O8" s="1">
        <f t="shared" si="4"/>
        <v>25.694400000000002</v>
      </c>
      <c r="P8" s="5">
        <f>9*O8-N8-F8</f>
        <v>195.95460000000003</v>
      </c>
      <c r="Q8" s="5"/>
      <c r="R8" s="1"/>
      <c r="S8" s="1">
        <f t="shared" si="6"/>
        <v>9.0000000000000018</v>
      </c>
      <c r="T8" s="1">
        <f t="shared" si="7"/>
        <v>1.373645619278909</v>
      </c>
      <c r="U8" s="1">
        <v>12.869</v>
      </c>
      <c r="V8" s="1">
        <v>14.9436</v>
      </c>
      <c r="W8" s="1">
        <v>28.4072</v>
      </c>
      <c r="X8" s="1">
        <v>26.332599999999999</v>
      </c>
      <c r="Y8" s="1">
        <v>16.418800000000001</v>
      </c>
      <c r="Z8" s="1">
        <v>17.144600000000001</v>
      </c>
      <c r="AA8" s="1"/>
      <c r="AB8" s="1">
        <f t="shared" si="3"/>
        <v>196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52.826999999999998</v>
      </c>
      <c r="D9" s="1">
        <v>8.4890000000000008</v>
      </c>
      <c r="E9" s="1">
        <v>10.256</v>
      </c>
      <c r="F9" s="1">
        <v>30.596</v>
      </c>
      <c r="G9" s="6">
        <v>1</v>
      </c>
      <c r="H9" s="1">
        <v>40</v>
      </c>
      <c r="I9" s="1" t="s">
        <v>32</v>
      </c>
      <c r="J9" s="1">
        <v>10.65</v>
      </c>
      <c r="K9" s="1">
        <f t="shared" si="2"/>
        <v>-0.39400000000000013</v>
      </c>
      <c r="L9" s="1"/>
      <c r="M9" s="1"/>
      <c r="N9" s="1">
        <v>5</v>
      </c>
      <c r="O9" s="1">
        <f t="shared" si="4"/>
        <v>2.0512000000000001</v>
      </c>
      <c r="P9" s="5"/>
      <c r="Q9" s="5"/>
      <c r="R9" s="1"/>
      <c r="S9" s="1">
        <f t="shared" si="6"/>
        <v>17.353744149765991</v>
      </c>
      <c r="T9" s="1">
        <f t="shared" si="7"/>
        <v>17.353744149765991</v>
      </c>
      <c r="U9" s="1">
        <v>3.5811999999999999</v>
      </c>
      <c r="V9" s="1">
        <v>3.3271999999999999</v>
      </c>
      <c r="W9" s="1">
        <v>5.3973999999999993</v>
      </c>
      <c r="X9" s="1">
        <v>5.6542000000000003</v>
      </c>
      <c r="Y9" s="1">
        <v>2.2023999999999999</v>
      </c>
      <c r="Z9" s="1">
        <v>1.17</v>
      </c>
      <c r="AA9" s="20" t="s">
        <v>38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37</v>
      </c>
      <c r="C10" s="1">
        <v>235</v>
      </c>
      <c r="D10" s="1">
        <v>240</v>
      </c>
      <c r="E10" s="1">
        <v>152</v>
      </c>
      <c r="F10" s="1">
        <v>295</v>
      </c>
      <c r="G10" s="6">
        <v>0.45</v>
      </c>
      <c r="H10" s="1">
        <v>45</v>
      </c>
      <c r="I10" s="1" t="s">
        <v>32</v>
      </c>
      <c r="J10" s="1">
        <v>150</v>
      </c>
      <c r="K10" s="1">
        <f t="shared" si="2"/>
        <v>2</v>
      </c>
      <c r="L10" s="1"/>
      <c r="M10" s="1"/>
      <c r="N10" s="1"/>
      <c r="O10" s="1">
        <f t="shared" si="4"/>
        <v>30.4</v>
      </c>
      <c r="P10" s="5"/>
      <c r="Q10" s="5"/>
      <c r="R10" s="1"/>
      <c r="S10" s="1">
        <f t="shared" si="6"/>
        <v>9.7039473684210531</v>
      </c>
      <c r="T10" s="1">
        <f t="shared" si="7"/>
        <v>9.7039473684210531</v>
      </c>
      <c r="U10" s="1">
        <v>7</v>
      </c>
      <c r="V10" s="1">
        <v>9.6</v>
      </c>
      <c r="W10" s="1">
        <v>40</v>
      </c>
      <c r="X10" s="1">
        <v>40.799999999999997</v>
      </c>
      <c r="Y10" s="1">
        <v>22.2</v>
      </c>
      <c r="Z10" s="1">
        <v>22.6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37</v>
      </c>
      <c r="C11" s="1">
        <v>482</v>
      </c>
      <c r="D11" s="1">
        <v>30</v>
      </c>
      <c r="E11" s="1">
        <v>181</v>
      </c>
      <c r="F11" s="1">
        <v>288</v>
      </c>
      <c r="G11" s="6">
        <v>0.45</v>
      </c>
      <c r="H11" s="1">
        <v>45</v>
      </c>
      <c r="I11" s="1" t="s">
        <v>32</v>
      </c>
      <c r="J11" s="1">
        <v>176</v>
      </c>
      <c r="K11" s="1">
        <f t="shared" si="2"/>
        <v>5</v>
      </c>
      <c r="L11" s="1"/>
      <c r="M11" s="1"/>
      <c r="N11" s="1"/>
      <c r="O11" s="1">
        <f t="shared" si="4"/>
        <v>36.200000000000003</v>
      </c>
      <c r="P11" s="5">
        <f t="shared" si="5"/>
        <v>74</v>
      </c>
      <c r="Q11" s="5"/>
      <c r="R11" s="1"/>
      <c r="S11" s="1">
        <f t="shared" si="6"/>
        <v>10</v>
      </c>
      <c r="T11" s="1">
        <f t="shared" si="7"/>
        <v>7.9558011049723749</v>
      </c>
      <c r="U11" s="1">
        <v>37.799999999999997</v>
      </c>
      <c r="V11" s="1">
        <v>37.799999999999997</v>
      </c>
      <c r="W11" s="1">
        <v>55.4</v>
      </c>
      <c r="X11" s="1">
        <v>57.8</v>
      </c>
      <c r="Y11" s="1">
        <v>36.200000000000003</v>
      </c>
      <c r="Z11" s="1">
        <v>36.200000000000003</v>
      </c>
      <c r="AA11" s="1"/>
      <c r="AB11" s="1">
        <f t="shared" si="3"/>
        <v>33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37</v>
      </c>
      <c r="C12" s="1">
        <v>30</v>
      </c>
      <c r="D12" s="1">
        <v>45</v>
      </c>
      <c r="E12" s="1">
        <v>1</v>
      </c>
      <c r="F12" s="1">
        <v>59</v>
      </c>
      <c r="G12" s="6">
        <v>0.17</v>
      </c>
      <c r="H12" s="1">
        <v>180</v>
      </c>
      <c r="I12" s="1" t="s">
        <v>32</v>
      </c>
      <c r="J12" s="1">
        <v>1</v>
      </c>
      <c r="K12" s="1">
        <f t="shared" si="2"/>
        <v>0</v>
      </c>
      <c r="L12" s="1"/>
      <c r="M12" s="1"/>
      <c r="N12" s="1">
        <v>10</v>
      </c>
      <c r="O12" s="1">
        <f t="shared" si="4"/>
        <v>0.2</v>
      </c>
      <c r="P12" s="5"/>
      <c r="Q12" s="5"/>
      <c r="R12" s="1"/>
      <c r="S12" s="1">
        <f t="shared" si="6"/>
        <v>345</v>
      </c>
      <c r="T12" s="1">
        <f t="shared" si="7"/>
        <v>345</v>
      </c>
      <c r="U12" s="1">
        <v>6.2</v>
      </c>
      <c r="V12" s="1">
        <v>6.4</v>
      </c>
      <c r="W12" s="1">
        <v>4.5999999999999996</v>
      </c>
      <c r="X12" s="1">
        <v>4.8</v>
      </c>
      <c r="Y12" s="1">
        <v>4</v>
      </c>
      <c r="Z12" s="1">
        <v>4.4000000000000004</v>
      </c>
      <c r="AA12" s="24" t="s">
        <v>110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37</v>
      </c>
      <c r="C13" s="1">
        <v>69</v>
      </c>
      <c r="D13" s="1"/>
      <c r="E13" s="1">
        <v>30</v>
      </c>
      <c r="F13" s="1">
        <v>27</v>
      </c>
      <c r="G13" s="6">
        <v>0.3</v>
      </c>
      <c r="H13" s="1">
        <v>40</v>
      </c>
      <c r="I13" s="1" t="s">
        <v>32</v>
      </c>
      <c r="J13" s="1">
        <v>31</v>
      </c>
      <c r="K13" s="1">
        <f t="shared" si="2"/>
        <v>-1</v>
      </c>
      <c r="L13" s="1"/>
      <c r="M13" s="1"/>
      <c r="N13" s="1">
        <v>27.2</v>
      </c>
      <c r="O13" s="1">
        <f t="shared" si="4"/>
        <v>6</v>
      </c>
      <c r="P13" s="5">
        <v>10</v>
      </c>
      <c r="Q13" s="5"/>
      <c r="R13" s="1"/>
      <c r="S13" s="1">
        <f t="shared" si="6"/>
        <v>10.700000000000001</v>
      </c>
      <c r="T13" s="1">
        <f t="shared" si="7"/>
        <v>9.0333333333333332</v>
      </c>
      <c r="U13" s="1">
        <v>7.2</v>
      </c>
      <c r="V13" s="1">
        <v>6</v>
      </c>
      <c r="W13" s="1">
        <v>2.4</v>
      </c>
      <c r="X13" s="1">
        <v>3.4</v>
      </c>
      <c r="Y13" s="1">
        <v>8.6</v>
      </c>
      <c r="Z13" s="1">
        <v>8.1999999999999993</v>
      </c>
      <c r="AA13" s="1"/>
      <c r="AB13" s="1">
        <f t="shared" si="3"/>
        <v>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22" t="s">
        <v>42</v>
      </c>
      <c r="B14" s="1" t="s">
        <v>37</v>
      </c>
      <c r="C14" s="1">
        <v>4</v>
      </c>
      <c r="D14" s="1"/>
      <c r="E14" s="1">
        <v>4</v>
      </c>
      <c r="F14" s="1"/>
      <c r="G14" s="6">
        <v>0.4</v>
      </c>
      <c r="H14" s="1">
        <v>50</v>
      </c>
      <c r="I14" s="1" t="s">
        <v>32</v>
      </c>
      <c r="J14" s="1">
        <v>4</v>
      </c>
      <c r="K14" s="1">
        <f t="shared" si="2"/>
        <v>0</v>
      </c>
      <c r="L14" s="1"/>
      <c r="M14" s="1"/>
      <c r="N14" s="1">
        <v>31</v>
      </c>
      <c r="O14" s="1">
        <f t="shared" si="4"/>
        <v>0.8</v>
      </c>
      <c r="P14" s="23">
        <v>20</v>
      </c>
      <c r="Q14" s="5"/>
      <c r="R14" s="1"/>
      <c r="S14" s="1">
        <f t="shared" si="6"/>
        <v>63.75</v>
      </c>
      <c r="T14" s="1">
        <f t="shared" si="7"/>
        <v>38.75</v>
      </c>
      <c r="U14" s="1">
        <v>3</v>
      </c>
      <c r="V14" s="1">
        <v>2.6</v>
      </c>
      <c r="W14" s="1">
        <v>0</v>
      </c>
      <c r="X14" s="1">
        <v>0</v>
      </c>
      <c r="Y14" s="1">
        <v>1</v>
      </c>
      <c r="Z14" s="1">
        <v>1.8</v>
      </c>
      <c r="AA14" s="22" t="s">
        <v>43</v>
      </c>
      <c r="AB14" s="1">
        <f t="shared" si="3"/>
        <v>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37</v>
      </c>
      <c r="C15" s="1">
        <v>47</v>
      </c>
      <c r="D15" s="1">
        <v>90</v>
      </c>
      <c r="E15" s="1">
        <v>52</v>
      </c>
      <c r="F15" s="1">
        <v>79</v>
      </c>
      <c r="G15" s="6">
        <v>0.17</v>
      </c>
      <c r="H15" s="1">
        <v>180</v>
      </c>
      <c r="I15" s="1" t="s">
        <v>32</v>
      </c>
      <c r="J15" s="1">
        <v>52</v>
      </c>
      <c r="K15" s="1">
        <f t="shared" si="2"/>
        <v>0</v>
      </c>
      <c r="L15" s="1"/>
      <c r="M15" s="1"/>
      <c r="N15" s="1">
        <v>18.800000000000011</v>
      </c>
      <c r="O15" s="1">
        <f t="shared" si="4"/>
        <v>10.4</v>
      </c>
      <c r="P15" s="5">
        <v>10</v>
      </c>
      <c r="Q15" s="5"/>
      <c r="R15" s="1"/>
      <c r="S15" s="1">
        <f t="shared" si="6"/>
        <v>10.365384615384617</v>
      </c>
      <c r="T15" s="1">
        <f t="shared" si="7"/>
        <v>9.4038461538461551</v>
      </c>
      <c r="U15" s="1">
        <v>10.8</v>
      </c>
      <c r="V15" s="1">
        <v>10.6</v>
      </c>
      <c r="W15" s="1">
        <v>8.1999999999999993</v>
      </c>
      <c r="X15" s="1">
        <v>8</v>
      </c>
      <c r="Y15" s="1">
        <v>7.8</v>
      </c>
      <c r="Z15" s="1">
        <v>7.8</v>
      </c>
      <c r="AA15" s="1"/>
      <c r="AB15" s="1">
        <f t="shared" si="3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37</v>
      </c>
      <c r="C16" s="1">
        <v>23</v>
      </c>
      <c r="D16" s="1">
        <v>24</v>
      </c>
      <c r="E16" s="1">
        <v>24</v>
      </c>
      <c r="F16" s="1">
        <v>16</v>
      </c>
      <c r="G16" s="6">
        <v>0.35</v>
      </c>
      <c r="H16" s="1">
        <v>50</v>
      </c>
      <c r="I16" s="1" t="s">
        <v>32</v>
      </c>
      <c r="J16" s="1">
        <v>30</v>
      </c>
      <c r="K16" s="1">
        <f t="shared" si="2"/>
        <v>-6</v>
      </c>
      <c r="L16" s="1"/>
      <c r="M16" s="1"/>
      <c r="N16" s="1">
        <v>11</v>
      </c>
      <c r="O16" s="1">
        <f t="shared" si="4"/>
        <v>4.8</v>
      </c>
      <c r="P16" s="5">
        <f t="shared" si="5"/>
        <v>21</v>
      </c>
      <c r="Q16" s="5"/>
      <c r="R16" s="1"/>
      <c r="S16" s="1">
        <f t="shared" si="6"/>
        <v>10</v>
      </c>
      <c r="T16" s="1">
        <f t="shared" si="7"/>
        <v>5.625</v>
      </c>
      <c r="U16" s="1">
        <v>4</v>
      </c>
      <c r="V16" s="1">
        <v>3.8</v>
      </c>
      <c r="W16" s="1">
        <v>3.6</v>
      </c>
      <c r="X16" s="1">
        <v>2.2000000000000002</v>
      </c>
      <c r="Y16" s="1">
        <v>3.8</v>
      </c>
      <c r="Z16" s="1">
        <v>5.4</v>
      </c>
      <c r="AA16" s="1"/>
      <c r="AB16" s="1">
        <f t="shared" si="3"/>
        <v>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37</v>
      </c>
      <c r="C17" s="1">
        <v>27</v>
      </c>
      <c r="D17" s="1">
        <v>24</v>
      </c>
      <c r="E17" s="1">
        <v>25</v>
      </c>
      <c r="F17" s="1">
        <v>17</v>
      </c>
      <c r="G17" s="6">
        <v>0.35</v>
      </c>
      <c r="H17" s="1">
        <v>50</v>
      </c>
      <c r="I17" s="1" t="s">
        <v>32</v>
      </c>
      <c r="J17" s="1">
        <v>26</v>
      </c>
      <c r="K17" s="1">
        <f t="shared" si="2"/>
        <v>-1</v>
      </c>
      <c r="L17" s="1"/>
      <c r="M17" s="1"/>
      <c r="N17" s="1">
        <v>12.2</v>
      </c>
      <c r="O17" s="1">
        <f t="shared" si="4"/>
        <v>5</v>
      </c>
      <c r="P17" s="5">
        <f t="shared" si="5"/>
        <v>20.799999999999997</v>
      </c>
      <c r="Q17" s="5"/>
      <c r="R17" s="1"/>
      <c r="S17" s="1">
        <f t="shared" si="6"/>
        <v>10</v>
      </c>
      <c r="T17" s="1">
        <f t="shared" si="7"/>
        <v>5.84</v>
      </c>
      <c r="U17" s="1">
        <v>4.2</v>
      </c>
      <c r="V17" s="1">
        <v>4.2</v>
      </c>
      <c r="W17" s="1">
        <v>2.6</v>
      </c>
      <c r="X17" s="1">
        <v>2</v>
      </c>
      <c r="Y17" s="1">
        <v>4.5999999999999996</v>
      </c>
      <c r="Z17" s="1">
        <v>4.8</v>
      </c>
      <c r="AA17" s="1"/>
      <c r="AB17" s="1">
        <f t="shared" si="3"/>
        <v>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31</v>
      </c>
      <c r="C18" s="1">
        <v>421.53399999999999</v>
      </c>
      <c r="D18" s="1">
        <v>149.86500000000001</v>
      </c>
      <c r="E18" s="1">
        <v>299.77600000000001</v>
      </c>
      <c r="F18" s="1">
        <v>231.93199999999999</v>
      </c>
      <c r="G18" s="6">
        <v>1</v>
      </c>
      <c r="H18" s="1">
        <v>55</v>
      </c>
      <c r="I18" s="1" t="s">
        <v>32</v>
      </c>
      <c r="J18" s="1">
        <v>282.488</v>
      </c>
      <c r="K18" s="1">
        <f t="shared" si="2"/>
        <v>17.288000000000011</v>
      </c>
      <c r="L18" s="1"/>
      <c r="M18" s="1"/>
      <c r="N18" s="1">
        <v>22.822199999999921</v>
      </c>
      <c r="O18" s="1">
        <f t="shared" si="4"/>
        <v>59.955200000000005</v>
      </c>
      <c r="P18" s="5">
        <f>9.6*O18-N18-F18</f>
        <v>320.81572000000006</v>
      </c>
      <c r="Q18" s="5"/>
      <c r="R18" s="1"/>
      <c r="S18" s="1">
        <f t="shared" si="6"/>
        <v>9.5999999999999979</v>
      </c>
      <c r="T18" s="1">
        <f t="shared" si="7"/>
        <v>4.2490759767292898</v>
      </c>
      <c r="U18" s="1">
        <v>41.227800000000002</v>
      </c>
      <c r="V18" s="1">
        <v>42.964799999999997</v>
      </c>
      <c r="W18" s="1">
        <v>57.151599999999988</v>
      </c>
      <c r="X18" s="1">
        <v>58.851199999999992</v>
      </c>
      <c r="Y18" s="1">
        <v>47.727600000000002</v>
      </c>
      <c r="Z18" s="1">
        <v>47.258800000000001</v>
      </c>
      <c r="AA18" s="1"/>
      <c r="AB18" s="1">
        <f t="shared" si="3"/>
        <v>321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31</v>
      </c>
      <c r="C19" s="1">
        <v>2187.8180000000002</v>
      </c>
      <c r="D19" s="1">
        <v>1494.2159999999999</v>
      </c>
      <c r="E19" s="1">
        <v>1617.412</v>
      </c>
      <c r="F19" s="1">
        <v>1334.5709999999999</v>
      </c>
      <c r="G19" s="6">
        <v>1</v>
      </c>
      <c r="H19" s="1">
        <v>50</v>
      </c>
      <c r="I19" s="1" t="s">
        <v>32</v>
      </c>
      <c r="J19" s="1">
        <v>1614.8589999999999</v>
      </c>
      <c r="K19" s="1">
        <f t="shared" si="2"/>
        <v>2.553000000000111</v>
      </c>
      <c r="L19" s="1"/>
      <c r="M19" s="1"/>
      <c r="N19" s="1">
        <v>447.45280000000002</v>
      </c>
      <c r="O19" s="1">
        <f t="shared" si="4"/>
        <v>323.48239999999998</v>
      </c>
      <c r="P19" s="5">
        <f>9.6*O19-N19-F19</f>
        <v>1323.40724</v>
      </c>
      <c r="Q19" s="5"/>
      <c r="R19" s="1"/>
      <c r="S19" s="1">
        <f t="shared" si="6"/>
        <v>9.6</v>
      </c>
      <c r="T19" s="1">
        <f t="shared" si="7"/>
        <v>5.5088740531169549</v>
      </c>
      <c r="U19" s="1">
        <v>280.51479999999998</v>
      </c>
      <c r="V19" s="1">
        <v>285.55779999999999</v>
      </c>
      <c r="W19" s="1">
        <v>316.12700000000001</v>
      </c>
      <c r="X19" s="1">
        <v>326.42079999999999</v>
      </c>
      <c r="Y19" s="1">
        <v>290.91860000000003</v>
      </c>
      <c r="Z19" s="1">
        <v>323.90019999999998</v>
      </c>
      <c r="AA19" s="1"/>
      <c r="AB19" s="1">
        <f t="shared" si="3"/>
        <v>1323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49</v>
      </c>
      <c r="B20" s="14" t="s">
        <v>31</v>
      </c>
      <c r="C20" s="14">
        <v>9.7449999999999992</v>
      </c>
      <c r="D20" s="14"/>
      <c r="E20" s="14">
        <v>-0.88</v>
      </c>
      <c r="F20" s="14"/>
      <c r="G20" s="15">
        <v>0</v>
      </c>
      <c r="H20" s="14">
        <v>55</v>
      </c>
      <c r="I20" s="14" t="s">
        <v>50</v>
      </c>
      <c r="J20" s="14">
        <v>24.2</v>
      </c>
      <c r="K20" s="14">
        <f t="shared" si="2"/>
        <v>-25.08</v>
      </c>
      <c r="L20" s="14"/>
      <c r="M20" s="14"/>
      <c r="N20" s="14"/>
      <c r="O20" s="14">
        <f t="shared" si="4"/>
        <v>-0.17599999999999999</v>
      </c>
      <c r="P20" s="16"/>
      <c r="Q20" s="16"/>
      <c r="R20" s="14"/>
      <c r="S20" s="14">
        <f t="shared" si="6"/>
        <v>0</v>
      </c>
      <c r="T20" s="14">
        <f t="shared" si="7"/>
        <v>0</v>
      </c>
      <c r="U20" s="14">
        <v>-0.17399999999999999</v>
      </c>
      <c r="V20" s="14">
        <v>-0.17399999999999999</v>
      </c>
      <c r="W20" s="14">
        <v>0</v>
      </c>
      <c r="X20" s="14">
        <v>0</v>
      </c>
      <c r="Y20" s="14">
        <v>0</v>
      </c>
      <c r="Z20" s="14">
        <v>-0.17560000000000001</v>
      </c>
      <c r="AA20" s="14" t="s">
        <v>51</v>
      </c>
      <c r="AB20" s="14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31</v>
      </c>
      <c r="C21" s="1">
        <v>54.789000000000001</v>
      </c>
      <c r="D21" s="1">
        <v>10.65</v>
      </c>
      <c r="E21" s="1">
        <v>57.325000000000003</v>
      </c>
      <c r="F21" s="1">
        <v>-8.0000000000000002E-3</v>
      </c>
      <c r="G21" s="6">
        <v>1</v>
      </c>
      <c r="H21" s="1">
        <v>60</v>
      </c>
      <c r="I21" s="1" t="s">
        <v>32</v>
      </c>
      <c r="J21" s="1">
        <v>65.853999999999999</v>
      </c>
      <c r="K21" s="1">
        <f t="shared" si="2"/>
        <v>-8.5289999999999964</v>
      </c>
      <c r="L21" s="1"/>
      <c r="M21" s="1"/>
      <c r="N21" s="1">
        <v>44.473800000000011</v>
      </c>
      <c r="O21" s="1">
        <f t="shared" si="4"/>
        <v>11.465</v>
      </c>
      <c r="P21" s="5">
        <f t="shared" ref="P21" si="8">10*O21-N21-F21</f>
        <v>70.18419999999999</v>
      </c>
      <c r="Q21" s="5"/>
      <c r="R21" s="1"/>
      <c r="S21" s="1">
        <f t="shared" si="6"/>
        <v>10</v>
      </c>
      <c r="T21" s="1">
        <f t="shared" si="7"/>
        <v>3.8783951155691243</v>
      </c>
      <c r="U21" s="1">
        <v>8.2108000000000008</v>
      </c>
      <c r="V21" s="1">
        <v>6.1682000000000006</v>
      </c>
      <c r="W21" s="1">
        <v>7.7221999999999991</v>
      </c>
      <c r="X21" s="1">
        <v>8.0914000000000001</v>
      </c>
      <c r="Y21" s="1">
        <v>9.3103999999999996</v>
      </c>
      <c r="Z21" s="1">
        <v>9.6571999999999996</v>
      </c>
      <c r="AA21" s="1"/>
      <c r="AB21" s="1">
        <f t="shared" si="3"/>
        <v>70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31</v>
      </c>
      <c r="C22" s="1">
        <v>440.351</v>
      </c>
      <c r="D22" s="1">
        <v>100.85</v>
      </c>
      <c r="E22" s="1">
        <v>303.81</v>
      </c>
      <c r="F22" s="1">
        <v>123.548</v>
      </c>
      <c r="G22" s="6">
        <v>1</v>
      </c>
      <c r="H22" s="1">
        <v>60</v>
      </c>
      <c r="I22" s="1" t="s">
        <v>32</v>
      </c>
      <c r="J22" s="1">
        <v>285.024</v>
      </c>
      <c r="K22" s="1">
        <f t="shared" si="2"/>
        <v>18.786000000000001</v>
      </c>
      <c r="L22" s="1"/>
      <c r="M22" s="1"/>
      <c r="N22" s="1">
        <v>46.400399999999983</v>
      </c>
      <c r="O22" s="1">
        <f t="shared" si="4"/>
        <v>60.762</v>
      </c>
      <c r="P22" s="5">
        <f>9.6*O22-N22-F22</f>
        <v>413.36680000000001</v>
      </c>
      <c r="Q22" s="5"/>
      <c r="R22" s="1"/>
      <c r="S22" s="1">
        <f t="shared" si="6"/>
        <v>9.6</v>
      </c>
      <c r="T22" s="1">
        <f t="shared" si="7"/>
        <v>2.7969520423949179</v>
      </c>
      <c r="U22" s="1">
        <v>46.841999999999999</v>
      </c>
      <c r="V22" s="1">
        <v>49.751600000000003</v>
      </c>
      <c r="W22" s="1">
        <v>63.2746</v>
      </c>
      <c r="X22" s="1">
        <v>64.301000000000002</v>
      </c>
      <c r="Y22" s="1">
        <v>53.692399999999999</v>
      </c>
      <c r="Z22" s="1">
        <v>50.985599999999998</v>
      </c>
      <c r="AA22" s="1"/>
      <c r="AB22" s="1">
        <f t="shared" si="3"/>
        <v>413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54</v>
      </c>
      <c r="B23" s="14" t="s">
        <v>31</v>
      </c>
      <c r="C23" s="14">
        <v>-123.99</v>
      </c>
      <c r="D23" s="14">
        <v>168.23</v>
      </c>
      <c r="E23" s="21">
        <v>38.802999999999997</v>
      </c>
      <c r="F23" s="21">
        <v>-2.6179999999999999</v>
      </c>
      <c r="G23" s="15">
        <v>0</v>
      </c>
      <c r="H23" s="14">
        <v>60</v>
      </c>
      <c r="I23" s="14" t="s">
        <v>55</v>
      </c>
      <c r="J23" s="14">
        <v>41.218000000000004</v>
      </c>
      <c r="K23" s="14">
        <f t="shared" si="2"/>
        <v>-2.4150000000000063</v>
      </c>
      <c r="L23" s="14"/>
      <c r="M23" s="14"/>
      <c r="N23" s="14"/>
      <c r="O23" s="14">
        <f t="shared" si="4"/>
        <v>7.7605999999999993</v>
      </c>
      <c r="P23" s="16"/>
      <c r="Q23" s="16"/>
      <c r="R23" s="14"/>
      <c r="S23" s="14">
        <f t="shared" si="6"/>
        <v>-0.33734505064041442</v>
      </c>
      <c r="T23" s="14">
        <f t="shared" si="7"/>
        <v>-0.33734505064041442</v>
      </c>
      <c r="U23" s="14">
        <v>10.4232</v>
      </c>
      <c r="V23" s="14">
        <v>10.4232</v>
      </c>
      <c r="W23" s="14">
        <v>0.51800000000000002</v>
      </c>
      <c r="X23" s="14">
        <v>18.442</v>
      </c>
      <c r="Y23" s="14">
        <v>2.8460000000000001</v>
      </c>
      <c r="Z23" s="14">
        <v>2.8460000000000001</v>
      </c>
      <c r="AA23" s="14" t="s">
        <v>56</v>
      </c>
      <c r="AB23" s="14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31</v>
      </c>
      <c r="C24" s="1">
        <v>197.71899999999999</v>
      </c>
      <c r="D24" s="1">
        <v>58.14</v>
      </c>
      <c r="E24" s="1">
        <v>135.19</v>
      </c>
      <c r="F24" s="1">
        <v>81.653999999999996</v>
      </c>
      <c r="G24" s="6">
        <v>1</v>
      </c>
      <c r="H24" s="1">
        <v>60</v>
      </c>
      <c r="I24" s="1" t="s">
        <v>32</v>
      </c>
      <c r="J24" s="1">
        <v>128.69200000000001</v>
      </c>
      <c r="K24" s="1">
        <f t="shared" si="2"/>
        <v>6.4979999999999905</v>
      </c>
      <c r="L24" s="1"/>
      <c r="M24" s="1"/>
      <c r="N24" s="1">
        <v>10.78839999999995</v>
      </c>
      <c r="O24" s="1">
        <f t="shared" si="4"/>
        <v>27.038</v>
      </c>
      <c r="P24" s="5">
        <f t="shared" ref="P24:P26" si="9">9.6*O24-N24-F24</f>
        <v>167.12240000000006</v>
      </c>
      <c r="Q24" s="5"/>
      <c r="R24" s="1"/>
      <c r="S24" s="1">
        <f t="shared" si="6"/>
        <v>9.6</v>
      </c>
      <c r="T24" s="1">
        <f t="shared" si="7"/>
        <v>3.4189806938382996</v>
      </c>
      <c r="U24" s="1">
        <v>20.931000000000001</v>
      </c>
      <c r="V24" s="1">
        <v>22.504999999999999</v>
      </c>
      <c r="W24" s="1">
        <v>28.483599999999999</v>
      </c>
      <c r="X24" s="1">
        <v>27.9176</v>
      </c>
      <c r="Y24" s="1">
        <v>21.377600000000001</v>
      </c>
      <c r="Z24" s="1">
        <v>23.890799999999999</v>
      </c>
      <c r="AA24" s="1"/>
      <c r="AB24" s="1">
        <f t="shared" si="3"/>
        <v>167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31</v>
      </c>
      <c r="C25" s="1">
        <v>235.05799999999999</v>
      </c>
      <c r="D25" s="1">
        <v>23.155999999999999</v>
      </c>
      <c r="E25" s="1">
        <v>156.76599999999999</v>
      </c>
      <c r="F25" s="1">
        <v>72.611999999999995</v>
      </c>
      <c r="G25" s="6">
        <v>1</v>
      </c>
      <c r="H25" s="1">
        <v>60</v>
      </c>
      <c r="I25" s="1" t="s">
        <v>32</v>
      </c>
      <c r="J25" s="1">
        <v>130.66900000000001</v>
      </c>
      <c r="K25" s="1">
        <f t="shared" si="2"/>
        <v>26.09699999999998</v>
      </c>
      <c r="L25" s="1"/>
      <c r="M25" s="1"/>
      <c r="N25" s="1">
        <v>15.774400000000011</v>
      </c>
      <c r="O25" s="1">
        <f t="shared" si="4"/>
        <v>31.353199999999998</v>
      </c>
      <c r="P25" s="5">
        <f t="shared" si="9"/>
        <v>212.60431999999994</v>
      </c>
      <c r="Q25" s="5"/>
      <c r="R25" s="1"/>
      <c r="S25" s="1">
        <f t="shared" si="6"/>
        <v>9.6</v>
      </c>
      <c r="T25" s="1">
        <f t="shared" si="7"/>
        <v>2.8190551522651601</v>
      </c>
      <c r="U25" s="1">
        <v>19.301400000000001</v>
      </c>
      <c r="V25" s="1">
        <v>17.1876</v>
      </c>
      <c r="W25" s="1">
        <v>24.608000000000001</v>
      </c>
      <c r="X25" s="1">
        <v>28.1448</v>
      </c>
      <c r="Y25" s="1">
        <v>24.045400000000001</v>
      </c>
      <c r="Z25" s="1">
        <v>22.612400000000001</v>
      </c>
      <c r="AA25" s="1"/>
      <c r="AB25" s="1">
        <f t="shared" si="3"/>
        <v>213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31</v>
      </c>
      <c r="C26" s="1">
        <v>84.245000000000005</v>
      </c>
      <c r="D26" s="1">
        <v>112.298</v>
      </c>
      <c r="E26" s="1">
        <v>99.781999999999996</v>
      </c>
      <c r="F26" s="1">
        <v>77.471999999999994</v>
      </c>
      <c r="G26" s="6">
        <v>1</v>
      </c>
      <c r="H26" s="1">
        <v>60</v>
      </c>
      <c r="I26" s="1" t="s">
        <v>32</v>
      </c>
      <c r="J26" s="1">
        <v>106.434</v>
      </c>
      <c r="K26" s="1">
        <f t="shared" si="2"/>
        <v>-6.652000000000001</v>
      </c>
      <c r="L26" s="1"/>
      <c r="M26" s="1"/>
      <c r="N26" s="1">
        <v>15.656999999999989</v>
      </c>
      <c r="O26" s="1">
        <f t="shared" si="4"/>
        <v>19.956399999999999</v>
      </c>
      <c r="P26" s="5">
        <f t="shared" si="9"/>
        <v>98.45244000000001</v>
      </c>
      <c r="Q26" s="5"/>
      <c r="R26" s="1"/>
      <c r="S26" s="1">
        <f t="shared" si="6"/>
        <v>9.6</v>
      </c>
      <c r="T26" s="1">
        <f t="shared" si="7"/>
        <v>4.6666232386602795</v>
      </c>
      <c r="U26" s="1">
        <v>15.762</v>
      </c>
      <c r="V26" s="1">
        <v>16.994199999999999</v>
      </c>
      <c r="W26" s="1">
        <v>32.940600000000003</v>
      </c>
      <c r="X26" s="1">
        <v>33.308800000000012</v>
      </c>
      <c r="Y26" s="1">
        <v>27.698</v>
      </c>
      <c r="Z26" s="1">
        <v>28.395</v>
      </c>
      <c r="AA26" s="1"/>
      <c r="AB26" s="1">
        <f t="shared" si="3"/>
        <v>98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31</v>
      </c>
      <c r="C27" s="1">
        <v>23.257999999999999</v>
      </c>
      <c r="D27" s="1">
        <v>53.838999999999999</v>
      </c>
      <c r="E27" s="1">
        <v>8.3490000000000002</v>
      </c>
      <c r="F27" s="1">
        <v>65.299000000000007</v>
      </c>
      <c r="G27" s="6">
        <v>1</v>
      </c>
      <c r="H27" s="1">
        <v>35</v>
      </c>
      <c r="I27" s="1" t="s">
        <v>32</v>
      </c>
      <c r="J27" s="1">
        <v>15.4</v>
      </c>
      <c r="K27" s="1">
        <f t="shared" si="2"/>
        <v>-7.0510000000000002</v>
      </c>
      <c r="L27" s="1"/>
      <c r="M27" s="1"/>
      <c r="N27" s="1"/>
      <c r="O27" s="1">
        <f t="shared" si="4"/>
        <v>1.6698</v>
      </c>
      <c r="P27" s="5"/>
      <c r="Q27" s="5"/>
      <c r="R27" s="1"/>
      <c r="S27" s="1">
        <f t="shared" si="6"/>
        <v>39.105880943825611</v>
      </c>
      <c r="T27" s="1">
        <f t="shared" si="7"/>
        <v>39.105880943825611</v>
      </c>
      <c r="U27" s="1">
        <v>2.8664000000000001</v>
      </c>
      <c r="V27" s="1">
        <v>3.7016</v>
      </c>
      <c r="W27" s="1">
        <v>3.1880000000000002</v>
      </c>
      <c r="X27" s="1">
        <v>2.9051999999999998</v>
      </c>
      <c r="Y27" s="1">
        <v>2.3448000000000002</v>
      </c>
      <c r="Z27" s="1">
        <v>2.1528</v>
      </c>
      <c r="AA27" s="24" t="s">
        <v>110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7" t="s">
        <v>61</v>
      </c>
      <c r="B28" s="17" t="s">
        <v>31</v>
      </c>
      <c r="C28" s="17"/>
      <c r="D28" s="17"/>
      <c r="E28" s="17"/>
      <c r="F28" s="17"/>
      <c r="G28" s="18">
        <v>0</v>
      </c>
      <c r="H28" s="17">
        <v>30</v>
      </c>
      <c r="I28" s="17" t="s">
        <v>32</v>
      </c>
      <c r="J28" s="17"/>
      <c r="K28" s="17">
        <f t="shared" si="2"/>
        <v>0</v>
      </c>
      <c r="L28" s="17"/>
      <c r="M28" s="17"/>
      <c r="N28" s="17"/>
      <c r="O28" s="17">
        <f t="shared" si="4"/>
        <v>0</v>
      </c>
      <c r="P28" s="19"/>
      <c r="Q28" s="19"/>
      <c r="R28" s="17"/>
      <c r="S28" s="17" t="e">
        <f t="shared" si="6"/>
        <v>#DIV/0!</v>
      </c>
      <c r="T28" s="17" t="e">
        <f t="shared" si="7"/>
        <v>#DIV/0!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 t="s">
        <v>62</v>
      </c>
      <c r="AB28" s="17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31</v>
      </c>
      <c r="C29" s="1">
        <v>161.62299999999999</v>
      </c>
      <c r="D29" s="1">
        <v>114.25</v>
      </c>
      <c r="E29" s="1">
        <v>107.005</v>
      </c>
      <c r="F29" s="1">
        <v>137.26599999999999</v>
      </c>
      <c r="G29" s="6">
        <v>1</v>
      </c>
      <c r="H29" s="1">
        <v>30</v>
      </c>
      <c r="I29" s="1" t="s">
        <v>32</v>
      </c>
      <c r="J29" s="1">
        <v>108.033</v>
      </c>
      <c r="K29" s="1">
        <f t="shared" si="2"/>
        <v>-1.0280000000000058</v>
      </c>
      <c r="L29" s="1"/>
      <c r="M29" s="1"/>
      <c r="N29" s="1">
        <v>40.828799999999973</v>
      </c>
      <c r="O29" s="1">
        <f t="shared" si="4"/>
        <v>21.401</v>
      </c>
      <c r="P29" s="5">
        <f t="shared" ref="P29:P30" si="10">10*O29-N29-F29</f>
        <v>35.915200000000027</v>
      </c>
      <c r="Q29" s="5"/>
      <c r="R29" s="1"/>
      <c r="S29" s="1">
        <f t="shared" si="6"/>
        <v>10</v>
      </c>
      <c r="T29" s="1">
        <f t="shared" si="7"/>
        <v>8.3217980468202413</v>
      </c>
      <c r="U29" s="1">
        <v>23.591799999999999</v>
      </c>
      <c r="V29" s="1">
        <v>23.44</v>
      </c>
      <c r="W29" s="1">
        <v>23.6008</v>
      </c>
      <c r="X29" s="1">
        <v>24.411799999999999</v>
      </c>
      <c r="Y29" s="1">
        <v>22.919</v>
      </c>
      <c r="Z29" s="1">
        <v>22.0564</v>
      </c>
      <c r="AA29" s="1"/>
      <c r="AB29" s="1">
        <f t="shared" si="3"/>
        <v>36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31</v>
      </c>
      <c r="C30" s="1">
        <v>118.033</v>
      </c>
      <c r="D30" s="1">
        <v>106.447</v>
      </c>
      <c r="E30" s="1">
        <v>121.282</v>
      </c>
      <c r="F30" s="1">
        <v>90.994</v>
      </c>
      <c r="G30" s="6">
        <v>1</v>
      </c>
      <c r="H30" s="1">
        <v>30</v>
      </c>
      <c r="I30" s="1" t="s">
        <v>32</v>
      </c>
      <c r="J30" s="1">
        <v>125.923</v>
      </c>
      <c r="K30" s="1">
        <f t="shared" si="2"/>
        <v>-4.6410000000000053</v>
      </c>
      <c r="L30" s="1"/>
      <c r="M30" s="1"/>
      <c r="N30" s="1"/>
      <c r="O30" s="1">
        <f t="shared" si="4"/>
        <v>24.256399999999999</v>
      </c>
      <c r="P30" s="5">
        <f t="shared" si="10"/>
        <v>151.57</v>
      </c>
      <c r="Q30" s="5"/>
      <c r="R30" s="1"/>
      <c r="S30" s="1">
        <f t="shared" si="6"/>
        <v>10</v>
      </c>
      <c r="T30" s="1">
        <f t="shared" si="7"/>
        <v>3.7513398525749908</v>
      </c>
      <c r="U30" s="1">
        <v>16.109000000000002</v>
      </c>
      <c r="V30" s="1">
        <v>17.375399999999999</v>
      </c>
      <c r="W30" s="1">
        <v>24.884599999999999</v>
      </c>
      <c r="X30" s="1">
        <v>26.271599999999999</v>
      </c>
      <c r="Y30" s="1">
        <v>21.501799999999999</v>
      </c>
      <c r="Z30" s="1">
        <v>20.5212</v>
      </c>
      <c r="AA30" s="1"/>
      <c r="AB30" s="1">
        <f t="shared" si="3"/>
        <v>152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7" t="s">
        <v>65</v>
      </c>
      <c r="B31" s="17" t="s">
        <v>31</v>
      </c>
      <c r="C31" s="17"/>
      <c r="D31" s="17"/>
      <c r="E31" s="17"/>
      <c r="F31" s="17"/>
      <c r="G31" s="18">
        <v>0</v>
      </c>
      <c r="H31" s="17">
        <v>45</v>
      </c>
      <c r="I31" s="17" t="s">
        <v>32</v>
      </c>
      <c r="J31" s="17"/>
      <c r="K31" s="17">
        <f t="shared" si="2"/>
        <v>0</v>
      </c>
      <c r="L31" s="17"/>
      <c r="M31" s="17"/>
      <c r="N31" s="17"/>
      <c r="O31" s="17">
        <f t="shared" si="4"/>
        <v>0</v>
      </c>
      <c r="P31" s="19"/>
      <c r="Q31" s="19"/>
      <c r="R31" s="17"/>
      <c r="S31" s="17" t="e">
        <f t="shared" si="6"/>
        <v>#DIV/0!</v>
      </c>
      <c r="T31" s="17" t="e">
        <f t="shared" si="7"/>
        <v>#DIV/0!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 t="s">
        <v>62</v>
      </c>
      <c r="AB31" s="17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7" t="s">
        <v>66</v>
      </c>
      <c r="B32" s="17" t="s">
        <v>31</v>
      </c>
      <c r="C32" s="17"/>
      <c r="D32" s="17"/>
      <c r="E32" s="17"/>
      <c r="F32" s="17"/>
      <c r="G32" s="18">
        <v>0</v>
      </c>
      <c r="H32" s="17">
        <v>40</v>
      </c>
      <c r="I32" s="17" t="s">
        <v>32</v>
      </c>
      <c r="J32" s="17"/>
      <c r="K32" s="17">
        <f t="shared" si="2"/>
        <v>0</v>
      </c>
      <c r="L32" s="17"/>
      <c r="M32" s="17"/>
      <c r="N32" s="17"/>
      <c r="O32" s="17">
        <f t="shared" si="4"/>
        <v>0</v>
      </c>
      <c r="P32" s="19"/>
      <c r="Q32" s="19"/>
      <c r="R32" s="17"/>
      <c r="S32" s="17" t="e">
        <f t="shared" si="6"/>
        <v>#DIV/0!</v>
      </c>
      <c r="T32" s="17" t="e">
        <f t="shared" si="7"/>
        <v>#DIV/0!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 t="s">
        <v>62</v>
      </c>
      <c r="AB32" s="17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67</v>
      </c>
      <c r="B33" s="14" t="s">
        <v>31</v>
      </c>
      <c r="C33" s="14">
        <v>-5.1719999999999997</v>
      </c>
      <c r="D33" s="14">
        <v>5.1719999999999997</v>
      </c>
      <c r="E33" s="14"/>
      <c r="F33" s="14"/>
      <c r="G33" s="15">
        <v>0</v>
      </c>
      <c r="H33" s="14" t="e">
        <v>#N/A</v>
      </c>
      <c r="I33" s="14" t="s">
        <v>50</v>
      </c>
      <c r="J33" s="14"/>
      <c r="K33" s="14">
        <f t="shared" si="2"/>
        <v>0</v>
      </c>
      <c r="L33" s="14"/>
      <c r="M33" s="14"/>
      <c r="N33" s="14"/>
      <c r="O33" s="14">
        <f t="shared" si="4"/>
        <v>0</v>
      </c>
      <c r="P33" s="16"/>
      <c r="Q33" s="16"/>
      <c r="R33" s="14"/>
      <c r="S33" s="14" t="e">
        <f t="shared" si="6"/>
        <v>#DIV/0!</v>
      </c>
      <c r="T33" s="14" t="e">
        <f t="shared" si="7"/>
        <v>#DIV/0!</v>
      </c>
      <c r="U33" s="14">
        <v>0</v>
      </c>
      <c r="V33" s="14">
        <v>0</v>
      </c>
      <c r="W33" s="14">
        <v>0</v>
      </c>
      <c r="X33" s="14">
        <v>1.0344</v>
      </c>
      <c r="Y33" s="14">
        <v>1.0344</v>
      </c>
      <c r="Z33" s="14">
        <v>0</v>
      </c>
      <c r="AA33" s="14" t="s">
        <v>68</v>
      </c>
      <c r="AB33" s="14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31</v>
      </c>
      <c r="C34" s="1">
        <v>740.34900000000005</v>
      </c>
      <c r="D34" s="1">
        <v>250.53700000000001</v>
      </c>
      <c r="E34" s="1">
        <v>464.34399999999999</v>
      </c>
      <c r="F34" s="1">
        <v>448.10899999999998</v>
      </c>
      <c r="G34" s="6">
        <v>1</v>
      </c>
      <c r="H34" s="1">
        <v>40</v>
      </c>
      <c r="I34" s="1" t="s">
        <v>32</v>
      </c>
      <c r="J34" s="1">
        <v>454.548</v>
      </c>
      <c r="K34" s="1">
        <f t="shared" si="2"/>
        <v>9.7959999999999923</v>
      </c>
      <c r="L34" s="1"/>
      <c r="M34" s="1"/>
      <c r="N34" s="1">
        <v>169.39599999999979</v>
      </c>
      <c r="O34" s="1">
        <f t="shared" si="4"/>
        <v>92.868799999999993</v>
      </c>
      <c r="P34" s="5">
        <f t="shared" ref="P34:P54" si="11">10*O34-N34-F34</f>
        <v>311.18300000000016</v>
      </c>
      <c r="Q34" s="5"/>
      <c r="R34" s="1"/>
      <c r="S34" s="1">
        <f t="shared" si="6"/>
        <v>10</v>
      </c>
      <c r="T34" s="1">
        <f t="shared" si="7"/>
        <v>6.6492191134159135</v>
      </c>
      <c r="U34" s="1">
        <v>94.225999999999999</v>
      </c>
      <c r="V34" s="1">
        <v>91.728999999999999</v>
      </c>
      <c r="W34" s="1">
        <v>93.495000000000005</v>
      </c>
      <c r="X34" s="1">
        <v>106.0902</v>
      </c>
      <c r="Y34" s="1">
        <v>106.2328</v>
      </c>
      <c r="Z34" s="1">
        <v>116.6602</v>
      </c>
      <c r="AA34" s="1"/>
      <c r="AB34" s="1">
        <f t="shared" si="3"/>
        <v>311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31</v>
      </c>
      <c r="C35" s="1">
        <v>70.736000000000004</v>
      </c>
      <c r="D35" s="1">
        <v>15.906000000000001</v>
      </c>
      <c r="E35" s="1">
        <v>40.259</v>
      </c>
      <c r="F35" s="1">
        <v>23.521000000000001</v>
      </c>
      <c r="G35" s="6">
        <v>1</v>
      </c>
      <c r="H35" s="1">
        <v>40</v>
      </c>
      <c r="I35" s="1" t="s">
        <v>32</v>
      </c>
      <c r="J35" s="1">
        <v>40.1</v>
      </c>
      <c r="K35" s="1">
        <f t="shared" si="2"/>
        <v>0.15899999999999892</v>
      </c>
      <c r="L35" s="1"/>
      <c r="M35" s="1"/>
      <c r="N35" s="1">
        <v>14.078799999999999</v>
      </c>
      <c r="O35" s="1">
        <f t="shared" si="4"/>
        <v>8.0518000000000001</v>
      </c>
      <c r="P35" s="5">
        <f t="shared" si="11"/>
        <v>42.918199999999999</v>
      </c>
      <c r="Q35" s="5"/>
      <c r="R35" s="1"/>
      <c r="S35" s="1">
        <f t="shared" si="6"/>
        <v>10</v>
      </c>
      <c r="T35" s="1">
        <f t="shared" si="7"/>
        <v>4.6697384435778337</v>
      </c>
      <c r="U35" s="1">
        <v>6.923</v>
      </c>
      <c r="V35" s="1">
        <v>6.0911999999999997</v>
      </c>
      <c r="W35" s="1">
        <v>8.4481999999999999</v>
      </c>
      <c r="X35" s="1">
        <v>8.7135999999999996</v>
      </c>
      <c r="Y35" s="1">
        <v>10.7448</v>
      </c>
      <c r="Z35" s="1">
        <v>11.5678</v>
      </c>
      <c r="AA35" s="1"/>
      <c r="AB35" s="1">
        <f t="shared" si="3"/>
        <v>43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31</v>
      </c>
      <c r="C36" s="1">
        <v>39.307000000000002</v>
      </c>
      <c r="D36" s="1">
        <v>27.268999999999998</v>
      </c>
      <c r="E36" s="1">
        <v>3.2330000000000001</v>
      </c>
      <c r="F36" s="1">
        <v>31.277000000000001</v>
      </c>
      <c r="G36" s="6">
        <v>1</v>
      </c>
      <c r="H36" s="1">
        <v>45</v>
      </c>
      <c r="I36" s="1" t="s">
        <v>32</v>
      </c>
      <c r="J36" s="1">
        <v>3.226</v>
      </c>
      <c r="K36" s="1">
        <f t="shared" si="2"/>
        <v>7.0000000000001172E-3</v>
      </c>
      <c r="L36" s="1"/>
      <c r="M36" s="1"/>
      <c r="N36" s="1"/>
      <c r="O36" s="1">
        <f t="shared" si="4"/>
        <v>0.64660000000000006</v>
      </c>
      <c r="P36" s="5"/>
      <c r="Q36" s="5"/>
      <c r="R36" s="1"/>
      <c r="S36" s="1">
        <f t="shared" si="6"/>
        <v>48.371481596040823</v>
      </c>
      <c r="T36" s="1">
        <f t="shared" si="7"/>
        <v>48.371481596040823</v>
      </c>
      <c r="U36" s="1">
        <v>2.2761999999999998</v>
      </c>
      <c r="V36" s="1">
        <v>2.5196000000000001</v>
      </c>
      <c r="W36" s="1">
        <v>0.82179999999999997</v>
      </c>
      <c r="X36" s="1">
        <v>0.57840000000000003</v>
      </c>
      <c r="Y36" s="1">
        <v>0</v>
      </c>
      <c r="Z36" s="1">
        <v>0</v>
      </c>
      <c r="AA36" s="24" t="s">
        <v>110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31</v>
      </c>
      <c r="C37" s="1">
        <v>32.491</v>
      </c>
      <c r="D37" s="1">
        <v>39.618000000000002</v>
      </c>
      <c r="E37" s="1">
        <v>18.600999999999999</v>
      </c>
      <c r="F37" s="1">
        <v>27.145</v>
      </c>
      <c r="G37" s="6">
        <v>1</v>
      </c>
      <c r="H37" s="1">
        <v>30</v>
      </c>
      <c r="I37" s="1" t="s">
        <v>32</v>
      </c>
      <c r="J37" s="1">
        <v>19.8</v>
      </c>
      <c r="K37" s="1">
        <f t="shared" si="2"/>
        <v>-1.1990000000000016</v>
      </c>
      <c r="L37" s="1"/>
      <c r="M37" s="1"/>
      <c r="N37" s="1"/>
      <c r="O37" s="1">
        <f t="shared" si="4"/>
        <v>3.7201999999999997</v>
      </c>
      <c r="P37" s="5">
        <f t="shared" si="11"/>
        <v>10.056999999999999</v>
      </c>
      <c r="Q37" s="5"/>
      <c r="R37" s="1"/>
      <c r="S37" s="1">
        <f t="shared" si="6"/>
        <v>10</v>
      </c>
      <c r="T37" s="1">
        <f t="shared" si="7"/>
        <v>7.2966507177033497</v>
      </c>
      <c r="U37" s="1">
        <v>1.3622000000000001</v>
      </c>
      <c r="V37" s="1">
        <v>1.6576</v>
      </c>
      <c r="W37" s="1">
        <v>3.9312</v>
      </c>
      <c r="X37" s="1">
        <v>3.6454</v>
      </c>
      <c r="Y37" s="1">
        <v>-0.41460000000000002</v>
      </c>
      <c r="Z37" s="1">
        <v>-0.69020000000000004</v>
      </c>
      <c r="AA37" s="1"/>
      <c r="AB37" s="1">
        <f t="shared" si="3"/>
        <v>10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31</v>
      </c>
      <c r="C38" s="1">
        <v>428.60500000000002</v>
      </c>
      <c r="D38" s="1">
        <v>166.435</v>
      </c>
      <c r="E38" s="1">
        <v>358.65499999999997</v>
      </c>
      <c r="F38" s="1">
        <v>154.53200000000001</v>
      </c>
      <c r="G38" s="6">
        <v>1</v>
      </c>
      <c r="H38" s="1">
        <v>50</v>
      </c>
      <c r="I38" s="1" t="s">
        <v>32</v>
      </c>
      <c r="J38" s="1">
        <v>355.41</v>
      </c>
      <c r="K38" s="1">
        <f t="shared" ref="K38:K69" si="12">E38-J38</f>
        <v>3.2449999999999477</v>
      </c>
      <c r="L38" s="1"/>
      <c r="M38" s="1"/>
      <c r="N38" s="1">
        <v>168.93180000000001</v>
      </c>
      <c r="O38" s="1">
        <f t="shared" si="4"/>
        <v>71.730999999999995</v>
      </c>
      <c r="P38" s="5">
        <f t="shared" ref="P38:P39" si="13">9.6*O38-N38-F38</f>
        <v>365.15379999999993</v>
      </c>
      <c r="Q38" s="5"/>
      <c r="R38" s="1"/>
      <c r="S38" s="1">
        <f t="shared" si="6"/>
        <v>9.6</v>
      </c>
      <c r="T38" s="1">
        <f t="shared" si="7"/>
        <v>4.5094003987118541</v>
      </c>
      <c r="U38" s="1">
        <v>57.308799999999998</v>
      </c>
      <c r="V38" s="1">
        <v>52.345399999999998</v>
      </c>
      <c r="W38" s="1">
        <v>61.324199999999998</v>
      </c>
      <c r="X38" s="1">
        <v>61.398400000000002</v>
      </c>
      <c r="Y38" s="1">
        <v>53.044199999999996</v>
      </c>
      <c r="Z38" s="1">
        <v>58.541600000000003</v>
      </c>
      <c r="AA38" s="1"/>
      <c r="AB38" s="1">
        <f t="shared" ref="AB38:AB69" si="14">ROUND(P38*G38,0)</f>
        <v>365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31</v>
      </c>
      <c r="C39" s="1">
        <v>295.62599999999998</v>
      </c>
      <c r="D39" s="1">
        <v>139.90700000000001</v>
      </c>
      <c r="E39" s="1">
        <v>257.31299999999999</v>
      </c>
      <c r="F39" s="1">
        <v>120.702</v>
      </c>
      <c r="G39" s="6">
        <v>1</v>
      </c>
      <c r="H39" s="1">
        <v>50</v>
      </c>
      <c r="I39" s="1" t="s">
        <v>32</v>
      </c>
      <c r="J39" s="1">
        <v>255.10599999999999</v>
      </c>
      <c r="K39" s="1">
        <f t="shared" si="12"/>
        <v>2.2069999999999936</v>
      </c>
      <c r="L39" s="1"/>
      <c r="M39" s="1"/>
      <c r="N39" s="1">
        <v>166.3422000000001</v>
      </c>
      <c r="O39" s="1">
        <f t="shared" si="4"/>
        <v>51.462599999999995</v>
      </c>
      <c r="P39" s="5">
        <f t="shared" si="13"/>
        <v>206.99675999999982</v>
      </c>
      <c r="Q39" s="5"/>
      <c r="R39" s="1"/>
      <c r="S39" s="1">
        <f t="shared" si="6"/>
        <v>9.6</v>
      </c>
      <c r="T39" s="1">
        <f t="shared" si="7"/>
        <v>5.5777244056849078</v>
      </c>
      <c r="U39" s="1">
        <v>44.830199999999998</v>
      </c>
      <c r="V39" s="1">
        <v>38.703600000000002</v>
      </c>
      <c r="W39" s="1">
        <v>43.735399999999998</v>
      </c>
      <c r="X39" s="1">
        <v>44.875799999999998</v>
      </c>
      <c r="Y39" s="1">
        <v>37.220599999999997</v>
      </c>
      <c r="Z39" s="1">
        <v>44.094000000000001</v>
      </c>
      <c r="AA39" s="1"/>
      <c r="AB39" s="1">
        <f t="shared" si="14"/>
        <v>207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31</v>
      </c>
      <c r="C40" s="1">
        <v>26.242000000000001</v>
      </c>
      <c r="D40" s="1">
        <v>94.055000000000007</v>
      </c>
      <c r="E40" s="1">
        <v>47.381</v>
      </c>
      <c r="F40" s="1">
        <v>63.545999999999999</v>
      </c>
      <c r="G40" s="6">
        <v>1</v>
      </c>
      <c r="H40" s="1">
        <v>50</v>
      </c>
      <c r="I40" s="1" t="s">
        <v>32</v>
      </c>
      <c r="J40" s="1">
        <v>52.676000000000002</v>
      </c>
      <c r="K40" s="1">
        <f t="shared" si="12"/>
        <v>-5.2950000000000017</v>
      </c>
      <c r="L40" s="1"/>
      <c r="M40" s="1"/>
      <c r="N40" s="1">
        <v>54.832400000000021</v>
      </c>
      <c r="O40" s="1">
        <f t="shared" si="4"/>
        <v>9.4762000000000004</v>
      </c>
      <c r="P40" s="5"/>
      <c r="Q40" s="5"/>
      <c r="R40" s="1"/>
      <c r="S40" s="1">
        <f t="shared" si="6"/>
        <v>12.492180409868936</v>
      </c>
      <c r="T40" s="1">
        <f t="shared" si="7"/>
        <v>12.492180409868936</v>
      </c>
      <c r="U40" s="1">
        <v>12.6294</v>
      </c>
      <c r="V40" s="1">
        <v>10.053599999999999</v>
      </c>
      <c r="W40" s="1">
        <v>6.6158000000000001</v>
      </c>
      <c r="X40" s="1">
        <v>6.3298000000000014</v>
      </c>
      <c r="Y40" s="1">
        <v>7.3040000000000003</v>
      </c>
      <c r="Z40" s="1">
        <v>7.8816000000000006</v>
      </c>
      <c r="AA40" s="1"/>
      <c r="AB40" s="1">
        <f t="shared" si="1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37</v>
      </c>
      <c r="C41" s="1">
        <v>827</v>
      </c>
      <c r="D41" s="1">
        <v>324</v>
      </c>
      <c r="E41" s="1">
        <v>617</v>
      </c>
      <c r="F41" s="1">
        <v>394</v>
      </c>
      <c r="G41" s="6">
        <v>0.4</v>
      </c>
      <c r="H41" s="1">
        <v>45</v>
      </c>
      <c r="I41" s="1" t="s">
        <v>32</v>
      </c>
      <c r="J41" s="1">
        <v>621</v>
      </c>
      <c r="K41" s="1">
        <f t="shared" si="12"/>
        <v>-4</v>
      </c>
      <c r="L41" s="1"/>
      <c r="M41" s="1"/>
      <c r="N41" s="1">
        <v>360.40000000000009</v>
      </c>
      <c r="O41" s="1">
        <f t="shared" si="4"/>
        <v>123.4</v>
      </c>
      <c r="P41" s="5">
        <f t="shared" si="11"/>
        <v>479.59999999999991</v>
      </c>
      <c r="Q41" s="5"/>
      <c r="R41" s="1"/>
      <c r="S41" s="1">
        <f t="shared" si="6"/>
        <v>10</v>
      </c>
      <c r="T41" s="1">
        <f t="shared" si="7"/>
        <v>6.1134521880064838</v>
      </c>
      <c r="U41" s="1">
        <v>112.4</v>
      </c>
      <c r="V41" s="1">
        <v>101</v>
      </c>
      <c r="W41" s="1">
        <v>109.6</v>
      </c>
      <c r="X41" s="1">
        <v>118</v>
      </c>
      <c r="Y41" s="1">
        <v>123</v>
      </c>
      <c r="Z41" s="1">
        <v>126.4</v>
      </c>
      <c r="AA41" s="1"/>
      <c r="AB41" s="1">
        <f t="shared" si="14"/>
        <v>192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37</v>
      </c>
      <c r="C42" s="1">
        <v>69</v>
      </c>
      <c r="D42" s="1">
        <v>20</v>
      </c>
      <c r="E42" s="1">
        <v>43</v>
      </c>
      <c r="F42" s="1">
        <v>35</v>
      </c>
      <c r="G42" s="6">
        <v>0.45</v>
      </c>
      <c r="H42" s="1">
        <v>50</v>
      </c>
      <c r="I42" s="1" t="s">
        <v>32</v>
      </c>
      <c r="J42" s="1">
        <v>43</v>
      </c>
      <c r="K42" s="1">
        <f t="shared" si="12"/>
        <v>0</v>
      </c>
      <c r="L42" s="1"/>
      <c r="M42" s="1"/>
      <c r="N42" s="1">
        <v>10</v>
      </c>
      <c r="O42" s="1">
        <f t="shared" si="4"/>
        <v>8.6</v>
      </c>
      <c r="P42" s="5">
        <f t="shared" si="11"/>
        <v>41</v>
      </c>
      <c r="Q42" s="5"/>
      <c r="R42" s="1"/>
      <c r="S42" s="1">
        <f t="shared" si="6"/>
        <v>10</v>
      </c>
      <c r="T42" s="1">
        <f t="shared" si="7"/>
        <v>5.2325581395348841</v>
      </c>
      <c r="U42" s="1">
        <v>6.8</v>
      </c>
      <c r="V42" s="1">
        <v>6.6</v>
      </c>
      <c r="W42" s="1">
        <v>8</v>
      </c>
      <c r="X42" s="1">
        <v>7.6</v>
      </c>
      <c r="Y42" s="1">
        <v>6.4</v>
      </c>
      <c r="Z42" s="1">
        <v>6.2</v>
      </c>
      <c r="AA42" s="1"/>
      <c r="AB42" s="1">
        <f t="shared" si="14"/>
        <v>18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37</v>
      </c>
      <c r="C43" s="1">
        <v>783</v>
      </c>
      <c r="D43" s="1">
        <v>271</v>
      </c>
      <c r="E43" s="1">
        <v>525</v>
      </c>
      <c r="F43" s="1">
        <v>423</v>
      </c>
      <c r="G43" s="6">
        <v>0.4</v>
      </c>
      <c r="H43" s="1">
        <v>45</v>
      </c>
      <c r="I43" s="1" t="s">
        <v>32</v>
      </c>
      <c r="J43" s="1">
        <v>533</v>
      </c>
      <c r="K43" s="1">
        <f t="shared" si="12"/>
        <v>-8</v>
      </c>
      <c r="L43" s="1"/>
      <c r="M43" s="1"/>
      <c r="N43" s="1">
        <v>288.8</v>
      </c>
      <c r="O43" s="1">
        <f t="shared" si="4"/>
        <v>105</v>
      </c>
      <c r="P43" s="5">
        <f t="shared" si="11"/>
        <v>338.20000000000005</v>
      </c>
      <c r="Q43" s="5"/>
      <c r="R43" s="1"/>
      <c r="S43" s="1">
        <f t="shared" si="6"/>
        <v>10</v>
      </c>
      <c r="T43" s="1">
        <f t="shared" si="7"/>
        <v>6.7790476190476188</v>
      </c>
      <c r="U43" s="1">
        <v>99.8</v>
      </c>
      <c r="V43" s="1">
        <v>92.6</v>
      </c>
      <c r="W43" s="1">
        <v>106</v>
      </c>
      <c r="X43" s="1">
        <v>112.8</v>
      </c>
      <c r="Y43" s="1">
        <v>107.2</v>
      </c>
      <c r="Z43" s="1">
        <v>110.4</v>
      </c>
      <c r="AA43" s="1"/>
      <c r="AB43" s="1">
        <f t="shared" si="14"/>
        <v>135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31</v>
      </c>
      <c r="C44" s="1">
        <v>34.4</v>
      </c>
      <c r="D44" s="1">
        <v>110.759</v>
      </c>
      <c r="E44" s="1">
        <v>29.966999999999999</v>
      </c>
      <c r="F44" s="1">
        <v>91.792000000000002</v>
      </c>
      <c r="G44" s="6">
        <v>1</v>
      </c>
      <c r="H44" s="1">
        <v>45</v>
      </c>
      <c r="I44" s="1" t="s">
        <v>32</v>
      </c>
      <c r="J44" s="1">
        <v>27.35</v>
      </c>
      <c r="K44" s="1">
        <f t="shared" si="12"/>
        <v>2.6169999999999973</v>
      </c>
      <c r="L44" s="1"/>
      <c r="M44" s="1"/>
      <c r="N44" s="1">
        <v>10</v>
      </c>
      <c r="O44" s="1">
        <f t="shared" si="4"/>
        <v>5.9933999999999994</v>
      </c>
      <c r="P44" s="5"/>
      <c r="Q44" s="5"/>
      <c r="R44" s="1"/>
      <c r="S44" s="1">
        <f t="shared" si="6"/>
        <v>16.984015750659061</v>
      </c>
      <c r="T44" s="1">
        <f t="shared" si="7"/>
        <v>16.984015750659061</v>
      </c>
      <c r="U44" s="1">
        <v>7.0526</v>
      </c>
      <c r="V44" s="1">
        <v>7.9760000000000009</v>
      </c>
      <c r="W44" s="1">
        <v>5.5739999999999998</v>
      </c>
      <c r="X44" s="1">
        <v>5.4778000000000002</v>
      </c>
      <c r="Y44" s="1">
        <v>2.7181999999999999</v>
      </c>
      <c r="Z44" s="1">
        <v>2.3736000000000002</v>
      </c>
      <c r="AA44" s="20" t="s">
        <v>38</v>
      </c>
      <c r="AB44" s="1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37</v>
      </c>
      <c r="C45" s="1">
        <v>69</v>
      </c>
      <c r="D45" s="1">
        <v>12</v>
      </c>
      <c r="E45" s="1">
        <v>29</v>
      </c>
      <c r="F45" s="1">
        <v>48</v>
      </c>
      <c r="G45" s="6">
        <v>0.45</v>
      </c>
      <c r="H45" s="1">
        <v>45</v>
      </c>
      <c r="I45" s="1" t="s">
        <v>32</v>
      </c>
      <c r="J45" s="1">
        <v>32</v>
      </c>
      <c r="K45" s="1">
        <f t="shared" si="12"/>
        <v>-3</v>
      </c>
      <c r="L45" s="1"/>
      <c r="M45" s="1"/>
      <c r="N45" s="1"/>
      <c r="O45" s="1">
        <f t="shared" si="4"/>
        <v>5.8</v>
      </c>
      <c r="P45" s="5">
        <f t="shared" si="11"/>
        <v>10</v>
      </c>
      <c r="Q45" s="5"/>
      <c r="R45" s="1"/>
      <c r="S45" s="1">
        <f t="shared" si="6"/>
        <v>10</v>
      </c>
      <c r="T45" s="1">
        <f t="shared" si="7"/>
        <v>8.2758620689655178</v>
      </c>
      <c r="U45" s="1">
        <v>4.2</v>
      </c>
      <c r="V45" s="1">
        <v>3.8</v>
      </c>
      <c r="W45" s="1">
        <v>8.1999999999999993</v>
      </c>
      <c r="X45" s="1">
        <v>8.4</v>
      </c>
      <c r="Y45" s="1">
        <v>6</v>
      </c>
      <c r="Z45" s="1">
        <v>6</v>
      </c>
      <c r="AA45" s="1"/>
      <c r="AB45" s="1">
        <f t="shared" si="14"/>
        <v>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37</v>
      </c>
      <c r="C46" s="1">
        <v>82</v>
      </c>
      <c r="D46" s="1">
        <v>54</v>
      </c>
      <c r="E46" s="1">
        <v>49</v>
      </c>
      <c r="F46" s="1">
        <v>34</v>
      </c>
      <c r="G46" s="6">
        <v>0.35</v>
      </c>
      <c r="H46" s="1">
        <v>40</v>
      </c>
      <c r="I46" s="1" t="s">
        <v>32</v>
      </c>
      <c r="J46" s="1">
        <v>60</v>
      </c>
      <c r="K46" s="1">
        <f t="shared" si="12"/>
        <v>-11</v>
      </c>
      <c r="L46" s="1"/>
      <c r="M46" s="1"/>
      <c r="N46" s="1">
        <v>10.400000000000009</v>
      </c>
      <c r="O46" s="1">
        <f t="shared" si="4"/>
        <v>9.8000000000000007</v>
      </c>
      <c r="P46" s="5">
        <f t="shared" si="11"/>
        <v>53.599999999999994</v>
      </c>
      <c r="Q46" s="5"/>
      <c r="R46" s="1"/>
      <c r="S46" s="1">
        <f t="shared" si="6"/>
        <v>10</v>
      </c>
      <c r="T46" s="1">
        <f t="shared" si="7"/>
        <v>4.5306122448979593</v>
      </c>
      <c r="U46" s="1">
        <v>10.4</v>
      </c>
      <c r="V46" s="1">
        <v>11.4</v>
      </c>
      <c r="W46" s="1">
        <v>11.6</v>
      </c>
      <c r="X46" s="1">
        <v>12.2</v>
      </c>
      <c r="Y46" s="1">
        <v>9.4</v>
      </c>
      <c r="Z46" s="1">
        <v>7.6</v>
      </c>
      <c r="AA46" s="1"/>
      <c r="AB46" s="1">
        <f t="shared" si="14"/>
        <v>19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31</v>
      </c>
      <c r="C47" s="1">
        <v>150.10400000000001</v>
      </c>
      <c r="D47" s="1">
        <v>102.67</v>
      </c>
      <c r="E47" s="1">
        <v>91.927999999999997</v>
      </c>
      <c r="F47" s="1">
        <v>115.259</v>
      </c>
      <c r="G47" s="6">
        <v>1</v>
      </c>
      <c r="H47" s="1">
        <v>40</v>
      </c>
      <c r="I47" s="1" t="s">
        <v>32</v>
      </c>
      <c r="J47" s="1">
        <v>101.464</v>
      </c>
      <c r="K47" s="1">
        <f t="shared" si="12"/>
        <v>-9.5360000000000014</v>
      </c>
      <c r="L47" s="1"/>
      <c r="M47" s="1"/>
      <c r="N47" s="1">
        <v>43.96100000000002</v>
      </c>
      <c r="O47" s="1">
        <f t="shared" si="4"/>
        <v>18.3856</v>
      </c>
      <c r="P47" s="5">
        <f t="shared" si="11"/>
        <v>24.635999999999981</v>
      </c>
      <c r="Q47" s="5"/>
      <c r="R47" s="1"/>
      <c r="S47" s="1">
        <f t="shared" si="6"/>
        <v>10</v>
      </c>
      <c r="T47" s="1">
        <f t="shared" si="7"/>
        <v>8.6600382908363081</v>
      </c>
      <c r="U47" s="1">
        <v>21.251999999999999</v>
      </c>
      <c r="V47" s="1">
        <v>20.688800000000001</v>
      </c>
      <c r="W47" s="1">
        <v>19.667000000000002</v>
      </c>
      <c r="X47" s="1">
        <v>21.656600000000001</v>
      </c>
      <c r="Y47" s="1">
        <v>18.960599999999999</v>
      </c>
      <c r="Z47" s="1">
        <v>17.1142</v>
      </c>
      <c r="AA47" s="1"/>
      <c r="AB47" s="1">
        <f t="shared" si="14"/>
        <v>25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37</v>
      </c>
      <c r="C48" s="1">
        <v>161</v>
      </c>
      <c r="D48" s="1">
        <v>354</v>
      </c>
      <c r="E48" s="1">
        <v>149</v>
      </c>
      <c r="F48" s="1">
        <v>323</v>
      </c>
      <c r="G48" s="6">
        <v>0.4</v>
      </c>
      <c r="H48" s="1">
        <v>40</v>
      </c>
      <c r="I48" s="1" t="s">
        <v>32</v>
      </c>
      <c r="J48" s="1">
        <v>150</v>
      </c>
      <c r="K48" s="1">
        <f t="shared" si="12"/>
        <v>-1</v>
      </c>
      <c r="L48" s="1"/>
      <c r="M48" s="1"/>
      <c r="N48" s="1">
        <v>123.2</v>
      </c>
      <c r="O48" s="1">
        <f t="shared" si="4"/>
        <v>29.8</v>
      </c>
      <c r="P48" s="5"/>
      <c r="Q48" s="5"/>
      <c r="R48" s="1"/>
      <c r="S48" s="1">
        <f t="shared" si="6"/>
        <v>14.973154362416107</v>
      </c>
      <c r="T48" s="1">
        <f t="shared" si="7"/>
        <v>14.973154362416107</v>
      </c>
      <c r="U48" s="1">
        <v>50.2</v>
      </c>
      <c r="V48" s="1">
        <v>46.8</v>
      </c>
      <c r="W48" s="1">
        <v>38.200000000000003</v>
      </c>
      <c r="X48" s="1">
        <v>36.200000000000003</v>
      </c>
      <c r="Y48" s="1">
        <v>34.6</v>
      </c>
      <c r="Z48" s="1">
        <v>41.8</v>
      </c>
      <c r="AA48" s="1"/>
      <c r="AB48" s="1">
        <f t="shared" si="1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37</v>
      </c>
      <c r="C49" s="1">
        <v>497</v>
      </c>
      <c r="D49" s="1">
        <v>204</v>
      </c>
      <c r="E49" s="1">
        <v>247</v>
      </c>
      <c r="F49" s="1">
        <v>142</v>
      </c>
      <c r="G49" s="6">
        <v>0.4</v>
      </c>
      <c r="H49" s="1">
        <v>45</v>
      </c>
      <c r="I49" s="1" t="s">
        <v>32</v>
      </c>
      <c r="J49" s="1">
        <v>247</v>
      </c>
      <c r="K49" s="1">
        <f t="shared" si="12"/>
        <v>0</v>
      </c>
      <c r="L49" s="1"/>
      <c r="M49" s="1"/>
      <c r="N49" s="1">
        <v>84.799999999999955</v>
      </c>
      <c r="O49" s="1">
        <f t="shared" si="4"/>
        <v>49.4</v>
      </c>
      <c r="P49" s="5">
        <f t="shared" si="11"/>
        <v>267.20000000000005</v>
      </c>
      <c r="Q49" s="5"/>
      <c r="R49" s="1"/>
      <c r="S49" s="1">
        <f t="shared" si="6"/>
        <v>10</v>
      </c>
      <c r="T49" s="1">
        <f t="shared" si="7"/>
        <v>4.5910931174089065</v>
      </c>
      <c r="U49" s="1">
        <v>39.799999999999997</v>
      </c>
      <c r="V49" s="1">
        <v>39</v>
      </c>
      <c r="W49" s="1">
        <v>67.400000000000006</v>
      </c>
      <c r="X49" s="1">
        <v>63.8</v>
      </c>
      <c r="Y49" s="1">
        <v>39.6</v>
      </c>
      <c r="Z49" s="1">
        <v>48.6</v>
      </c>
      <c r="AA49" s="1"/>
      <c r="AB49" s="1">
        <f t="shared" si="14"/>
        <v>107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31</v>
      </c>
      <c r="C50" s="1">
        <v>181.88499999999999</v>
      </c>
      <c r="D50" s="1">
        <v>118.48399999999999</v>
      </c>
      <c r="E50" s="1">
        <v>89.307000000000002</v>
      </c>
      <c r="F50" s="1">
        <v>171.982</v>
      </c>
      <c r="G50" s="6">
        <v>1</v>
      </c>
      <c r="H50" s="1">
        <v>40</v>
      </c>
      <c r="I50" s="1" t="s">
        <v>32</v>
      </c>
      <c r="J50" s="1">
        <v>90.965999999999994</v>
      </c>
      <c r="K50" s="1">
        <f t="shared" si="12"/>
        <v>-1.6589999999999918</v>
      </c>
      <c r="L50" s="1"/>
      <c r="M50" s="1"/>
      <c r="N50" s="1">
        <v>48.502400000000023</v>
      </c>
      <c r="O50" s="1">
        <f t="shared" si="4"/>
        <v>17.8614</v>
      </c>
      <c r="P50" s="5"/>
      <c r="Q50" s="5"/>
      <c r="R50" s="1"/>
      <c r="S50" s="1">
        <f t="shared" si="6"/>
        <v>12.344183546642482</v>
      </c>
      <c r="T50" s="1">
        <f t="shared" si="7"/>
        <v>12.344183546642482</v>
      </c>
      <c r="U50" s="1">
        <v>24.014399999999998</v>
      </c>
      <c r="V50" s="1">
        <v>23.590599999999998</v>
      </c>
      <c r="W50" s="1">
        <v>23.1996</v>
      </c>
      <c r="X50" s="1">
        <v>25.192799999999998</v>
      </c>
      <c r="Y50" s="1">
        <v>20.287400000000002</v>
      </c>
      <c r="Z50" s="1">
        <v>18.398</v>
      </c>
      <c r="AA50" s="1"/>
      <c r="AB50" s="1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37</v>
      </c>
      <c r="C51" s="1">
        <v>69</v>
      </c>
      <c r="D51" s="1">
        <v>42</v>
      </c>
      <c r="E51" s="1">
        <v>47</v>
      </c>
      <c r="F51" s="1">
        <v>31</v>
      </c>
      <c r="G51" s="6">
        <v>0.35</v>
      </c>
      <c r="H51" s="1">
        <v>40</v>
      </c>
      <c r="I51" s="1" t="s">
        <v>32</v>
      </c>
      <c r="J51" s="1">
        <v>52</v>
      </c>
      <c r="K51" s="1">
        <f t="shared" si="12"/>
        <v>-5</v>
      </c>
      <c r="L51" s="1"/>
      <c r="M51" s="1"/>
      <c r="N51" s="1">
        <v>16.199999999999989</v>
      </c>
      <c r="O51" s="1">
        <f t="shared" si="4"/>
        <v>9.4</v>
      </c>
      <c r="P51" s="5">
        <f t="shared" si="11"/>
        <v>46.800000000000011</v>
      </c>
      <c r="Q51" s="5"/>
      <c r="R51" s="1"/>
      <c r="S51" s="1">
        <f t="shared" si="6"/>
        <v>10</v>
      </c>
      <c r="T51" s="1">
        <f t="shared" si="7"/>
        <v>5.0212765957446797</v>
      </c>
      <c r="U51" s="1">
        <v>9.1999999999999993</v>
      </c>
      <c r="V51" s="1">
        <v>9.6</v>
      </c>
      <c r="W51" s="1">
        <v>10.6</v>
      </c>
      <c r="X51" s="1">
        <v>10.6</v>
      </c>
      <c r="Y51" s="1">
        <v>9.8000000000000007</v>
      </c>
      <c r="Z51" s="1">
        <v>10.199999999999999</v>
      </c>
      <c r="AA51" s="1"/>
      <c r="AB51" s="1">
        <f t="shared" si="14"/>
        <v>16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37</v>
      </c>
      <c r="C52" s="1">
        <v>577</v>
      </c>
      <c r="D52" s="1">
        <v>510</v>
      </c>
      <c r="E52" s="1">
        <v>466</v>
      </c>
      <c r="F52" s="1">
        <v>469</v>
      </c>
      <c r="G52" s="6">
        <v>0.4</v>
      </c>
      <c r="H52" s="1">
        <v>40</v>
      </c>
      <c r="I52" s="1" t="s">
        <v>32</v>
      </c>
      <c r="J52" s="1">
        <v>471</v>
      </c>
      <c r="K52" s="1">
        <f t="shared" si="12"/>
        <v>-5</v>
      </c>
      <c r="L52" s="1"/>
      <c r="M52" s="1"/>
      <c r="N52" s="1">
        <v>116.59999999999989</v>
      </c>
      <c r="O52" s="1">
        <f t="shared" si="4"/>
        <v>93.2</v>
      </c>
      <c r="P52" s="5">
        <f t="shared" si="11"/>
        <v>346.40000000000009</v>
      </c>
      <c r="Q52" s="5"/>
      <c r="R52" s="1"/>
      <c r="S52" s="1">
        <f t="shared" si="6"/>
        <v>10</v>
      </c>
      <c r="T52" s="1">
        <f t="shared" si="7"/>
        <v>6.2832618025751064</v>
      </c>
      <c r="U52" s="1">
        <v>91.6</v>
      </c>
      <c r="V52" s="1">
        <v>95.2</v>
      </c>
      <c r="W52" s="1">
        <v>94.4</v>
      </c>
      <c r="X52" s="1">
        <v>92</v>
      </c>
      <c r="Y52" s="1">
        <v>95.6</v>
      </c>
      <c r="Z52" s="1">
        <v>106.2</v>
      </c>
      <c r="AA52" s="1"/>
      <c r="AB52" s="1">
        <f t="shared" si="14"/>
        <v>139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31</v>
      </c>
      <c r="C53" s="1">
        <v>218.10400000000001</v>
      </c>
      <c r="D53" s="1">
        <v>10.85</v>
      </c>
      <c r="E53" s="1">
        <v>183.071</v>
      </c>
      <c r="F53" s="1">
        <v>13.945</v>
      </c>
      <c r="G53" s="6">
        <v>1</v>
      </c>
      <c r="H53" s="1">
        <v>50</v>
      </c>
      <c r="I53" s="1" t="s">
        <v>32</v>
      </c>
      <c r="J53" s="1">
        <v>177.7</v>
      </c>
      <c r="K53" s="1">
        <f t="shared" si="12"/>
        <v>5.3710000000000093</v>
      </c>
      <c r="L53" s="1"/>
      <c r="M53" s="1"/>
      <c r="N53" s="1">
        <v>48.647199999999998</v>
      </c>
      <c r="O53" s="1">
        <f t="shared" si="4"/>
        <v>36.614199999999997</v>
      </c>
      <c r="P53" s="5">
        <f>9*O53-N53-F53</f>
        <v>266.93559999999997</v>
      </c>
      <c r="Q53" s="5"/>
      <c r="R53" s="1"/>
      <c r="S53" s="1">
        <f t="shared" si="6"/>
        <v>9</v>
      </c>
      <c r="T53" s="1">
        <f t="shared" si="7"/>
        <v>1.7095061478879781</v>
      </c>
      <c r="U53" s="1">
        <v>20.3492</v>
      </c>
      <c r="V53" s="1">
        <v>18.688400000000001</v>
      </c>
      <c r="W53" s="1">
        <v>24.0276</v>
      </c>
      <c r="X53" s="1">
        <v>23.488399999999999</v>
      </c>
      <c r="Y53" s="1">
        <v>18.112200000000001</v>
      </c>
      <c r="Z53" s="1">
        <v>19.441400000000002</v>
      </c>
      <c r="AA53" s="1"/>
      <c r="AB53" s="1">
        <f t="shared" si="14"/>
        <v>267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31</v>
      </c>
      <c r="C54" s="1">
        <v>179.08199999999999</v>
      </c>
      <c r="D54" s="1">
        <v>95.665000000000006</v>
      </c>
      <c r="E54" s="1">
        <v>117.58</v>
      </c>
      <c r="F54" s="1">
        <v>138.291</v>
      </c>
      <c r="G54" s="6">
        <v>1</v>
      </c>
      <c r="H54" s="1">
        <v>50</v>
      </c>
      <c r="I54" s="1" t="s">
        <v>32</v>
      </c>
      <c r="J54" s="1">
        <v>113.634</v>
      </c>
      <c r="K54" s="1">
        <f t="shared" si="12"/>
        <v>3.945999999999998</v>
      </c>
      <c r="L54" s="1"/>
      <c r="M54" s="1"/>
      <c r="N54" s="1">
        <v>25.712599999999991</v>
      </c>
      <c r="O54" s="1">
        <f t="shared" si="4"/>
        <v>23.515999999999998</v>
      </c>
      <c r="P54" s="5">
        <f t="shared" si="11"/>
        <v>71.156399999999991</v>
      </c>
      <c r="Q54" s="5"/>
      <c r="R54" s="1"/>
      <c r="S54" s="1">
        <f t="shared" si="6"/>
        <v>10</v>
      </c>
      <c r="T54" s="1">
        <f t="shared" si="7"/>
        <v>6.9741282531042694</v>
      </c>
      <c r="U54" s="1">
        <v>22.1586</v>
      </c>
      <c r="V54" s="1">
        <v>22.7498</v>
      </c>
      <c r="W54" s="1">
        <v>26.9834</v>
      </c>
      <c r="X54" s="1">
        <v>26.103200000000001</v>
      </c>
      <c r="Y54" s="1">
        <v>17.913399999999999</v>
      </c>
      <c r="Z54" s="1">
        <v>19.681799999999999</v>
      </c>
      <c r="AA54" s="1"/>
      <c r="AB54" s="1">
        <f t="shared" si="14"/>
        <v>71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91</v>
      </c>
      <c r="B55" s="14" t="s">
        <v>31</v>
      </c>
      <c r="C55" s="14">
        <v>94.855999999999995</v>
      </c>
      <c r="D55" s="14">
        <v>51.241999999999997</v>
      </c>
      <c r="E55" s="14">
        <v>50.204000000000001</v>
      </c>
      <c r="F55" s="14">
        <v>95.894000000000005</v>
      </c>
      <c r="G55" s="15">
        <v>0</v>
      </c>
      <c r="H55" s="14">
        <v>40</v>
      </c>
      <c r="I55" s="14" t="s">
        <v>50</v>
      </c>
      <c r="J55" s="14">
        <v>46.887999999999998</v>
      </c>
      <c r="K55" s="14">
        <f t="shared" si="12"/>
        <v>3.3160000000000025</v>
      </c>
      <c r="L55" s="14"/>
      <c r="M55" s="14"/>
      <c r="N55" s="14"/>
      <c r="O55" s="14">
        <f t="shared" si="4"/>
        <v>10.040800000000001</v>
      </c>
      <c r="P55" s="16"/>
      <c r="Q55" s="16"/>
      <c r="R55" s="14"/>
      <c r="S55" s="14">
        <f t="shared" si="6"/>
        <v>9.5504342283483386</v>
      </c>
      <c r="T55" s="14">
        <f t="shared" si="7"/>
        <v>9.5504342283483386</v>
      </c>
      <c r="U55" s="14">
        <v>0.76019999999999999</v>
      </c>
      <c r="V55" s="14">
        <v>2.2932000000000001</v>
      </c>
      <c r="W55" s="14">
        <v>12.4506</v>
      </c>
      <c r="X55" s="14">
        <v>12.490399999999999</v>
      </c>
      <c r="Y55" s="14">
        <v>3.1644000000000001</v>
      </c>
      <c r="Z55" s="14">
        <v>2.7669999999999999</v>
      </c>
      <c r="AA55" s="14" t="s">
        <v>92</v>
      </c>
      <c r="AB55" s="14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31</v>
      </c>
      <c r="C56" s="1">
        <v>323.238</v>
      </c>
      <c r="D56" s="1">
        <v>339.089</v>
      </c>
      <c r="E56" s="1">
        <v>151.422</v>
      </c>
      <c r="F56" s="1">
        <v>336.80500000000001</v>
      </c>
      <c r="G56" s="6">
        <v>1</v>
      </c>
      <c r="H56" s="1">
        <v>40</v>
      </c>
      <c r="I56" s="1" t="s">
        <v>94</v>
      </c>
      <c r="J56" s="1">
        <v>145.79499999999999</v>
      </c>
      <c r="K56" s="1">
        <f t="shared" si="12"/>
        <v>5.6270000000000095</v>
      </c>
      <c r="L56" s="1"/>
      <c r="M56" s="1"/>
      <c r="N56" s="1">
        <v>34.131599999999992</v>
      </c>
      <c r="O56" s="1">
        <f t="shared" si="4"/>
        <v>30.284399999999998</v>
      </c>
      <c r="P56" s="5"/>
      <c r="Q56" s="5"/>
      <c r="R56" s="1"/>
      <c r="S56" s="1">
        <f t="shared" si="6"/>
        <v>12.24843813976833</v>
      </c>
      <c r="T56" s="1">
        <f t="shared" si="7"/>
        <v>12.24843813976833</v>
      </c>
      <c r="U56" s="1">
        <v>45.791600000000003</v>
      </c>
      <c r="V56" s="1">
        <v>47.502000000000002</v>
      </c>
      <c r="W56" s="1">
        <v>34.734999999999999</v>
      </c>
      <c r="X56" s="1">
        <v>36.747399999999999</v>
      </c>
      <c r="Y56" s="1">
        <v>45.786000000000001</v>
      </c>
      <c r="Z56" s="1">
        <v>54.955199999999998</v>
      </c>
      <c r="AA56" s="1" t="s">
        <v>72</v>
      </c>
      <c r="AB56" s="1">
        <f t="shared" si="1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37</v>
      </c>
      <c r="C57" s="1">
        <v>59</v>
      </c>
      <c r="D57" s="1">
        <v>30</v>
      </c>
      <c r="E57" s="1">
        <v>41</v>
      </c>
      <c r="F57" s="1">
        <v>36</v>
      </c>
      <c r="G57" s="6">
        <v>0.45</v>
      </c>
      <c r="H57" s="1">
        <v>50</v>
      </c>
      <c r="I57" s="1" t="s">
        <v>32</v>
      </c>
      <c r="J57" s="1">
        <v>42</v>
      </c>
      <c r="K57" s="1">
        <f t="shared" si="12"/>
        <v>-1</v>
      </c>
      <c r="L57" s="1"/>
      <c r="M57" s="1"/>
      <c r="N57" s="1">
        <v>10</v>
      </c>
      <c r="O57" s="1">
        <f t="shared" si="4"/>
        <v>8.1999999999999993</v>
      </c>
      <c r="P57" s="5">
        <f t="shared" ref="P57:P60" si="15">10*O57-N57-F57</f>
        <v>36</v>
      </c>
      <c r="Q57" s="5"/>
      <c r="R57" s="1"/>
      <c r="S57" s="1">
        <f t="shared" si="6"/>
        <v>10</v>
      </c>
      <c r="T57" s="1">
        <f t="shared" si="7"/>
        <v>5.6097560975609762</v>
      </c>
      <c r="U57" s="1">
        <v>6.2</v>
      </c>
      <c r="V57" s="1">
        <v>5.8</v>
      </c>
      <c r="W57" s="1">
        <v>7.6</v>
      </c>
      <c r="X57" s="1">
        <v>7</v>
      </c>
      <c r="Y57" s="1">
        <v>6.8</v>
      </c>
      <c r="Z57" s="1">
        <v>6.8</v>
      </c>
      <c r="AA57" s="1"/>
      <c r="AB57" s="1">
        <f t="shared" si="14"/>
        <v>16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31</v>
      </c>
      <c r="C58" s="1">
        <v>35.968000000000004</v>
      </c>
      <c r="D58" s="1">
        <v>58.81</v>
      </c>
      <c r="E58" s="1">
        <v>25.381</v>
      </c>
      <c r="F58" s="1">
        <v>61.341999999999999</v>
      </c>
      <c r="G58" s="6">
        <v>1</v>
      </c>
      <c r="H58" s="1">
        <v>40</v>
      </c>
      <c r="I58" s="1" t="s">
        <v>32</v>
      </c>
      <c r="J58" s="1">
        <v>24.75</v>
      </c>
      <c r="K58" s="1">
        <f t="shared" si="12"/>
        <v>0.63100000000000023</v>
      </c>
      <c r="L58" s="1"/>
      <c r="M58" s="1"/>
      <c r="N58" s="1">
        <v>4.7234000000000016</v>
      </c>
      <c r="O58" s="1">
        <f t="shared" si="4"/>
        <v>5.0762</v>
      </c>
      <c r="P58" s="5"/>
      <c r="Q58" s="5"/>
      <c r="R58" s="1"/>
      <c r="S58" s="1">
        <f t="shared" si="6"/>
        <v>13.014735432016074</v>
      </c>
      <c r="T58" s="1">
        <f t="shared" si="7"/>
        <v>13.014735432016074</v>
      </c>
      <c r="U58" s="1">
        <v>6.0154000000000014</v>
      </c>
      <c r="V58" s="1">
        <v>6.5504000000000007</v>
      </c>
      <c r="W58" s="1">
        <v>5.3708</v>
      </c>
      <c r="X58" s="1">
        <v>6.1866000000000003</v>
      </c>
      <c r="Y58" s="1">
        <v>2.9727999999999999</v>
      </c>
      <c r="Z58" s="1">
        <v>2.6913999999999998</v>
      </c>
      <c r="AA58" s="1"/>
      <c r="AB58" s="1">
        <f t="shared" si="1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37</v>
      </c>
      <c r="C59" s="1">
        <v>424</v>
      </c>
      <c r="D59" s="1">
        <v>132</v>
      </c>
      <c r="E59" s="1">
        <v>99</v>
      </c>
      <c r="F59" s="1">
        <v>429</v>
      </c>
      <c r="G59" s="6">
        <v>0.4</v>
      </c>
      <c r="H59" s="1">
        <v>40</v>
      </c>
      <c r="I59" s="1" t="s">
        <v>32</v>
      </c>
      <c r="J59" s="1">
        <v>99</v>
      </c>
      <c r="K59" s="1">
        <f t="shared" si="12"/>
        <v>0</v>
      </c>
      <c r="L59" s="1"/>
      <c r="M59" s="1"/>
      <c r="N59" s="1"/>
      <c r="O59" s="1">
        <f t="shared" si="4"/>
        <v>19.8</v>
      </c>
      <c r="P59" s="5"/>
      <c r="Q59" s="5"/>
      <c r="R59" s="1"/>
      <c r="S59" s="1">
        <f t="shared" si="6"/>
        <v>21.666666666666664</v>
      </c>
      <c r="T59" s="1">
        <f t="shared" si="7"/>
        <v>21.666666666666664</v>
      </c>
      <c r="U59" s="1">
        <v>14.6</v>
      </c>
      <c r="V59" s="1">
        <v>13</v>
      </c>
      <c r="W59" s="1">
        <v>52.8</v>
      </c>
      <c r="X59" s="1">
        <v>51.8</v>
      </c>
      <c r="Y59" s="1">
        <v>22.2</v>
      </c>
      <c r="Z59" s="1">
        <v>19.600000000000001</v>
      </c>
      <c r="AA59" s="24" t="s">
        <v>110</v>
      </c>
      <c r="AB59" s="1">
        <f t="shared" si="14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37</v>
      </c>
      <c r="C60" s="1">
        <v>107</v>
      </c>
      <c r="D60" s="1">
        <v>89</v>
      </c>
      <c r="E60" s="1">
        <v>107</v>
      </c>
      <c r="F60" s="1">
        <v>73</v>
      </c>
      <c r="G60" s="6">
        <v>0.4</v>
      </c>
      <c r="H60" s="1">
        <v>40</v>
      </c>
      <c r="I60" s="1" t="s">
        <v>32</v>
      </c>
      <c r="J60" s="1">
        <v>106</v>
      </c>
      <c r="K60" s="1">
        <f t="shared" si="12"/>
        <v>1</v>
      </c>
      <c r="L60" s="1"/>
      <c r="M60" s="1"/>
      <c r="N60" s="1">
        <v>17</v>
      </c>
      <c r="O60" s="1">
        <f t="shared" si="4"/>
        <v>21.4</v>
      </c>
      <c r="P60" s="5">
        <f t="shared" si="15"/>
        <v>124</v>
      </c>
      <c r="Q60" s="5"/>
      <c r="R60" s="1"/>
      <c r="S60" s="1">
        <f t="shared" si="6"/>
        <v>10</v>
      </c>
      <c r="T60" s="1">
        <f t="shared" si="7"/>
        <v>4.2056074766355147</v>
      </c>
      <c r="U60" s="1">
        <v>16</v>
      </c>
      <c r="V60" s="1">
        <v>16.600000000000001</v>
      </c>
      <c r="W60" s="1">
        <v>17.399999999999999</v>
      </c>
      <c r="X60" s="1">
        <v>17.2</v>
      </c>
      <c r="Y60" s="1">
        <v>22.6</v>
      </c>
      <c r="Z60" s="1">
        <v>25.4</v>
      </c>
      <c r="AA60" s="1"/>
      <c r="AB60" s="1">
        <f t="shared" si="14"/>
        <v>50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7" t="s">
        <v>99</v>
      </c>
      <c r="B61" s="17" t="s">
        <v>31</v>
      </c>
      <c r="C61" s="17"/>
      <c r="D61" s="17"/>
      <c r="E61" s="17"/>
      <c r="F61" s="17"/>
      <c r="G61" s="18">
        <v>0</v>
      </c>
      <c r="H61" s="17">
        <v>50</v>
      </c>
      <c r="I61" s="17" t="s">
        <v>32</v>
      </c>
      <c r="J61" s="17"/>
      <c r="K61" s="17">
        <f t="shared" si="12"/>
        <v>0</v>
      </c>
      <c r="L61" s="17"/>
      <c r="M61" s="17"/>
      <c r="N61" s="17"/>
      <c r="O61" s="17">
        <f t="shared" si="4"/>
        <v>0</v>
      </c>
      <c r="P61" s="19"/>
      <c r="Q61" s="19"/>
      <c r="R61" s="17"/>
      <c r="S61" s="17" t="e">
        <f t="shared" si="6"/>
        <v>#DIV/0!</v>
      </c>
      <c r="T61" s="17" t="e">
        <f t="shared" si="7"/>
        <v>#DIV/0!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 t="s">
        <v>62</v>
      </c>
      <c r="AB61" s="17">
        <f t="shared" si="14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31</v>
      </c>
      <c r="C62" s="1">
        <v>141.47300000000001</v>
      </c>
      <c r="D62" s="1">
        <v>68.760999999999996</v>
      </c>
      <c r="E62" s="1">
        <v>89.378</v>
      </c>
      <c r="F62" s="1">
        <v>90.968000000000004</v>
      </c>
      <c r="G62" s="6">
        <v>1</v>
      </c>
      <c r="H62" s="1">
        <v>50</v>
      </c>
      <c r="I62" s="1" t="s">
        <v>32</v>
      </c>
      <c r="J62" s="1">
        <v>84.64</v>
      </c>
      <c r="K62" s="1">
        <f t="shared" si="12"/>
        <v>4.7379999999999995</v>
      </c>
      <c r="L62" s="1"/>
      <c r="M62" s="1"/>
      <c r="N62" s="1">
        <v>12.9808</v>
      </c>
      <c r="O62" s="1">
        <f t="shared" si="4"/>
        <v>17.875599999999999</v>
      </c>
      <c r="P62" s="5">
        <f t="shared" ref="P62:P65" si="16">10*O62-N62-F62</f>
        <v>74.80719999999998</v>
      </c>
      <c r="Q62" s="5"/>
      <c r="R62" s="1"/>
      <c r="S62" s="1">
        <f t="shared" si="6"/>
        <v>10</v>
      </c>
      <c r="T62" s="1">
        <f t="shared" si="7"/>
        <v>5.8151222896014687</v>
      </c>
      <c r="U62" s="1">
        <v>15.868</v>
      </c>
      <c r="V62" s="1">
        <v>16.117999999999999</v>
      </c>
      <c r="W62" s="1">
        <v>19.027200000000001</v>
      </c>
      <c r="X62" s="1">
        <v>18.272200000000002</v>
      </c>
      <c r="Y62" s="1">
        <v>14.275399999999999</v>
      </c>
      <c r="Z62" s="1">
        <v>15.57</v>
      </c>
      <c r="AA62" s="1"/>
      <c r="AB62" s="1">
        <f t="shared" si="14"/>
        <v>75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31</v>
      </c>
      <c r="C63" s="1">
        <v>87.557000000000002</v>
      </c>
      <c r="D63" s="1">
        <v>32.881</v>
      </c>
      <c r="E63" s="1">
        <v>94.864000000000004</v>
      </c>
      <c r="F63" s="1">
        <v>23.413</v>
      </c>
      <c r="G63" s="6">
        <v>1</v>
      </c>
      <c r="H63" s="1">
        <v>50</v>
      </c>
      <c r="I63" s="1" t="s">
        <v>32</v>
      </c>
      <c r="J63" s="1">
        <v>106.029</v>
      </c>
      <c r="K63" s="1">
        <f t="shared" si="12"/>
        <v>-11.164999999999992</v>
      </c>
      <c r="L63" s="1"/>
      <c r="M63" s="1"/>
      <c r="N63" s="1"/>
      <c r="O63" s="1">
        <f t="shared" si="4"/>
        <v>18.972799999999999</v>
      </c>
      <c r="P63" s="5">
        <f>7*O63-N63-F63</f>
        <v>109.39659999999999</v>
      </c>
      <c r="Q63" s="5"/>
      <c r="R63" s="1"/>
      <c r="S63" s="1">
        <f t="shared" si="6"/>
        <v>7</v>
      </c>
      <c r="T63" s="1">
        <f t="shared" si="7"/>
        <v>1.2340297689323665</v>
      </c>
      <c r="U63" s="1">
        <v>1.0964</v>
      </c>
      <c r="V63" s="1">
        <v>1.0998000000000001</v>
      </c>
      <c r="W63" s="1">
        <v>9.5074000000000005</v>
      </c>
      <c r="X63" s="1">
        <v>9.2324000000000002</v>
      </c>
      <c r="Y63" s="1">
        <v>3.2351999999999999</v>
      </c>
      <c r="Z63" s="1">
        <v>4.3133999999999997</v>
      </c>
      <c r="AA63" s="1"/>
      <c r="AB63" s="1">
        <f t="shared" si="14"/>
        <v>109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37</v>
      </c>
      <c r="C64" s="1">
        <v>45</v>
      </c>
      <c r="D64" s="1"/>
      <c r="E64" s="21">
        <f>37+E101</f>
        <v>44</v>
      </c>
      <c r="F64" s="21">
        <f>F101</f>
        <v>3</v>
      </c>
      <c r="G64" s="6">
        <v>0.4</v>
      </c>
      <c r="H64" s="1">
        <v>50</v>
      </c>
      <c r="I64" s="1" t="s">
        <v>32</v>
      </c>
      <c r="J64" s="1">
        <v>38</v>
      </c>
      <c r="K64" s="1">
        <f t="shared" si="12"/>
        <v>6</v>
      </c>
      <c r="L64" s="1"/>
      <c r="M64" s="1"/>
      <c r="N64" s="1">
        <v>15</v>
      </c>
      <c r="O64" s="1">
        <f t="shared" si="4"/>
        <v>8.8000000000000007</v>
      </c>
      <c r="P64" s="5">
        <f>9*O64-N64-F64</f>
        <v>61.2</v>
      </c>
      <c r="Q64" s="5"/>
      <c r="R64" s="1"/>
      <c r="S64" s="1">
        <f t="shared" si="6"/>
        <v>9</v>
      </c>
      <c r="T64" s="1">
        <f t="shared" si="7"/>
        <v>2.0454545454545454</v>
      </c>
      <c r="U64" s="1">
        <v>5</v>
      </c>
      <c r="V64" s="1">
        <v>4.2</v>
      </c>
      <c r="W64" s="1">
        <v>4.8</v>
      </c>
      <c r="X64" s="1">
        <v>4.5999999999999996</v>
      </c>
      <c r="Y64" s="1">
        <v>6.3715999999999999</v>
      </c>
      <c r="Z64" s="1">
        <v>6.9715999999999996</v>
      </c>
      <c r="AA64" s="1" t="s">
        <v>72</v>
      </c>
      <c r="AB64" s="1">
        <f t="shared" si="14"/>
        <v>24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37</v>
      </c>
      <c r="C65" s="1">
        <v>793</v>
      </c>
      <c r="D65" s="1">
        <v>360</v>
      </c>
      <c r="E65" s="1">
        <v>521</v>
      </c>
      <c r="F65" s="1">
        <v>451</v>
      </c>
      <c r="G65" s="6">
        <v>0.4</v>
      </c>
      <c r="H65" s="1">
        <v>40</v>
      </c>
      <c r="I65" s="1" t="s">
        <v>32</v>
      </c>
      <c r="J65" s="1">
        <v>530</v>
      </c>
      <c r="K65" s="1">
        <f t="shared" si="12"/>
        <v>-9</v>
      </c>
      <c r="L65" s="1"/>
      <c r="M65" s="1"/>
      <c r="N65" s="1">
        <v>194.8</v>
      </c>
      <c r="O65" s="1">
        <f t="shared" si="4"/>
        <v>104.2</v>
      </c>
      <c r="P65" s="5">
        <f t="shared" si="16"/>
        <v>396.20000000000005</v>
      </c>
      <c r="Q65" s="5"/>
      <c r="R65" s="1"/>
      <c r="S65" s="1">
        <f t="shared" si="6"/>
        <v>10</v>
      </c>
      <c r="T65" s="1">
        <f t="shared" si="7"/>
        <v>6.1976967370441454</v>
      </c>
      <c r="U65" s="1">
        <v>101.8</v>
      </c>
      <c r="V65" s="1">
        <v>101.4</v>
      </c>
      <c r="W65" s="1">
        <v>111.6</v>
      </c>
      <c r="X65" s="1">
        <v>116</v>
      </c>
      <c r="Y65" s="1">
        <v>114.6</v>
      </c>
      <c r="Z65" s="1">
        <v>114</v>
      </c>
      <c r="AA65" s="1"/>
      <c r="AB65" s="1">
        <f t="shared" si="14"/>
        <v>158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37</v>
      </c>
      <c r="C66" s="1">
        <v>484</v>
      </c>
      <c r="D66" s="1">
        <v>684</v>
      </c>
      <c r="E66" s="1">
        <v>401</v>
      </c>
      <c r="F66" s="1">
        <v>679</v>
      </c>
      <c r="G66" s="6">
        <v>0.4</v>
      </c>
      <c r="H66" s="1">
        <v>40</v>
      </c>
      <c r="I66" s="1" t="s">
        <v>32</v>
      </c>
      <c r="J66" s="1">
        <v>406</v>
      </c>
      <c r="K66" s="1">
        <f t="shared" si="12"/>
        <v>-5</v>
      </c>
      <c r="L66" s="1"/>
      <c r="M66" s="1"/>
      <c r="N66" s="1">
        <v>250.2</v>
      </c>
      <c r="O66" s="1">
        <f t="shared" si="4"/>
        <v>80.2</v>
      </c>
      <c r="P66" s="5"/>
      <c r="Q66" s="5"/>
      <c r="R66" s="1"/>
      <c r="S66" s="1">
        <f t="shared" si="6"/>
        <v>11.586034912718205</v>
      </c>
      <c r="T66" s="1">
        <f t="shared" si="7"/>
        <v>11.586034912718205</v>
      </c>
      <c r="U66" s="1">
        <v>113.2</v>
      </c>
      <c r="V66" s="1">
        <v>108.2</v>
      </c>
      <c r="W66" s="1">
        <v>92.4</v>
      </c>
      <c r="X66" s="1">
        <v>94</v>
      </c>
      <c r="Y66" s="1">
        <v>70.400000000000006</v>
      </c>
      <c r="Z66" s="1">
        <v>82.8</v>
      </c>
      <c r="AA66" s="1"/>
      <c r="AB66" s="1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7" t="s">
        <v>105</v>
      </c>
      <c r="B67" s="17" t="s">
        <v>31</v>
      </c>
      <c r="C67" s="17"/>
      <c r="D67" s="17"/>
      <c r="E67" s="17"/>
      <c r="F67" s="17"/>
      <c r="G67" s="18">
        <v>0</v>
      </c>
      <c r="H67" s="17">
        <v>40</v>
      </c>
      <c r="I67" s="17" t="s">
        <v>32</v>
      </c>
      <c r="J67" s="17"/>
      <c r="K67" s="17">
        <f t="shared" si="12"/>
        <v>0</v>
      </c>
      <c r="L67" s="17"/>
      <c r="M67" s="17"/>
      <c r="N67" s="17"/>
      <c r="O67" s="17">
        <f t="shared" si="4"/>
        <v>0</v>
      </c>
      <c r="P67" s="19"/>
      <c r="Q67" s="19"/>
      <c r="R67" s="17"/>
      <c r="S67" s="17" t="e">
        <f t="shared" si="6"/>
        <v>#DIV/0!</v>
      </c>
      <c r="T67" s="17" t="e">
        <f t="shared" si="7"/>
        <v>#DIV/0!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 t="s">
        <v>62</v>
      </c>
      <c r="AB67" s="17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31</v>
      </c>
      <c r="C68" s="1">
        <v>199.31299999999999</v>
      </c>
      <c r="D68" s="1">
        <v>120.015</v>
      </c>
      <c r="E68" s="1">
        <v>150.779</v>
      </c>
      <c r="F68" s="1">
        <v>123.70399999999999</v>
      </c>
      <c r="G68" s="6">
        <v>1</v>
      </c>
      <c r="H68" s="1">
        <v>40</v>
      </c>
      <c r="I68" s="1" t="s">
        <v>32</v>
      </c>
      <c r="J68" s="1">
        <v>142.13</v>
      </c>
      <c r="K68" s="1">
        <f t="shared" si="12"/>
        <v>8.6490000000000009</v>
      </c>
      <c r="L68" s="1"/>
      <c r="M68" s="1"/>
      <c r="N68" s="1">
        <v>54.722199999999987</v>
      </c>
      <c r="O68" s="1">
        <f t="shared" si="4"/>
        <v>30.155799999999999</v>
      </c>
      <c r="P68" s="5">
        <f t="shared" ref="P68:P69" si="17">10*O68-N68-F68</f>
        <v>123.13180000000001</v>
      </c>
      <c r="Q68" s="5"/>
      <c r="R68" s="1"/>
      <c r="S68" s="1">
        <f t="shared" si="6"/>
        <v>10</v>
      </c>
      <c r="T68" s="1">
        <f t="shared" si="7"/>
        <v>5.916812022894435</v>
      </c>
      <c r="U68" s="1">
        <v>25.152200000000001</v>
      </c>
      <c r="V68" s="1">
        <v>24.649799999999999</v>
      </c>
      <c r="W68" s="1">
        <v>28.094999999999999</v>
      </c>
      <c r="X68" s="1">
        <v>28.596599999999999</v>
      </c>
      <c r="Y68" s="1">
        <v>27.713000000000001</v>
      </c>
      <c r="Z68" s="1">
        <v>30.619800000000001</v>
      </c>
      <c r="AA68" s="1"/>
      <c r="AB68" s="1">
        <f t="shared" si="14"/>
        <v>123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31</v>
      </c>
      <c r="C69" s="1">
        <v>204.19300000000001</v>
      </c>
      <c r="D69" s="1">
        <v>126.68300000000001</v>
      </c>
      <c r="E69" s="1">
        <v>144.422</v>
      </c>
      <c r="F69" s="1">
        <v>115.294</v>
      </c>
      <c r="G69" s="6">
        <v>1</v>
      </c>
      <c r="H69" s="1">
        <v>40</v>
      </c>
      <c r="I69" s="1" t="s">
        <v>32</v>
      </c>
      <c r="J69" s="1">
        <v>136.249</v>
      </c>
      <c r="K69" s="1">
        <f t="shared" si="12"/>
        <v>8.1730000000000018</v>
      </c>
      <c r="L69" s="1"/>
      <c r="M69" s="1"/>
      <c r="N69" s="1">
        <v>32.899600000000042</v>
      </c>
      <c r="O69" s="1">
        <f t="shared" si="4"/>
        <v>28.884399999999999</v>
      </c>
      <c r="P69" s="5">
        <f t="shared" si="17"/>
        <v>140.65039999999993</v>
      </c>
      <c r="Q69" s="5"/>
      <c r="R69" s="1"/>
      <c r="S69" s="1">
        <f t="shared" si="6"/>
        <v>9.9999999999999982</v>
      </c>
      <c r="T69" s="1">
        <f t="shared" si="7"/>
        <v>5.1305756740662796</v>
      </c>
      <c r="U69" s="1">
        <v>26.387599999999999</v>
      </c>
      <c r="V69" s="1">
        <v>27.375800000000002</v>
      </c>
      <c r="W69" s="1">
        <v>29.734000000000002</v>
      </c>
      <c r="X69" s="1">
        <v>29.5594</v>
      </c>
      <c r="Y69" s="1">
        <v>25.5364</v>
      </c>
      <c r="Z69" s="1">
        <v>29.0504</v>
      </c>
      <c r="AA69" s="1"/>
      <c r="AB69" s="1">
        <f t="shared" si="14"/>
        <v>141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7" t="s">
        <v>108</v>
      </c>
      <c r="B70" s="17" t="s">
        <v>31</v>
      </c>
      <c r="C70" s="17"/>
      <c r="D70" s="17"/>
      <c r="E70" s="17"/>
      <c r="F70" s="17"/>
      <c r="G70" s="18">
        <v>0</v>
      </c>
      <c r="H70" s="17">
        <v>30</v>
      </c>
      <c r="I70" s="17" t="s">
        <v>32</v>
      </c>
      <c r="J70" s="17"/>
      <c r="K70" s="17">
        <f t="shared" ref="K70:K100" si="18">E70-J70</f>
        <v>0</v>
      </c>
      <c r="L70" s="17"/>
      <c r="M70" s="17"/>
      <c r="N70" s="17"/>
      <c r="O70" s="17">
        <f t="shared" si="4"/>
        <v>0</v>
      </c>
      <c r="P70" s="19"/>
      <c r="Q70" s="19"/>
      <c r="R70" s="17"/>
      <c r="S70" s="17" t="e">
        <f t="shared" si="6"/>
        <v>#DIV/0!</v>
      </c>
      <c r="T70" s="17" t="e">
        <f t="shared" si="7"/>
        <v>#DIV/0!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 t="s">
        <v>62</v>
      </c>
      <c r="AB70" s="17">
        <f t="shared" ref="AB70:AB101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37</v>
      </c>
      <c r="C71" s="1">
        <v>41</v>
      </c>
      <c r="D71" s="1"/>
      <c r="E71" s="1">
        <v>8</v>
      </c>
      <c r="F71" s="1">
        <v>33</v>
      </c>
      <c r="G71" s="6">
        <v>0.6</v>
      </c>
      <c r="H71" s="1">
        <v>60</v>
      </c>
      <c r="I71" s="1" t="s">
        <v>32</v>
      </c>
      <c r="J71" s="1">
        <v>8</v>
      </c>
      <c r="K71" s="1">
        <f t="shared" si="18"/>
        <v>0</v>
      </c>
      <c r="L71" s="1"/>
      <c r="M71" s="1"/>
      <c r="N71" s="1"/>
      <c r="O71" s="1">
        <f t="shared" ref="O71:O101" si="20">E71/5</f>
        <v>1.6</v>
      </c>
      <c r="P71" s="5"/>
      <c r="Q71" s="5"/>
      <c r="R71" s="1"/>
      <c r="S71" s="1">
        <f t="shared" ref="S71:S101" si="21">(F71+N71+P71)/O71</f>
        <v>20.625</v>
      </c>
      <c r="T71" s="1">
        <f t="shared" ref="T71:T101" si="22">(F71+N71)/O71</f>
        <v>20.625</v>
      </c>
      <c r="U71" s="1">
        <v>0.6</v>
      </c>
      <c r="V71" s="1">
        <v>0.2</v>
      </c>
      <c r="W71" s="1">
        <v>0</v>
      </c>
      <c r="X71" s="1">
        <v>0</v>
      </c>
      <c r="Y71" s="1">
        <v>-0.2</v>
      </c>
      <c r="Z71" s="1">
        <v>-0.2</v>
      </c>
      <c r="AA71" s="24" t="s">
        <v>110</v>
      </c>
      <c r="AB71" s="1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111</v>
      </c>
      <c r="B72" s="17" t="s">
        <v>37</v>
      </c>
      <c r="C72" s="17"/>
      <c r="D72" s="17"/>
      <c r="E72" s="17"/>
      <c r="F72" s="17"/>
      <c r="G72" s="18">
        <v>0</v>
      </c>
      <c r="H72" s="17">
        <v>50</v>
      </c>
      <c r="I72" s="17" t="s">
        <v>32</v>
      </c>
      <c r="J72" s="17"/>
      <c r="K72" s="17">
        <f t="shared" si="18"/>
        <v>0</v>
      </c>
      <c r="L72" s="17"/>
      <c r="M72" s="17"/>
      <c r="N72" s="17"/>
      <c r="O72" s="17">
        <f t="shared" si="20"/>
        <v>0</v>
      </c>
      <c r="P72" s="19"/>
      <c r="Q72" s="19"/>
      <c r="R72" s="17"/>
      <c r="S72" s="17" t="e">
        <f t="shared" si="21"/>
        <v>#DIV/0!</v>
      </c>
      <c r="T72" s="17" t="e">
        <f t="shared" si="22"/>
        <v>#DIV/0!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 t="s">
        <v>62</v>
      </c>
      <c r="AB72" s="17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7" t="s">
        <v>112</v>
      </c>
      <c r="B73" s="17" t="s">
        <v>37</v>
      </c>
      <c r="C73" s="17"/>
      <c r="D73" s="17"/>
      <c r="E73" s="17"/>
      <c r="F73" s="17"/>
      <c r="G73" s="18">
        <v>0</v>
      </c>
      <c r="H73" s="17">
        <v>50</v>
      </c>
      <c r="I73" s="17" t="s">
        <v>32</v>
      </c>
      <c r="J73" s="17"/>
      <c r="K73" s="17">
        <f t="shared" si="18"/>
        <v>0</v>
      </c>
      <c r="L73" s="17"/>
      <c r="M73" s="17"/>
      <c r="N73" s="17"/>
      <c r="O73" s="17">
        <f t="shared" si="20"/>
        <v>0</v>
      </c>
      <c r="P73" s="19"/>
      <c r="Q73" s="19"/>
      <c r="R73" s="17"/>
      <c r="S73" s="17" t="e">
        <f t="shared" si="21"/>
        <v>#DIV/0!</v>
      </c>
      <c r="T73" s="17" t="e">
        <f t="shared" si="22"/>
        <v>#DIV/0!</v>
      </c>
      <c r="U73" s="17">
        <v>0</v>
      </c>
      <c r="V73" s="17">
        <v>0</v>
      </c>
      <c r="W73" s="17">
        <v>0</v>
      </c>
      <c r="X73" s="17">
        <v>0</v>
      </c>
      <c r="Y73" s="17">
        <v>-0.2</v>
      </c>
      <c r="Z73" s="17">
        <v>-0.2</v>
      </c>
      <c r="AA73" s="17" t="s">
        <v>62</v>
      </c>
      <c r="AB73" s="17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7" t="s">
        <v>113</v>
      </c>
      <c r="B74" s="17" t="s">
        <v>37</v>
      </c>
      <c r="C74" s="17"/>
      <c r="D74" s="17"/>
      <c r="E74" s="17"/>
      <c r="F74" s="17"/>
      <c r="G74" s="18">
        <v>0</v>
      </c>
      <c r="H74" s="17">
        <v>30</v>
      </c>
      <c r="I74" s="17" t="s">
        <v>32</v>
      </c>
      <c r="J74" s="17"/>
      <c r="K74" s="17">
        <f t="shared" si="18"/>
        <v>0</v>
      </c>
      <c r="L74" s="17"/>
      <c r="M74" s="17"/>
      <c r="N74" s="17"/>
      <c r="O74" s="17">
        <f t="shared" si="20"/>
        <v>0</v>
      </c>
      <c r="P74" s="19"/>
      <c r="Q74" s="19"/>
      <c r="R74" s="17"/>
      <c r="S74" s="17" t="e">
        <f t="shared" si="21"/>
        <v>#DIV/0!</v>
      </c>
      <c r="T74" s="17" t="e">
        <f t="shared" si="22"/>
        <v>#DIV/0!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 t="s">
        <v>62</v>
      </c>
      <c r="AB74" s="17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37</v>
      </c>
      <c r="C75" s="1">
        <v>33</v>
      </c>
      <c r="D75" s="1"/>
      <c r="E75" s="1">
        <v>8</v>
      </c>
      <c r="F75" s="1">
        <v>25</v>
      </c>
      <c r="G75" s="6">
        <v>0.6</v>
      </c>
      <c r="H75" s="1">
        <v>55</v>
      </c>
      <c r="I75" s="1" t="s">
        <v>32</v>
      </c>
      <c r="J75" s="1">
        <v>8</v>
      </c>
      <c r="K75" s="1">
        <f t="shared" si="18"/>
        <v>0</v>
      </c>
      <c r="L75" s="1"/>
      <c r="M75" s="1"/>
      <c r="N75" s="1"/>
      <c r="O75" s="1">
        <f t="shared" si="20"/>
        <v>1.6</v>
      </c>
      <c r="P75" s="5"/>
      <c r="Q75" s="5"/>
      <c r="R75" s="1"/>
      <c r="S75" s="1">
        <f t="shared" si="21"/>
        <v>15.625</v>
      </c>
      <c r="T75" s="1">
        <f t="shared" si="22"/>
        <v>15.625</v>
      </c>
      <c r="U75" s="1">
        <v>0.6</v>
      </c>
      <c r="V75" s="1">
        <v>0.2</v>
      </c>
      <c r="W75" s="1">
        <v>0.8</v>
      </c>
      <c r="X75" s="1">
        <v>0.8</v>
      </c>
      <c r="Y75" s="1">
        <v>1</v>
      </c>
      <c r="Z75" s="1">
        <v>2</v>
      </c>
      <c r="AA75" s="24" t="s">
        <v>110</v>
      </c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7" t="s">
        <v>115</v>
      </c>
      <c r="B76" s="17" t="s">
        <v>37</v>
      </c>
      <c r="C76" s="17"/>
      <c r="D76" s="17"/>
      <c r="E76" s="17"/>
      <c r="F76" s="17"/>
      <c r="G76" s="18">
        <v>0</v>
      </c>
      <c r="H76" s="17">
        <v>40</v>
      </c>
      <c r="I76" s="17" t="s">
        <v>32</v>
      </c>
      <c r="J76" s="17"/>
      <c r="K76" s="17">
        <f t="shared" si="18"/>
        <v>0</v>
      </c>
      <c r="L76" s="17"/>
      <c r="M76" s="17"/>
      <c r="N76" s="17"/>
      <c r="O76" s="17">
        <f t="shared" si="20"/>
        <v>0</v>
      </c>
      <c r="P76" s="19"/>
      <c r="Q76" s="19"/>
      <c r="R76" s="17"/>
      <c r="S76" s="17" t="e">
        <f t="shared" si="21"/>
        <v>#DIV/0!</v>
      </c>
      <c r="T76" s="17" t="e">
        <f t="shared" si="22"/>
        <v>#DIV/0!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 t="s">
        <v>62</v>
      </c>
      <c r="AB76" s="17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37</v>
      </c>
      <c r="C77" s="1"/>
      <c r="D77" s="1">
        <v>54</v>
      </c>
      <c r="E77" s="1">
        <v>5</v>
      </c>
      <c r="F77" s="1">
        <v>49</v>
      </c>
      <c r="G77" s="6">
        <v>0.4</v>
      </c>
      <c r="H77" s="1">
        <v>50</v>
      </c>
      <c r="I77" s="1" t="s">
        <v>32</v>
      </c>
      <c r="J77" s="1">
        <v>5</v>
      </c>
      <c r="K77" s="1">
        <f t="shared" si="18"/>
        <v>0</v>
      </c>
      <c r="L77" s="1"/>
      <c r="M77" s="1"/>
      <c r="N77" s="1"/>
      <c r="O77" s="1">
        <f t="shared" si="20"/>
        <v>1</v>
      </c>
      <c r="P77" s="5"/>
      <c r="Q77" s="5"/>
      <c r="R77" s="1"/>
      <c r="S77" s="1">
        <f t="shared" si="21"/>
        <v>49</v>
      </c>
      <c r="T77" s="1">
        <f t="shared" si="22"/>
        <v>49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 t="s">
        <v>117</v>
      </c>
      <c r="AB77" s="1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118</v>
      </c>
      <c r="B78" s="17" t="s">
        <v>37</v>
      </c>
      <c r="C78" s="17"/>
      <c r="D78" s="17"/>
      <c r="E78" s="17"/>
      <c r="F78" s="17"/>
      <c r="G78" s="18">
        <v>0</v>
      </c>
      <c r="H78" s="17">
        <v>150</v>
      </c>
      <c r="I78" s="17" t="s">
        <v>32</v>
      </c>
      <c r="J78" s="17"/>
      <c r="K78" s="17">
        <f t="shared" si="18"/>
        <v>0</v>
      </c>
      <c r="L78" s="17"/>
      <c r="M78" s="17"/>
      <c r="N78" s="17"/>
      <c r="O78" s="17">
        <f t="shared" si="20"/>
        <v>0</v>
      </c>
      <c r="P78" s="19"/>
      <c r="Q78" s="19"/>
      <c r="R78" s="17"/>
      <c r="S78" s="17" t="e">
        <f t="shared" si="21"/>
        <v>#DIV/0!</v>
      </c>
      <c r="T78" s="17" t="e">
        <f t="shared" si="22"/>
        <v>#DIV/0!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 t="s">
        <v>62</v>
      </c>
      <c r="AB78" s="17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119</v>
      </c>
      <c r="B79" s="17" t="s">
        <v>37</v>
      </c>
      <c r="C79" s="17"/>
      <c r="D79" s="17"/>
      <c r="E79" s="17"/>
      <c r="F79" s="17"/>
      <c r="G79" s="18">
        <v>0</v>
      </c>
      <c r="H79" s="17">
        <v>60</v>
      </c>
      <c r="I79" s="17" t="s">
        <v>32</v>
      </c>
      <c r="J79" s="17"/>
      <c r="K79" s="17">
        <f t="shared" si="18"/>
        <v>0</v>
      </c>
      <c r="L79" s="17"/>
      <c r="M79" s="17"/>
      <c r="N79" s="17"/>
      <c r="O79" s="17">
        <f t="shared" si="20"/>
        <v>0</v>
      </c>
      <c r="P79" s="19"/>
      <c r="Q79" s="19"/>
      <c r="R79" s="17"/>
      <c r="S79" s="17" t="e">
        <f t="shared" si="21"/>
        <v>#DIV/0!</v>
      </c>
      <c r="T79" s="17" t="e">
        <f t="shared" si="22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 t="s">
        <v>62</v>
      </c>
      <c r="AB79" s="17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120</v>
      </c>
      <c r="B80" s="17" t="s">
        <v>37</v>
      </c>
      <c r="C80" s="17"/>
      <c r="D80" s="17"/>
      <c r="E80" s="17"/>
      <c r="F80" s="17"/>
      <c r="G80" s="18">
        <v>0</v>
      </c>
      <c r="H80" s="17">
        <v>60</v>
      </c>
      <c r="I80" s="17" t="s">
        <v>32</v>
      </c>
      <c r="J80" s="17"/>
      <c r="K80" s="17">
        <f t="shared" si="18"/>
        <v>0</v>
      </c>
      <c r="L80" s="17"/>
      <c r="M80" s="17"/>
      <c r="N80" s="17"/>
      <c r="O80" s="17">
        <f t="shared" si="20"/>
        <v>0</v>
      </c>
      <c r="P80" s="19"/>
      <c r="Q80" s="19"/>
      <c r="R80" s="17"/>
      <c r="S80" s="17" t="e">
        <f t="shared" si="21"/>
        <v>#DIV/0!</v>
      </c>
      <c r="T80" s="17" t="e">
        <f t="shared" si="22"/>
        <v>#DIV/0!</v>
      </c>
      <c r="U80" s="17">
        <v>0</v>
      </c>
      <c r="V80" s="17">
        <v>0</v>
      </c>
      <c r="W80" s="17">
        <v>-0.2</v>
      </c>
      <c r="X80" s="17">
        <v>-0.2</v>
      </c>
      <c r="Y80" s="17">
        <v>0</v>
      </c>
      <c r="Z80" s="17">
        <v>0</v>
      </c>
      <c r="AA80" s="17" t="s">
        <v>62</v>
      </c>
      <c r="AB80" s="17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31</v>
      </c>
      <c r="C81" s="1">
        <v>158.88300000000001</v>
      </c>
      <c r="D81" s="1"/>
      <c r="E81" s="1">
        <v>14.11</v>
      </c>
      <c r="F81" s="1">
        <v>37.351999999999997</v>
      </c>
      <c r="G81" s="6">
        <v>1</v>
      </c>
      <c r="H81" s="1">
        <v>55</v>
      </c>
      <c r="I81" s="1" t="s">
        <v>32</v>
      </c>
      <c r="J81" s="1">
        <v>15.49</v>
      </c>
      <c r="K81" s="1">
        <f t="shared" si="18"/>
        <v>-1.3800000000000008</v>
      </c>
      <c r="L81" s="1"/>
      <c r="M81" s="1"/>
      <c r="N81" s="1"/>
      <c r="O81" s="1">
        <f t="shared" si="20"/>
        <v>2.8220000000000001</v>
      </c>
      <c r="P81" s="5"/>
      <c r="Q81" s="5"/>
      <c r="R81" s="1"/>
      <c r="S81" s="1">
        <f t="shared" si="21"/>
        <v>13.236002834868886</v>
      </c>
      <c r="T81" s="1">
        <f t="shared" si="22"/>
        <v>13.236002834868886</v>
      </c>
      <c r="U81" s="1">
        <v>7.1322000000000001</v>
      </c>
      <c r="V81" s="1">
        <v>7.9034000000000004</v>
      </c>
      <c r="W81" s="1">
        <v>9.4730000000000008</v>
      </c>
      <c r="X81" s="1">
        <v>11.099399999999999</v>
      </c>
      <c r="Y81" s="1">
        <v>18.162800000000001</v>
      </c>
      <c r="Z81" s="1">
        <v>19.2576</v>
      </c>
      <c r="AA81" s="20" t="s">
        <v>38</v>
      </c>
      <c r="AB81" s="1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31</v>
      </c>
      <c r="C82" s="1">
        <v>108.453</v>
      </c>
      <c r="D82" s="1">
        <v>3.5670000000000002</v>
      </c>
      <c r="E82" s="1">
        <v>9.3680000000000003</v>
      </c>
      <c r="F82" s="1">
        <v>99.994</v>
      </c>
      <c r="G82" s="6">
        <v>1</v>
      </c>
      <c r="H82" s="1" t="e">
        <v>#N/A</v>
      </c>
      <c r="I82" s="1" t="s">
        <v>123</v>
      </c>
      <c r="J82" s="1">
        <v>10</v>
      </c>
      <c r="K82" s="1">
        <f t="shared" si="18"/>
        <v>-0.63199999999999967</v>
      </c>
      <c r="L82" s="1"/>
      <c r="M82" s="1"/>
      <c r="N82" s="1"/>
      <c r="O82" s="1">
        <f t="shared" si="20"/>
        <v>1.8736000000000002</v>
      </c>
      <c r="P82" s="5"/>
      <c r="Q82" s="5"/>
      <c r="R82" s="1"/>
      <c r="S82" s="1">
        <f t="shared" si="21"/>
        <v>53.369982920580696</v>
      </c>
      <c r="T82" s="1">
        <f t="shared" si="22"/>
        <v>53.369982920580696</v>
      </c>
      <c r="U82" s="1">
        <v>2.94</v>
      </c>
      <c r="V82" s="1">
        <v>2.94</v>
      </c>
      <c r="W82" s="1">
        <v>2.1328</v>
      </c>
      <c r="X82" s="1">
        <v>2.1328</v>
      </c>
      <c r="Y82" s="1">
        <v>9.2664000000000009</v>
      </c>
      <c r="Z82" s="1">
        <v>10.872</v>
      </c>
      <c r="AA82" s="24" t="s">
        <v>110</v>
      </c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37</v>
      </c>
      <c r="C83" s="1">
        <v>39</v>
      </c>
      <c r="D83" s="1"/>
      <c r="E83" s="1">
        <v>8</v>
      </c>
      <c r="F83" s="1">
        <v>27</v>
      </c>
      <c r="G83" s="6">
        <v>0.4</v>
      </c>
      <c r="H83" s="1">
        <v>55</v>
      </c>
      <c r="I83" s="1" t="s">
        <v>32</v>
      </c>
      <c r="J83" s="1">
        <v>8</v>
      </c>
      <c r="K83" s="1">
        <f t="shared" si="18"/>
        <v>0</v>
      </c>
      <c r="L83" s="1"/>
      <c r="M83" s="1"/>
      <c r="N83" s="1"/>
      <c r="O83" s="1">
        <f t="shared" si="20"/>
        <v>1.6</v>
      </c>
      <c r="P83" s="5"/>
      <c r="Q83" s="5"/>
      <c r="R83" s="1"/>
      <c r="S83" s="1">
        <f t="shared" si="21"/>
        <v>16.875</v>
      </c>
      <c r="T83" s="1">
        <f t="shared" si="22"/>
        <v>16.875</v>
      </c>
      <c r="U83" s="1">
        <v>2.2000000000000002</v>
      </c>
      <c r="V83" s="1">
        <v>2.6</v>
      </c>
      <c r="W83" s="1">
        <v>3.4</v>
      </c>
      <c r="X83" s="1">
        <v>2.2000000000000002</v>
      </c>
      <c r="Y83" s="1">
        <v>2.2000000000000002</v>
      </c>
      <c r="Z83" s="1">
        <v>4.5999999999999996</v>
      </c>
      <c r="AA83" s="20" t="s">
        <v>38</v>
      </c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31</v>
      </c>
      <c r="C84" s="1">
        <v>165.81299999999999</v>
      </c>
      <c r="D84" s="1">
        <v>2.5</v>
      </c>
      <c r="E84" s="1">
        <v>33.15</v>
      </c>
      <c r="F84" s="1">
        <v>107.16200000000001</v>
      </c>
      <c r="G84" s="6">
        <v>1</v>
      </c>
      <c r="H84" s="1">
        <v>55</v>
      </c>
      <c r="I84" s="1" t="s">
        <v>32</v>
      </c>
      <c r="J84" s="1">
        <v>32.866</v>
      </c>
      <c r="K84" s="1">
        <f t="shared" si="18"/>
        <v>0.28399999999999892</v>
      </c>
      <c r="L84" s="1"/>
      <c r="M84" s="1"/>
      <c r="N84" s="1"/>
      <c r="O84" s="1">
        <f t="shared" si="20"/>
        <v>6.63</v>
      </c>
      <c r="P84" s="5"/>
      <c r="Q84" s="5"/>
      <c r="R84" s="1"/>
      <c r="S84" s="1">
        <f t="shared" si="21"/>
        <v>16.163197586726998</v>
      </c>
      <c r="T84" s="1">
        <f t="shared" si="22"/>
        <v>16.163197586726998</v>
      </c>
      <c r="U84" s="1">
        <v>11.4482</v>
      </c>
      <c r="V84" s="1">
        <v>12.7926</v>
      </c>
      <c r="W84" s="1">
        <v>12.6694</v>
      </c>
      <c r="X84" s="1">
        <v>11.9778</v>
      </c>
      <c r="Y84" s="1">
        <v>19.295999999999999</v>
      </c>
      <c r="Z84" s="1">
        <v>23.041</v>
      </c>
      <c r="AA84" s="20" t="s">
        <v>38</v>
      </c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126</v>
      </c>
      <c r="B85" s="1" t="s">
        <v>37</v>
      </c>
      <c r="C85" s="1">
        <v>27</v>
      </c>
      <c r="D85" s="1">
        <v>43</v>
      </c>
      <c r="E85" s="1">
        <v>5</v>
      </c>
      <c r="F85" s="1">
        <v>50</v>
      </c>
      <c r="G85" s="6">
        <v>0.4</v>
      </c>
      <c r="H85" s="1">
        <v>55</v>
      </c>
      <c r="I85" s="1" t="s">
        <v>32</v>
      </c>
      <c r="J85" s="1">
        <v>5</v>
      </c>
      <c r="K85" s="1">
        <f t="shared" si="18"/>
        <v>0</v>
      </c>
      <c r="L85" s="1"/>
      <c r="M85" s="1"/>
      <c r="N85" s="1"/>
      <c r="O85" s="1">
        <f t="shared" si="20"/>
        <v>1</v>
      </c>
      <c r="P85" s="5"/>
      <c r="Q85" s="5"/>
      <c r="R85" s="1"/>
      <c r="S85" s="1">
        <f t="shared" si="21"/>
        <v>50</v>
      </c>
      <c r="T85" s="1">
        <f t="shared" si="22"/>
        <v>50</v>
      </c>
      <c r="U85" s="1">
        <v>1.8</v>
      </c>
      <c r="V85" s="1">
        <v>1.6</v>
      </c>
      <c r="W85" s="1">
        <v>1.2</v>
      </c>
      <c r="X85" s="1">
        <v>2.8</v>
      </c>
      <c r="Y85" s="1">
        <v>2.6</v>
      </c>
      <c r="Z85" s="1">
        <v>1</v>
      </c>
      <c r="AA85" s="24" t="s">
        <v>110</v>
      </c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7" t="s">
        <v>127</v>
      </c>
      <c r="B86" s="17" t="s">
        <v>31</v>
      </c>
      <c r="C86" s="17"/>
      <c r="D86" s="17"/>
      <c r="E86" s="17"/>
      <c r="F86" s="17"/>
      <c r="G86" s="18">
        <v>0</v>
      </c>
      <c r="H86" s="17">
        <v>50</v>
      </c>
      <c r="I86" s="17" t="s">
        <v>32</v>
      </c>
      <c r="J86" s="17"/>
      <c r="K86" s="17">
        <f t="shared" si="18"/>
        <v>0</v>
      </c>
      <c r="L86" s="17"/>
      <c r="M86" s="17"/>
      <c r="N86" s="17"/>
      <c r="O86" s="17">
        <f t="shared" si="20"/>
        <v>0</v>
      </c>
      <c r="P86" s="19"/>
      <c r="Q86" s="19"/>
      <c r="R86" s="17"/>
      <c r="S86" s="17" t="e">
        <f t="shared" si="21"/>
        <v>#DIV/0!</v>
      </c>
      <c r="T86" s="17" t="e">
        <f t="shared" si="22"/>
        <v>#DIV/0!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 t="s">
        <v>62</v>
      </c>
      <c r="AB86" s="17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31</v>
      </c>
      <c r="C87" s="1">
        <v>308.97000000000003</v>
      </c>
      <c r="D87" s="1">
        <v>66.36</v>
      </c>
      <c r="E87" s="1">
        <v>226.70400000000001</v>
      </c>
      <c r="F87" s="1">
        <v>53.521999999999998</v>
      </c>
      <c r="G87" s="6">
        <v>1</v>
      </c>
      <c r="H87" s="1">
        <v>60</v>
      </c>
      <c r="I87" s="1" t="s">
        <v>32</v>
      </c>
      <c r="J87" s="1">
        <v>216.26599999999999</v>
      </c>
      <c r="K87" s="1">
        <f t="shared" si="18"/>
        <v>10.438000000000017</v>
      </c>
      <c r="L87" s="1"/>
      <c r="M87" s="1"/>
      <c r="N87" s="1">
        <v>44.857599999999962</v>
      </c>
      <c r="O87" s="1">
        <f t="shared" si="20"/>
        <v>45.340800000000002</v>
      </c>
      <c r="P87" s="5">
        <f>9*O87-N87-F87</f>
        <v>309.68760000000003</v>
      </c>
      <c r="Q87" s="5"/>
      <c r="R87" s="1"/>
      <c r="S87" s="1">
        <f t="shared" si="21"/>
        <v>8.9999999999999982</v>
      </c>
      <c r="T87" s="1">
        <f t="shared" si="22"/>
        <v>2.1697808596231196</v>
      </c>
      <c r="U87" s="1">
        <v>30.823599999999999</v>
      </c>
      <c r="V87" s="1">
        <v>32.335599999999999</v>
      </c>
      <c r="W87" s="1">
        <v>37.087200000000003</v>
      </c>
      <c r="X87" s="1">
        <v>40.295999999999999</v>
      </c>
      <c r="Y87" s="1">
        <v>34.209600000000002</v>
      </c>
      <c r="Z87" s="1">
        <v>33.561999999999998</v>
      </c>
      <c r="AA87" s="1"/>
      <c r="AB87" s="1">
        <f t="shared" si="19"/>
        <v>310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37</v>
      </c>
      <c r="C88" s="1">
        <v>13</v>
      </c>
      <c r="D88" s="1">
        <v>12</v>
      </c>
      <c r="E88" s="1">
        <v>7</v>
      </c>
      <c r="F88" s="1">
        <v>15</v>
      </c>
      <c r="G88" s="6">
        <v>0.3</v>
      </c>
      <c r="H88" s="1">
        <v>40</v>
      </c>
      <c r="I88" s="1" t="s">
        <v>32</v>
      </c>
      <c r="J88" s="1">
        <v>7</v>
      </c>
      <c r="K88" s="1">
        <f t="shared" si="18"/>
        <v>0</v>
      </c>
      <c r="L88" s="1"/>
      <c r="M88" s="1"/>
      <c r="N88" s="1">
        <v>10</v>
      </c>
      <c r="O88" s="1">
        <f t="shared" si="20"/>
        <v>1.4</v>
      </c>
      <c r="P88" s="5"/>
      <c r="Q88" s="5"/>
      <c r="R88" s="1"/>
      <c r="S88" s="1">
        <f t="shared" si="21"/>
        <v>17.857142857142858</v>
      </c>
      <c r="T88" s="1">
        <f t="shared" si="22"/>
        <v>17.857142857142858</v>
      </c>
      <c r="U88" s="1">
        <v>2</v>
      </c>
      <c r="V88" s="1">
        <v>1.2</v>
      </c>
      <c r="W88" s="1">
        <v>0.8</v>
      </c>
      <c r="X88" s="1">
        <v>1</v>
      </c>
      <c r="Y88" s="1">
        <v>0.2</v>
      </c>
      <c r="Z88" s="1">
        <v>0</v>
      </c>
      <c r="AA88" s="25" t="s">
        <v>146</v>
      </c>
      <c r="AB88" s="1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31</v>
      </c>
      <c r="C89" s="1">
        <v>1804.4760000000001</v>
      </c>
      <c r="D89" s="1">
        <v>667.85299999999995</v>
      </c>
      <c r="E89" s="1">
        <v>1060.02</v>
      </c>
      <c r="F89" s="1">
        <v>1182.5029999999999</v>
      </c>
      <c r="G89" s="6">
        <v>1</v>
      </c>
      <c r="H89" s="1">
        <v>60</v>
      </c>
      <c r="I89" s="1" t="s">
        <v>131</v>
      </c>
      <c r="J89" s="1">
        <v>1015.776</v>
      </c>
      <c r="K89" s="1">
        <f t="shared" si="18"/>
        <v>44.244000000000028</v>
      </c>
      <c r="L89" s="1"/>
      <c r="M89" s="1"/>
      <c r="N89" s="1">
        <v>394.74640000000022</v>
      </c>
      <c r="O89" s="1">
        <f t="shared" si="20"/>
        <v>212.00399999999999</v>
      </c>
      <c r="P89" s="5">
        <f>9.6*O89-N89-F89</f>
        <v>457.98899999999958</v>
      </c>
      <c r="Q89" s="5"/>
      <c r="R89" s="1"/>
      <c r="S89" s="1">
        <f t="shared" si="21"/>
        <v>9.6</v>
      </c>
      <c r="T89" s="1">
        <f t="shared" si="22"/>
        <v>7.4397152883907864</v>
      </c>
      <c r="U89" s="1">
        <v>219.9924</v>
      </c>
      <c r="V89" s="1">
        <v>220.24539999999999</v>
      </c>
      <c r="W89" s="1">
        <v>227.2106</v>
      </c>
      <c r="X89" s="1">
        <v>238.30459999999999</v>
      </c>
      <c r="Y89" s="1">
        <v>231.38239999999999</v>
      </c>
      <c r="Z89" s="1">
        <v>233.32060000000001</v>
      </c>
      <c r="AA89" s="1"/>
      <c r="AB89" s="1">
        <f t="shared" si="19"/>
        <v>458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7" t="s">
        <v>132</v>
      </c>
      <c r="B90" s="17" t="s">
        <v>37</v>
      </c>
      <c r="C90" s="17"/>
      <c r="D90" s="17"/>
      <c r="E90" s="17"/>
      <c r="F90" s="17"/>
      <c r="G90" s="18">
        <v>0</v>
      </c>
      <c r="H90" s="17">
        <v>60</v>
      </c>
      <c r="I90" s="17" t="s">
        <v>32</v>
      </c>
      <c r="J90" s="17"/>
      <c r="K90" s="17">
        <f t="shared" si="18"/>
        <v>0</v>
      </c>
      <c r="L90" s="17"/>
      <c r="M90" s="17"/>
      <c r="N90" s="17"/>
      <c r="O90" s="17">
        <f t="shared" si="20"/>
        <v>0</v>
      </c>
      <c r="P90" s="19"/>
      <c r="Q90" s="19"/>
      <c r="R90" s="17"/>
      <c r="S90" s="17" t="e">
        <f t="shared" si="21"/>
        <v>#DIV/0!</v>
      </c>
      <c r="T90" s="17" t="e">
        <f t="shared" si="22"/>
        <v>#DIV/0!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 t="s">
        <v>62</v>
      </c>
      <c r="AB90" s="17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31</v>
      </c>
      <c r="C91" s="1">
        <v>1787.829</v>
      </c>
      <c r="D91" s="1">
        <v>729.11500000000001</v>
      </c>
      <c r="E91" s="1">
        <v>1221.1279999999999</v>
      </c>
      <c r="F91" s="1">
        <v>1075.866</v>
      </c>
      <c r="G91" s="6">
        <v>1</v>
      </c>
      <c r="H91" s="1">
        <v>60</v>
      </c>
      <c r="I91" s="1" t="s">
        <v>32</v>
      </c>
      <c r="J91" s="1">
        <v>1181.8579999999999</v>
      </c>
      <c r="K91" s="1">
        <f t="shared" si="18"/>
        <v>39.269999999999982</v>
      </c>
      <c r="L91" s="1"/>
      <c r="M91" s="1"/>
      <c r="N91" s="1">
        <v>366.24439999999981</v>
      </c>
      <c r="O91" s="1">
        <f t="shared" si="20"/>
        <v>244.22559999999999</v>
      </c>
      <c r="P91" s="5">
        <f t="shared" ref="P91:P92" si="23">9.6*O91-N91-F91</f>
        <v>902.45536000000016</v>
      </c>
      <c r="Q91" s="5"/>
      <c r="R91" s="1"/>
      <c r="S91" s="1">
        <f t="shared" si="21"/>
        <v>9.6</v>
      </c>
      <c r="T91" s="1">
        <f t="shared" si="22"/>
        <v>5.9048289777975764</v>
      </c>
      <c r="U91" s="1">
        <v>222.96039999999999</v>
      </c>
      <c r="V91" s="1">
        <v>227.46940000000001</v>
      </c>
      <c r="W91" s="1">
        <v>244.80860000000001</v>
      </c>
      <c r="X91" s="1">
        <v>258.041</v>
      </c>
      <c r="Y91" s="1">
        <v>236.08199999999999</v>
      </c>
      <c r="Z91" s="1">
        <v>240.108</v>
      </c>
      <c r="AA91" s="1"/>
      <c r="AB91" s="1">
        <f t="shared" si="19"/>
        <v>902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31</v>
      </c>
      <c r="C92" s="1">
        <v>2101.1889999999999</v>
      </c>
      <c r="D92" s="1">
        <v>626.32500000000005</v>
      </c>
      <c r="E92" s="21">
        <f>1355.597+E23</f>
        <v>1394.4</v>
      </c>
      <c r="F92" s="21">
        <f>1118.792+F23</f>
        <v>1116.174</v>
      </c>
      <c r="G92" s="6">
        <v>1</v>
      </c>
      <c r="H92" s="1">
        <v>60</v>
      </c>
      <c r="I92" s="1" t="s">
        <v>131</v>
      </c>
      <c r="J92" s="1">
        <v>1292.0550000000001</v>
      </c>
      <c r="K92" s="1">
        <f t="shared" si="18"/>
        <v>102.34500000000003</v>
      </c>
      <c r="L92" s="1"/>
      <c r="M92" s="1"/>
      <c r="N92" s="1">
        <v>479.7000000000005</v>
      </c>
      <c r="O92" s="1">
        <f t="shared" si="20"/>
        <v>278.88</v>
      </c>
      <c r="P92" s="5">
        <f t="shared" si="23"/>
        <v>1081.3739999999998</v>
      </c>
      <c r="Q92" s="5"/>
      <c r="R92" s="1"/>
      <c r="S92" s="1">
        <f t="shared" si="21"/>
        <v>9.6000000000000014</v>
      </c>
      <c r="T92" s="1">
        <f t="shared" si="22"/>
        <v>5.7224397590361464</v>
      </c>
      <c r="U92" s="1">
        <v>235.06100000000001</v>
      </c>
      <c r="V92" s="1">
        <v>231.2296</v>
      </c>
      <c r="W92" s="1">
        <v>248.12360000000001</v>
      </c>
      <c r="X92" s="1">
        <v>274.28339999999997</v>
      </c>
      <c r="Y92" s="1">
        <v>256.23520000000002</v>
      </c>
      <c r="Z92" s="1">
        <v>261.00839999999999</v>
      </c>
      <c r="AA92" s="1" t="s">
        <v>56</v>
      </c>
      <c r="AB92" s="1">
        <f t="shared" si="19"/>
        <v>1081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s="13" customFormat="1" x14ac:dyDescent="0.25">
      <c r="A93" s="10" t="s">
        <v>135</v>
      </c>
      <c r="B93" s="10" t="s">
        <v>31</v>
      </c>
      <c r="C93" s="10"/>
      <c r="D93" s="10">
        <v>97.049000000000007</v>
      </c>
      <c r="E93" s="10">
        <v>13.255000000000001</v>
      </c>
      <c r="F93" s="10">
        <v>83.793999999999997</v>
      </c>
      <c r="G93" s="11">
        <v>1</v>
      </c>
      <c r="H93" s="10">
        <v>55</v>
      </c>
      <c r="I93" s="10" t="s">
        <v>32</v>
      </c>
      <c r="J93" s="10">
        <v>12.7</v>
      </c>
      <c r="K93" s="10">
        <f t="shared" si="18"/>
        <v>0.55500000000000149</v>
      </c>
      <c r="L93" s="10"/>
      <c r="M93" s="10"/>
      <c r="N93" s="10"/>
      <c r="O93" s="10">
        <f t="shared" si="20"/>
        <v>2.6510000000000002</v>
      </c>
      <c r="P93" s="5"/>
      <c r="Q93" s="12"/>
      <c r="R93" s="10"/>
      <c r="S93" s="1">
        <f t="shared" si="21"/>
        <v>31.608449641644658</v>
      </c>
      <c r="T93" s="1">
        <f t="shared" si="22"/>
        <v>31.608449641644658</v>
      </c>
      <c r="U93" s="10">
        <v>0</v>
      </c>
      <c r="V93" s="10">
        <v>0</v>
      </c>
      <c r="W93" s="10">
        <v>0</v>
      </c>
      <c r="X93" s="10">
        <v>0.2</v>
      </c>
      <c r="Y93" s="10">
        <v>0.2</v>
      </c>
      <c r="Z93" s="10">
        <v>0.2</v>
      </c>
      <c r="AA93" s="10" t="s">
        <v>143</v>
      </c>
      <c r="AB93" s="10">
        <f t="shared" si="19"/>
        <v>0</v>
      </c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s="13" customFormat="1" x14ac:dyDescent="0.25">
      <c r="A94" s="10" t="s">
        <v>136</v>
      </c>
      <c r="B94" s="10" t="s">
        <v>31</v>
      </c>
      <c r="C94" s="10"/>
      <c r="D94" s="10">
        <v>86.378</v>
      </c>
      <c r="E94" s="10">
        <v>20.291</v>
      </c>
      <c r="F94" s="10">
        <v>66.087000000000003</v>
      </c>
      <c r="G94" s="11">
        <v>1</v>
      </c>
      <c r="H94" s="10">
        <v>55</v>
      </c>
      <c r="I94" s="10" t="s">
        <v>32</v>
      </c>
      <c r="J94" s="10">
        <v>19.5</v>
      </c>
      <c r="K94" s="10">
        <f t="shared" si="18"/>
        <v>0.79100000000000037</v>
      </c>
      <c r="L94" s="10"/>
      <c r="M94" s="10"/>
      <c r="N94" s="10"/>
      <c r="O94" s="10">
        <f t="shared" si="20"/>
        <v>4.0582000000000003</v>
      </c>
      <c r="P94" s="5"/>
      <c r="Q94" s="12"/>
      <c r="R94" s="10"/>
      <c r="S94" s="1">
        <f t="shared" si="21"/>
        <v>16.284806071657385</v>
      </c>
      <c r="T94" s="1">
        <f t="shared" si="22"/>
        <v>16.284806071657385</v>
      </c>
      <c r="U94" s="10">
        <v>0</v>
      </c>
      <c r="V94" s="10">
        <v>0</v>
      </c>
      <c r="W94" s="10">
        <v>0</v>
      </c>
      <c r="X94" s="10">
        <v>0.2</v>
      </c>
      <c r="Y94" s="10">
        <v>0.2</v>
      </c>
      <c r="Z94" s="10">
        <v>0.2</v>
      </c>
      <c r="AA94" s="10" t="s">
        <v>143</v>
      </c>
      <c r="AB94" s="10">
        <f t="shared" si="19"/>
        <v>0</v>
      </c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s="13" customFormat="1" x14ac:dyDescent="0.25">
      <c r="A95" s="10" t="s">
        <v>137</v>
      </c>
      <c r="B95" s="10" t="s">
        <v>31</v>
      </c>
      <c r="C95" s="10"/>
      <c r="D95" s="10">
        <v>64.88</v>
      </c>
      <c r="E95" s="10">
        <v>12.135999999999999</v>
      </c>
      <c r="F95" s="10">
        <v>52.744</v>
      </c>
      <c r="G95" s="11">
        <v>1</v>
      </c>
      <c r="H95" s="10">
        <v>55</v>
      </c>
      <c r="I95" s="10" t="s">
        <v>32</v>
      </c>
      <c r="J95" s="10">
        <v>11.7</v>
      </c>
      <c r="K95" s="10">
        <f t="shared" si="18"/>
        <v>0.43599999999999994</v>
      </c>
      <c r="L95" s="10"/>
      <c r="M95" s="10"/>
      <c r="N95" s="10"/>
      <c r="O95" s="10">
        <f t="shared" si="20"/>
        <v>2.4272</v>
      </c>
      <c r="P95" s="5"/>
      <c r="Q95" s="12"/>
      <c r="R95" s="10"/>
      <c r="S95" s="1">
        <f t="shared" si="21"/>
        <v>21.730388925510876</v>
      </c>
      <c r="T95" s="1">
        <f t="shared" si="22"/>
        <v>21.730388925510876</v>
      </c>
      <c r="U95" s="10">
        <v>0</v>
      </c>
      <c r="V95" s="10">
        <v>0</v>
      </c>
      <c r="W95" s="10">
        <v>0</v>
      </c>
      <c r="X95" s="10">
        <v>0.2</v>
      </c>
      <c r="Y95" s="10">
        <v>0.2</v>
      </c>
      <c r="Z95" s="10">
        <v>0.2</v>
      </c>
      <c r="AA95" s="10" t="s">
        <v>143</v>
      </c>
      <c r="AB95" s="10">
        <f t="shared" si="19"/>
        <v>0</v>
      </c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7" t="s">
        <v>138</v>
      </c>
      <c r="B96" s="17" t="s">
        <v>31</v>
      </c>
      <c r="C96" s="17"/>
      <c r="D96" s="17"/>
      <c r="E96" s="17"/>
      <c r="F96" s="17"/>
      <c r="G96" s="18">
        <v>0</v>
      </c>
      <c r="H96" s="17">
        <v>60</v>
      </c>
      <c r="I96" s="17" t="s">
        <v>32</v>
      </c>
      <c r="J96" s="17"/>
      <c r="K96" s="17">
        <f t="shared" si="18"/>
        <v>0</v>
      </c>
      <c r="L96" s="17"/>
      <c r="M96" s="17"/>
      <c r="N96" s="17"/>
      <c r="O96" s="17">
        <f t="shared" si="20"/>
        <v>0</v>
      </c>
      <c r="P96" s="19"/>
      <c r="Q96" s="19"/>
      <c r="R96" s="17"/>
      <c r="S96" s="17" t="e">
        <f t="shared" si="21"/>
        <v>#DIV/0!</v>
      </c>
      <c r="T96" s="17" t="e">
        <f t="shared" si="22"/>
        <v>#DIV/0!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 t="s">
        <v>62</v>
      </c>
      <c r="AB96" s="17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139</v>
      </c>
      <c r="B97" s="1" t="s">
        <v>31</v>
      </c>
      <c r="C97" s="1">
        <v>19.381</v>
      </c>
      <c r="D97" s="1">
        <v>71.69</v>
      </c>
      <c r="E97" s="1">
        <v>18.707000000000001</v>
      </c>
      <c r="F97" s="1">
        <v>63.49</v>
      </c>
      <c r="G97" s="6">
        <v>1</v>
      </c>
      <c r="H97" s="1" t="e">
        <v>#N/A</v>
      </c>
      <c r="I97" s="1" t="s">
        <v>123</v>
      </c>
      <c r="J97" s="1">
        <v>17</v>
      </c>
      <c r="K97" s="1">
        <f t="shared" si="18"/>
        <v>1.7070000000000007</v>
      </c>
      <c r="L97" s="1"/>
      <c r="M97" s="1"/>
      <c r="N97" s="1"/>
      <c r="O97" s="1">
        <f t="shared" si="20"/>
        <v>3.7414000000000001</v>
      </c>
      <c r="P97" s="5"/>
      <c r="Q97" s="5"/>
      <c r="R97" s="1"/>
      <c r="S97" s="1">
        <f t="shared" si="21"/>
        <v>16.969583578339659</v>
      </c>
      <c r="T97" s="1">
        <f t="shared" si="22"/>
        <v>16.969583578339659</v>
      </c>
      <c r="U97" s="1">
        <v>4.4866000000000001</v>
      </c>
      <c r="V97" s="1">
        <v>6.9062000000000001</v>
      </c>
      <c r="W97" s="1">
        <v>4.0308000000000002</v>
      </c>
      <c r="X97" s="1">
        <v>1.3464</v>
      </c>
      <c r="Y97" s="1">
        <v>1.8348</v>
      </c>
      <c r="Z97" s="1">
        <v>4.734</v>
      </c>
      <c r="AA97" s="1"/>
      <c r="AB97" s="1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140</v>
      </c>
      <c r="B98" s="1" t="s">
        <v>37</v>
      </c>
      <c r="C98" s="1"/>
      <c r="D98" s="1">
        <v>30</v>
      </c>
      <c r="E98" s="1">
        <v>9</v>
      </c>
      <c r="F98" s="1">
        <v>21</v>
      </c>
      <c r="G98" s="6">
        <v>0.3</v>
      </c>
      <c r="H98" s="1">
        <v>40</v>
      </c>
      <c r="I98" s="1" t="s">
        <v>32</v>
      </c>
      <c r="J98" s="1">
        <v>9</v>
      </c>
      <c r="K98" s="1">
        <f t="shared" si="18"/>
        <v>0</v>
      </c>
      <c r="L98" s="1"/>
      <c r="M98" s="1"/>
      <c r="N98" s="1"/>
      <c r="O98" s="1">
        <f t="shared" si="20"/>
        <v>1.8</v>
      </c>
      <c r="P98" s="5"/>
      <c r="Q98" s="5"/>
      <c r="R98" s="1"/>
      <c r="S98" s="1">
        <f t="shared" si="21"/>
        <v>11.666666666666666</v>
      </c>
      <c r="T98" s="1">
        <f t="shared" si="22"/>
        <v>11.666666666666666</v>
      </c>
      <c r="U98" s="1">
        <v>0</v>
      </c>
      <c r="V98" s="1">
        <v>0</v>
      </c>
      <c r="W98" s="1">
        <v>0</v>
      </c>
      <c r="X98" s="1">
        <v>0.2</v>
      </c>
      <c r="Y98" s="1">
        <v>0.2</v>
      </c>
      <c r="Z98" s="1">
        <v>0.2</v>
      </c>
      <c r="AA98" s="1" t="s">
        <v>143</v>
      </c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0" t="s">
        <v>141</v>
      </c>
      <c r="B99" s="1" t="s">
        <v>37</v>
      </c>
      <c r="C99" s="1"/>
      <c r="D99" s="1">
        <v>30</v>
      </c>
      <c r="E99" s="1">
        <v>11</v>
      </c>
      <c r="F99" s="1">
        <v>19</v>
      </c>
      <c r="G99" s="6">
        <v>0.3</v>
      </c>
      <c r="H99" s="1">
        <v>40</v>
      </c>
      <c r="I99" s="1" t="s">
        <v>32</v>
      </c>
      <c r="J99" s="1">
        <v>11</v>
      </c>
      <c r="K99" s="1">
        <f t="shared" si="18"/>
        <v>0</v>
      </c>
      <c r="L99" s="1"/>
      <c r="M99" s="1"/>
      <c r="N99" s="1"/>
      <c r="O99" s="1">
        <f t="shared" si="20"/>
        <v>2.2000000000000002</v>
      </c>
      <c r="P99" s="5">
        <v>10</v>
      </c>
      <c r="Q99" s="5"/>
      <c r="R99" s="1"/>
      <c r="S99" s="1">
        <f t="shared" si="21"/>
        <v>13.18181818181818</v>
      </c>
      <c r="T99" s="1">
        <f t="shared" si="22"/>
        <v>8.6363636363636349</v>
      </c>
      <c r="U99" s="1">
        <v>0</v>
      </c>
      <c r="V99" s="1">
        <v>0</v>
      </c>
      <c r="W99" s="1">
        <v>0</v>
      </c>
      <c r="X99" s="1">
        <v>0.2</v>
      </c>
      <c r="Y99" s="1">
        <v>0.2</v>
      </c>
      <c r="Z99" s="1">
        <v>0.2</v>
      </c>
      <c r="AA99" s="1" t="s">
        <v>143</v>
      </c>
      <c r="AB99" s="1">
        <f t="shared" si="19"/>
        <v>3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4" t="s">
        <v>142</v>
      </c>
      <c r="B100" s="14" t="s">
        <v>37</v>
      </c>
      <c r="C100" s="14"/>
      <c r="D100" s="14">
        <v>1</v>
      </c>
      <c r="E100" s="14"/>
      <c r="F100" s="14"/>
      <c r="G100" s="15">
        <v>0</v>
      </c>
      <c r="H100" s="14" t="e">
        <v>#N/A</v>
      </c>
      <c r="I100" s="14" t="s">
        <v>50</v>
      </c>
      <c r="J100" s="14"/>
      <c r="K100" s="14">
        <f t="shared" si="18"/>
        <v>0</v>
      </c>
      <c r="L100" s="14"/>
      <c r="M100" s="14"/>
      <c r="N100" s="14"/>
      <c r="O100" s="14">
        <f t="shared" si="20"/>
        <v>0</v>
      </c>
      <c r="P100" s="16"/>
      <c r="Q100" s="16"/>
      <c r="R100" s="14"/>
      <c r="S100" s="14" t="e">
        <f t="shared" si="21"/>
        <v>#DIV/0!</v>
      </c>
      <c r="T100" s="14" t="e">
        <f t="shared" si="22"/>
        <v>#DIV/0!</v>
      </c>
      <c r="U100" s="14">
        <v>0.2</v>
      </c>
      <c r="V100" s="14">
        <v>0.2</v>
      </c>
      <c r="W100" s="14">
        <v>0</v>
      </c>
      <c r="X100" s="14">
        <v>0.2</v>
      </c>
      <c r="Y100" s="14">
        <v>0.2</v>
      </c>
      <c r="Z100" s="14">
        <v>0.2</v>
      </c>
      <c r="AA100" s="14"/>
      <c r="AB100" s="14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4" t="s">
        <v>144</v>
      </c>
      <c r="B101" s="14" t="s">
        <v>37</v>
      </c>
      <c r="C101" s="14">
        <v>10</v>
      </c>
      <c r="D101" s="14"/>
      <c r="E101" s="21">
        <v>7</v>
      </c>
      <c r="F101" s="21">
        <v>3</v>
      </c>
      <c r="G101" s="15">
        <v>0</v>
      </c>
      <c r="H101" s="14" t="e">
        <v>#N/A</v>
      </c>
      <c r="I101" s="14" t="s">
        <v>50</v>
      </c>
      <c r="J101" s="14">
        <v>8</v>
      </c>
      <c r="K101" s="14">
        <f t="shared" ref="K101" si="24">E101-J101</f>
        <v>-1</v>
      </c>
      <c r="L101" s="14"/>
      <c r="M101" s="14"/>
      <c r="N101" s="14"/>
      <c r="O101" s="14">
        <f t="shared" si="20"/>
        <v>1.4</v>
      </c>
      <c r="P101" s="16"/>
      <c r="Q101" s="16"/>
      <c r="R101" s="14"/>
      <c r="S101" s="14">
        <f t="shared" si="21"/>
        <v>2.1428571428571428</v>
      </c>
      <c r="T101" s="14">
        <f t="shared" si="22"/>
        <v>2.1428571428571428</v>
      </c>
      <c r="U101" s="14">
        <v>0</v>
      </c>
      <c r="V101" s="14">
        <v>0</v>
      </c>
      <c r="W101" s="14">
        <v>0</v>
      </c>
      <c r="X101" s="14">
        <v>0.2</v>
      </c>
      <c r="Y101" s="14">
        <v>0.2</v>
      </c>
      <c r="Z101" s="14">
        <v>0.2</v>
      </c>
      <c r="AA101" s="14" t="s">
        <v>145</v>
      </c>
      <c r="AB101" s="14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B101" xr:uid="{365492A8-57F2-4659-ABB1-1B8E89EEF57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2024-09-11T07:14:52Z</dcterms:created>
  <dcterms:modified xsi:type="dcterms:W3CDTF">2024-09-12T08:48:44Z</dcterms:modified>
</cp:coreProperties>
</file>