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9,24 ПОКОМ КИ филиалы\"/>
    </mc:Choice>
  </mc:AlternateContent>
  <xr:revisionPtr revIDLastSave="0" documentId="13_ncr:1_{1505B1EE-EF7F-473A-9ADA-C2ACD22385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18" i="1" l="1"/>
  <c r="R117" i="1"/>
  <c r="AE117" i="1" s="1"/>
  <c r="R107" i="1"/>
  <c r="AE107" i="1" s="1"/>
  <c r="R106" i="1"/>
  <c r="R100" i="1"/>
  <c r="R99" i="1"/>
  <c r="AE99" i="1" s="1"/>
  <c r="R98" i="1"/>
  <c r="R96" i="1"/>
  <c r="AE96" i="1" s="1"/>
  <c r="R95" i="1"/>
  <c r="R94" i="1"/>
  <c r="AE94" i="1" s="1"/>
  <c r="R93" i="1"/>
  <c r="R89" i="1"/>
  <c r="AE89" i="1" s="1"/>
  <c r="R76" i="1"/>
  <c r="AE76" i="1" s="1"/>
  <c r="R75" i="1"/>
  <c r="R72" i="1"/>
  <c r="AE72" i="1" s="1"/>
  <c r="R71" i="1"/>
  <c r="R70" i="1"/>
  <c r="AE70" i="1" s="1"/>
  <c r="R63" i="1"/>
  <c r="AE63" i="1" s="1"/>
  <c r="R61" i="1"/>
  <c r="R44" i="1"/>
  <c r="R40" i="1"/>
  <c r="R18" i="1"/>
  <c r="R17" i="1"/>
  <c r="R14" i="1"/>
  <c r="AE14" i="1" s="1"/>
  <c r="R9" i="1"/>
  <c r="Q5" i="1"/>
  <c r="AE9" i="1"/>
  <c r="AE10" i="1"/>
  <c r="AE13" i="1"/>
  <c r="AE15" i="1"/>
  <c r="AE17" i="1"/>
  <c r="AE18" i="1"/>
  <c r="AE19" i="1"/>
  <c r="AE20" i="1"/>
  <c r="AE21" i="1"/>
  <c r="AE22" i="1"/>
  <c r="AE23" i="1"/>
  <c r="AE26" i="1"/>
  <c r="AE28" i="1"/>
  <c r="AE33" i="1"/>
  <c r="AE34" i="1"/>
  <c r="AE36" i="1"/>
  <c r="AE37" i="1"/>
  <c r="AE39" i="1"/>
  <c r="AE40" i="1"/>
  <c r="AE41" i="1"/>
  <c r="AE42" i="1"/>
  <c r="AE44" i="1"/>
  <c r="AE46" i="1"/>
  <c r="AE48" i="1"/>
  <c r="AE50" i="1"/>
  <c r="AE51" i="1"/>
  <c r="AE58" i="1"/>
  <c r="AE61" i="1"/>
  <c r="AE62" i="1"/>
  <c r="AE64" i="1"/>
  <c r="AE65" i="1"/>
  <c r="AE69" i="1"/>
  <c r="AE71" i="1"/>
  <c r="AE75" i="1"/>
  <c r="AE77" i="1"/>
  <c r="AE78" i="1"/>
  <c r="AE79" i="1"/>
  <c r="AE81" i="1"/>
  <c r="AE82" i="1"/>
  <c r="AE83" i="1"/>
  <c r="AE84" i="1"/>
  <c r="AE85" i="1"/>
  <c r="AE86" i="1"/>
  <c r="AE87" i="1"/>
  <c r="AE88" i="1"/>
  <c r="AE90" i="1"/>
  <c r="AE91" i="1"/>
  <c r="AE92" i="1"/>
  <c r="AE93" i="1"/>
  <c r="AE95" i="1"/>
  <c r="AE97" i="1"/>
  <c r="AE98" i="1"/>
  <c r="AE100" i="1"/>
  <c r="AE102" i="1"/>
  <c r="AE104" i="1"/>
  <c r="AE106" i="1"/>
  <c r="AE113" i="1"/>
  <c r="AE114" i="1"/>
  <c r="AE115" i="1"/>
  <c r="AE116" i="1"/>
  <c r="AE118" i="1"/>
  <c r="AE119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6" i="1"/>
  <c r="F109" i="1" l="1"/>
  <c r="E109" i="1"/>
  <c r="L109" i="1" s="1"/>
  <c r="O109" i="1" s="1"/>
  <c r="P109" i="1" s="1"/>
  <c r="R109" i="1" s="1"/>
  <c r="AE109" i="1" s="1"/>
  <c r="F72" i="1"/>
  <c r="F5" i="1" s="1"/>
  <c r="E72" i="1"/>
  <c r="E5" i="1" s="1"/>
  <c r="L7" i="1"/>
  <c r="O7" i="1" s="1"/>
  <c r="L8" i="1"/>
  <c r="O8" i="1" s="1"/>
  <c r="P8" i="1" s="1"/>
  <c r="R8" i="1" s="1"/>
  <c r="AE8" i="1" s="1"/>
  <c r="L9" i="1"/>
  <c r="O9" i="1" s="1"/>
  <c r="L10" i="1"/>
  <c r="O10" i="1" s="1"/>
  <c r="U10" i="1" s="1"/>
  <c r="L11" i="1"/>
  <c r="O11" i="1" s="1"/>
  <c r="P11" i="1" s="1"/>
  <c r="R11" i="1" s="1"/>
  <c r="AE11" i="1" s="1"/>
  <c r="L12" i="1"/>
  <c r="O12" i="1" s="1"/>
  <c r="L13" i="1"/>
  <c r="O13" i="1" s="1"/>
  <c r="U13" i="1" s="1"/>
  <c r="L14" i="1"/>
  <c r="O14" i="1" s="1"/>
  <c r="L15" i="1"/>
  <c r="O15" i="1" s="1"/>
  <c r="U15" i="1" s="1"/>
  <c r="L16" i="1"/>
  <c r="O16" i="1" s="1"/>
  <c r="L17" i="1"/>
  <c r="O17" i="1" s="1"/>
  <c r="U17" i="1" s="1"/>
  <c r="L18" i="1"/>
  <c r="O18" i="1" s="1"/>
  <c r="L19" i="1"/>
  <c r="O19" i="1" s="1"/>
  <c r="U19" i="1" s="1"/>
  <c r="L20" i="1"/>
  <c r="O20" i="1" s="1"/>
  <c r="U20" i="1" s="1"/>
  <c r="L21" i="1"/>
  <c r="O21" i="1" s="1"/>
  <c r="U21" i="1" s="1"/>
  <c r="L22" i="1"/>
  <c r="O22" i="1" s="1"/>
  <c r="U22" i="1" s="1"/>
  <c r="L23" i="1"/>
  <c r="O23" i="1" s="1"/>
  <c r="U23" i="1" s="1"/>
  <c r="L24" i="1"/>
  <c r="O24" i="1" s="1"/>
  <c r="L25" i="1"/>
  <c r="O25" i="1" s="1"/>
  <c r="P25" i="1" s="1"/>
  <c r="R25" i="1" s="1"/>
  <c r="AE25" i="1" s="1"/>
  <c r="L26" i="1"/>
  <c r="O26" i="1" s="1"/>
  <c r="U26" i="1" s="1"/>
  <c r="L27" i="1"/>
  <c r="O27" i="1" s="1"/>
  <c r="L28" i="1"/>
  <c r="O28" i="1" s="1"/>
  <c r="U28" i="1" s="1"/>
  <c r="L29" i="1"/>
  <c r="O29" i="1" s="1"/>
  <c r="P29" i="1" s="1"/>
  <c r="R29" i="1" s="1"/>
  <c r="AE29" i="1" s="1"/>
  <c r="L30" i="1"/>
  <c r="O30" i="1" s="1"/>
  <c r="L31" i="1"/>
  <c r="O31" i="1" s="1"/>
  <c r="P31" i="1" s="1"/>
  <c r="R31" i="1" s="1"/>
  <c r="AE31" i="1" s="1"/>
  <c r="L32" i="1"/>
  <c r="O32" i="1" s="1"/>
  <c r="P32" i="1" s="1"/>
  <c r="R32" i="1" s="1"/>
  <c r="AE32" i="1" s="1"/>
  <c r="L33" i="1"/>
  <c r="O33" i="1" s="1"/>
  <c r="U33" i="1" s="1"/>
  <c r="L34" i="1"/>
  <c r="O34" i="1" s="1"/>
  <c r="U34" i="1" s="1"/>
  <c r="L35" i="1"/>
  <c r="O35" i="1" s="1"/>
  <c r="L36" i="1"/>
  <c r="O36" i="1" s="1"/>
  <c r="U36" i="1" s="1"/>
  <c r="L37" i="1"/>
  <c r="O37" i="1" s="1"/>
  <c r="U37" i="1" s="1"/>
  <c r="L38" i="1"/>
  <c r="O38" i="1" s="1"/>
  <c r="P38" i="1" s="1"/>
  <c r="R38" i="1" s="1"/>
  <c r="AE38" i="1" s="1"/>
  <c r="L39" i="1"/>
  <c r="O39" i="1" s="1"/>
  <c r="U39" i="1" s="1"/>
  <c r="L40" i="1"/>
  <c r="O40" i="1" s="1"/>
  <c r="L41" i="1"/>
  <c r="O41" i="1" s="1"/>
  <c r="U41" i="1" s="1"/>
  <c r="L42" i="1"/>
  <c r="O42" i="1" s="1"/>
  <c r="U42" i="1" s="1"/>
  <c r="L43" i="1"/>
  <c r="O43" i="1" s="1"/>
  <c r="P43" i="1" s="1"/>
  <c r="R43" i="1" s="1"/>
  <c r="AE43" i="1" s="1"/>
  <c r="L44" i="1"/>
  <c r="O44" i="1" s="1"/>
  <c r="L45" i="1"/>
  <c r="O45" i="1" s="1"/>
  <c r="P45" i="1" s="1"/>
  <c r="R45" i="1" s="1"/>
  <c r="AE45" i="1" s="1"/>
  <c r="L46" i="1"/>
  <c r="O46" i="1" s="1"/>
  <c r="U46" i="1" s="1"/>
  <c r="L47" i="1"/>
  <c r="O47" i="1" s="1"/>
  <c r="L48" i="1"/>
  <c r="O48" i="1" s="1"/>
  <c r="U48" i="1" s="1"/>
  <c r="L49" i="1"/>
  <c r="O49" i="1" s="1"/>
  <c r="P49" i="1" s="1"/>
  <c r="R49" i="1" s="1"/>
  <c r="AE49" i="1" s="1"/>
  <c r="L50" i="1"/>
  <c r="O50" i="1" s="1"/>
  <c r="U50" i="1" s="1"/>
  <c r="L51" i="1"/>
  <c r="O51" i="1" s="1"/>
  <c r="U51" i="1" s="1"/>
  <c r="L52" i="1"/>
  <c r="O52" i="1" s="1"/>
  <c r="L53" i="1"/>
  <c r="O53" i="1" s="1"/>
  <c r="P53" i="1" s="1"/>
  <c r="R53" i="1" s="1"/>
  <c r="AE53" i="1" s="1"/>
  <c r="L54" i="1"/>
  <c r="O54" i="1" s="1"/>
  <c r="L55" i="1"/>
  <c r="O55" i="1" s="1"/>
  <c r="P55" i="1" s="1"/>
  <c r="R55" i="1" s="1"/>
  <c r="AE55" i="1" s="1"/>
  <c r="L56" i="1"/>
  <c r="O56" i="1" s="1"/>
  <c r="L57" i="1"/>
  <c r="O57" i="1" s="1"/>
  <c r="P57" i="1" s="1"/>
  <c r="R57" i="1" s="1"/>
  <c r="AE57" i="1" s="1"/>
  <c r="L58" i="1"/>
  <c r="O58" i="1" s="1"/>
  <c r="U58" i="1" s="1"/>
  <c r="L59" i="1"/>
  <c r="O59" i="1" s="1"/>
  <c r="L60" i="1"/>
  <c r="O60" i="1" s="1"/>
  <c r="P60" i="1" s="1"/>
  <c r="R60" i="1" s="1"/>
  <c r="AE60" i="1" s="1"/>
  <c r="L61" i="1"/>
  <c r="O61" i="1" s="1"/>
  <c r="L62" i="1"/>
  <c r="O62" i="1" s="1"/>
  <c r="U62" i="1" s="1"/>
  <c r="L63" i="1"/>
  <c r="O63" i="1" s="1"/>
  <c r="L64" i="1"/>
  <c r="O64" i="1" s="1"/>
  <c r="U64" i="1" s="1"/>
  <c r="L65" i="1"/>
  <c r="O65" i="1" s="1"/>
  <c r="U65" i="1" s="1"/>
  <c r="L66" i="1"/>
  <c r="O66" i="1" s="1"/>
  <c r="L67" i="1"/>
  <c r="O67" i="1" s="1"/>
  <c r="P67" i="1" s="1"/>
  <c r="R67" i="1" s="1"/>
  <c r="AE67" i="1" s="1"/>
  <c r="L68" i="1"/>
  <c r="O68" i="1" s="1"/>
  <c r="P68" i="1" s="1"/>
  <c r="R68" i="1" s="1"/>
  <c r="AE68" i="1" s="1"/>
  <c r="L69" i="1"/>
  <c r="O69" i="1" s="1"/>
  <c r="U69" i="1" s="1"/>
  <c r="L70" i="1"/>
  <c r="O70" i="1" s="1"/>
  <c r="L71" i="1"/>
  <c r="O71" i="1" s="1"/>
  <c r="L72" i="1"/>
  <c r="O72" i="1" s="1"/>
  <c r="L73" i="1"/>
  <c r="O73" i="1" s="1"/>
  <c r="L74" i="1"/>
  <c r="O74" i="1" s="1"/>
  <c r="P74" i="1" s="1"/>
  <c r="R74" i="1" s="1"/>
  <c r="AE74" i="1" s="1"/>
  <c r="L75" i="1"/>
  <c r="O75" i="1" s="1"/>
  <c r="L76" i="1"/>
  <c r="O76" i="1" s="1"/>
  <c r="L77" i="1"/>
  <c r="O77" i="1" s="1"/>
  <c r="U77" i="1" s="1"/>
  <c r="L78" i="1"/>
  <c r="O78" i="1" s="1"/>
  <c r="U78" i="1" s="1"/>
  <c r="L79" i="1"/>
  <c r="O79" i="1" s="1"/>
  <c r="U79" i="1" s="1"/>
  <c r="L80" i="1"/>
  <c r="O80" i="1" s="1"/>
  <c r="L81" i="1"/>
  <c r="O81" i="1" s="1"/>
  <c r="U81" i="1" s="1"/>
  <c r="L82" i="1"/>
  <c r="O82" i="1" s="1"/>
  <c r="U82" i="1" s="1"/>
  <c r="L83" i="1"/>
  <c r="O83" i="1" s="1"/>
  <c r="U83" i="1" s="1"/>
  <c r="L84" i="1"/>
  <c r="O84" i="1" s="1"/>
  <c r="U84" i="1" s="1"/>
  <c r="L85" i="1"/>
  <c r="O85" i="1" s="1"/>
  <c r="U85" i="1" s="1"/>
  <c r="L86" i="1"/>
  <c r="O86" i="1" s="1"/>
  <c r="U86" i="1" s="1"/>
  <c r="L87" i="1"/>
  <c r="O87" i="1" s="1"/>
  <c r="U87" i="1" s="1"/>
  <c r="L88" i="1"/>
  <c r="O88" i="1" s="1"/>
  <c r="U88" i="1" s="1"/>
  <c r="L89" i="1"/>
  <c r="O89" i="1" s="1"/>
  <c r="L90" i="1"/>
  <c r="O90" i="1" s="1"/>
  <c r="U90" i="1" s="1"/>
  <c r="L91" i="1"/>
  <c r="O91" i="1" s="1"/>
  <c r="U91" i="1" s="1"/>
  <c r="L92" i="1"/>
  <c r="O92" i="1" s="1"/>
  <c r="V92" i="1" s="1"/>
  <c r="L93" i="1"/>
  <c r="O93" i="1" s="1"/>
  <c r="V93" i="1" s="1"/>
  <c r="L94" i="1"/>
  <c r="O94" i="1" s="1"/>
  <c r="V94" i="1" s="1"/>
  <c r="L95" i="1"/>
  <c r="O95" i="1" s="1"/>
  <c r="V95" i="1" s="1"/>
  <c r="L96" i="1"/>
  <c r="O96" i="1" s="1"/>
  <c r="L97" i="1"/>
  <c r="O97" i="1" s="1"/>
  <c r="V97" i="1" s="1"/>
  <c r="L98" i="1"/>
  <c r="O98" i="1" s="1"/>
  <c r="L99" i="1"/>
  <c r="O99" i="1" s="1"/>
  <c r="V99" i="1" s="1"/>
  <c r="L100" i="1"/>
  <c r="O100" i="1" s="1"/>
  <c r="L101" i="1"/>
  <c r="O101" i="1" s="1"/>
  <c r="V101" i="1" s="1"/>
  <c r="L102" i="1"/>
  <c r="O102" i="1" s="1"/>
  <c r="V102" i="1" s="1"/>
  <c r="L103" i="1"/>
  <c r="O103" i="1" s="1"/>
  <c r="L104" i="1"/>
  <c r="O104" i="1" s="1"/>
  <c r="V104" i="1" s="1"/>
  <c r="L105" i="1"/>
  <c r="O105" i="1" s="1"/>
  <c r="V105" i="1" s="1"/>
  <c r="L106" i="1"/>
  <c r="O106" i="1" s="1"/>
  <c r="L107" i="1"/>
  <c r="O107" i="1" s="1"/>
  <c r="V107" i="1" s="1"/>
  <c r="L108" i="1"/>
  <c r="O108" i="1" s="1"/>
  <c r="P108" i="1" s="1"/>
  <c r="R108" i="1" s="1"/>
  <c r="AE108" i="1" s="1"/>
  <c r="L110" i="1"/>
  <c r="O110" i="1" s="1"/>
  <c r="P110" i="1" s="1"/>
  <c r="R110" i="1" s="1"/>
  <c r="AE110" i="1" s="1"/>
  <c r="L111" i="1"/>
  <c r="O111" i="1" s="1"/>
  <c r="L112" i="1"/>
  <c r="O112" i="1" s="1"/>
  <c r="P112" i="1" s="1"/>
  <c r="R112" i="1" s="1"/>
  <c r="AE112" i="1" s="1"/>
  <c r="L113" i="1"/>
  <c r="O113" i="1" s="1"/>
  <c r="V113" i="1" s="1"/>
  <c r="L114" i="1"/>
  <c r="O114" i="1" s="1"/>
  <c r="V114" i="1" s="1"/>
  <c r="L115" i="1"/>
  <c r="O115" i="1" s="1"/>
  <c r="V115" i="1" s="1"/>
  <c r="L116" i="1"/>
  <c r="O116" i="1" s="1"/>
  <c r="V116" i="1" s="1"/>
  <c r="L117" i="1"/>
  <c r="O117" i="1" s="1"/>
  <c r="V117" i="1" s="1"/>
  <c r="L118" i="1"/>
  <c r="O118" i="1" s="1"/>
  <c r="L119" i="1"/>
  <c r="O119" i="1" s="1"/>
  <c r="V119" i="1" s="1"/>
  <c r="L6" i="1"/>
  <c r="O6" i="1" s="1"/>
  <c r="P6" i="1" s="1"/>
  <c r="R6" i="1" s="1"/>
  <c r="K119" i="1"/>
  <c r="K118" i="1"/>
  <c r="K117" i="1"/>
  <c r="K116" i="1"/>
  <c r="K115" i="1"/>
  <c r="K114" i="1"/>
  <c r="K113" i="1"/>
  <c r="K112" i="1"/>
  <c r="K111" i="1"/>
  <c r="K110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N5" i="1"/>
  <c r="M5" i="1"/>
  <c r="J5" i="1"/>
  <c r="AE6" i="1" l="1"/>
  <c r="V111" i="1"/>
  <c r="P111" i="1"/>
  <c r="R111" i="1" s="1"/>
  <c r="AE111" i="1" s="1"/>
  <c r="P30" i="1"/>
  <c r="R30" i="1" s="1"/>
  <c r="AE30" i="1" s="1"/>
  <c r="P24" i="1"/>
  <c r="V103" i="1"/>
  <c r="P103" i="1"/>
  <c r="R103" i="1" s="1"/>
  <c r="AE103" i="1" s="1"/>
  <c r="P27" i="1"/>
  <c r="R27" i="1" s="1"/>
  <c r="AE27" i="1" s="1"/>
  <c r="V109" i="1"/>
  <c r="K109" i="1"/>
  <c r="K5" i="1" s="1"/>
  <c r="P101" i="1"/>
  <c r="R101" i="1" s="1"/>
  <c r="AE101" i="1" s="1"/>
  <c r="P105" i="1"/>
  <c r="R105" i="1" s="1"/>
  <c r="AE105" i="1" s="1"/>
  <c r="V118" i="1"/>
  <c r="V112" i="1"/>
  <c r="V110" i="1"/>
  <c r="V108" i="1"/>
  <c r="V106" i="1"/>
  <c r="V100" i="1"/>
  <c r="V98" i="1"/>
  <c r="V96" i="1"/>
  <c r="P80" i="1"/>
  <c r="R80" i="1" s="1"/>
  <c r="AE80" i="1" s="1"/>
  <c r="P66" i="1"/>
  <c r="R66" i="1" s="1"/>
  <c r="AE66" i="1" s="1"/>
  <c r="P56" i="1"/>
  <c r="R56" i="1" s="1"/>
  <c r="AE56" i="1" s="1"/>
  <c r="P54" i="1"/>
  <c r="R54" i="1" s="1"/>
  <c r="AE54" i="1" s="1"/>
  <c r="P52" i="1"/>
  <c r="R52" i="1" s="1"/>
  <c r="AE52" i="1" s="1"/>
  <c r="U40" i="1"/>
  <c r="P16" i="1"/>
  <c r="R16" i="1" s="1"/>
  <c r="AE16" i="1" s="1"/>
  <c r="P12" i="1"/>
  <c r="R12" i="1" s="1"/>
  <c r="AE12" i="1" s="1"/>
  <c r="U89" i="1"/>
  <c r="U75" i="1"/>
  <c r="U71" i="1"/>
  <c r="U67" i="1"/>
  <c r="U63" i="1"/>
  <c r="U57" i="1"/>
  <c r="U55" i="1"/>
  <c r="U53" i="1"/>
  <c r="U49" i="1"/>
  <c r="U45" i="1"/>
  <c r="U43" i="1"/>
  <c r="U27" i="1"/>
  <c r="U11" i="1"/>
  <c r="U9" i="1"/>
  <c r="P7" i="1"/>
  <c r="R7" i="1" s="1"/>
  <c r="AE7" i="1" s="1"/>
  <c r="P35" i="1"/>
  <c r="R35" i="1" s="1"/>
  <c r="AE35" i="1" s="1"/>
  <c r="P47" i="1"/>
  <c r="R47" i="1" s="1"/>
  <c r="AE47" i="1" s="1"/>
  <c r="P59" i="1"/>
  <c r="R59" i="1" s="1"/>
  <c r="AE59" i="1" s="1"/>
  <c r="P73" i="1"/>
  <c r="R73" i="1" s="1"/>
  <c r="AE73" i="1" s="1"/>
  <c r="U76" i="1"/>
  <c r="U74" i="1"/>
  <c r="U70" i="1"/>
  <c r="U60" i="1"/>
  <c r="U38" i="1"/>
  <c r="U32" i="1"/>
  <c r="U14" i="1"/>
  <c r="U8" i="1"/>
  <c r="U72" i="1"/>
  <c r="U114" i="1"/>
  <c r="U98" i="1"/>
  <c r="U118" i="1"/>
  <c r="U102" i="1"/>
  <c r="U94" i="1"/>
  <c r="V6" i="1"/>
  <c r="U116" i="1"/>
  <c r="U108" i="1"/>
  <c r="U104" i="1"/>
  <c r="U100" i="1"/>
  <c r="U96" i="1"/>
  <c r="U119" i="1"/>
  <c r="U117" i="1"/>
  <c r="U115" i="1"/>
  <c r="U113" i="1"/>
  <c r="U107" i="1"/>
  <c r="U99" i="1"/>
  <c r="U97" i="1"/>
  <c r="U95" i="1"/>
  <c r="U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5" i="1"/>
  <c r="O5" i="1"/>
  <c r="U24" i="1" l="1"/>
  <c r="R24" i="1"/>
  <c r="AE24" i="1" s="1"/>
  <c r="AE5" i="1"/>
  <c r="U30" i="1"/>
  <c r="U110" i="1"/>
  <c r="U106" i="1"/>
  <c r="U103" i="1"/>
  <c r="U109" i="1"/>
  <c r="AD5" i="1"/>
  <c r="U111" i="1"/>
  <c r="U35" i="1"/>
  <c r="U101" i="1"/>
  <c r="U105" i="1"/>
  <c r="U112" i="1"/>
  <c r="U29" i="1"/>
  <c r="U59" i="1"/>
  <c r="U12" i="1"/>
  <c r="U16" i="1"/>
  <c r="U18" i="1"/>
  <c r="U44" i="1"/>
  <c r="U52" i="1"/>
  <c r="U54" i="1"/>
  <c r="U56" i="1"/>
  <c r="U66" i="1"/>
  <c r="U68" i="1"/>
  <c r="U80" i="1"/>
  <c r="U25" i="1"/>
  <c r="U93" i="1"/>
  <c r="U7" i="1"/>
  <c r="U31" i="1"/>
  <c r="U47" i="1"/>
  <c r="U61" i="1"/>
  <c r="U73" i="1"/>
  <c r="U6" i="1"/>
  <c r="P5" i="1"/>
  <c r="R5" i="1" l="1"/>
</calcChain>
</file>

<file path=xl/sharedStrings.xml><?xml version="1.0" encoding="utf-8"?>
<sst xmlns="http://schemas.openxmlformats.org/spreadsheetml/2006/main" count="429" uniqueCount="166">
  <si>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</si>
  <si>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</si>
  <si>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</si>
  <si>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</si>
  <si>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</si>
  <si>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</si>
  <si>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</si>
  <si>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</si>
  <si>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</si>
  <si>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</si>
  <si>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</si>
  <si>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</si>
  <si>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</si>
  <si>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</si>
  <si>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</si>
  <si>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</si>
  <si>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</si>
  <si>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</si>
  <si>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</si>
  <si>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</si>
  <si>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</si>
  <si>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</si>
  <si>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</si>
  <si>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09,09,</t>
  </si>
  <si>
    <t>11,09,</t>
  </si>
  <si>
    <t>05,09,</t>
  </si>
  <si>
    <t>04,09,</t>
  </si>
  <si>
    <t>29,08,</t>
  </si>
  <si>
    <t>28,08,</t>
  </si>
  <si>
    <t>22,08,</t>
  </si>
  <si>
    <t>21,08,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</si>
  <si>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</si>
  <si>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</si>
  <si>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</si>
  <si>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</si>
  <si>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</si>
  <si>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</si>
  <si>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</si>
  <si>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</si>
  <si>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</si>
  <si>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</si>
  <si>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</si>
  <si>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</si>
  <si>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</si>
  <si>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</si>
  <si>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</si>
  <si>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ТС Обжора / нет в бланке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</si>
  <si>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</si>
  <si>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</si>
  <si>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</si>
  <si>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</si>
  <si>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</si>
  <si>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</si>
  <si>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</si>
  <si>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</si>
  <si>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</si>
  <si>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</si>
  <si>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</si>
  <si>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</si>
  <si>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</si>
  <si>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</si>
  <si>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</si>
  <si>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</si>
  <si>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</si>
  <si>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</si>
  <si>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</si>
  <si>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</si>
  <si>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</si>
  <si>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</si>
  <si>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</si>
  <si>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</si>
  <si>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</si>
  <si>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</si>
  <si>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нужно увеличить продажи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</si>
  <si>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</si>
  <si>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</si>
  <si>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</si>
  <si>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</si>
  <si>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</si>
  <si>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</si>
  <si>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</si>
  <si>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</si>
  <si>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</si>
  <si>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</si>
  <si>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</si>
  <si>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</si>
  <si>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</si>
  <si>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</si>
  <si>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</si>
  <si>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</si>
  <si>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</si>
  <si>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</si>
  <si>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</si>
  <si>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</si>
  <si>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</si>
  <si>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</si>
  <si>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</si>
  <si>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</si>
  <si>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</si>
  <si>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</si>
  <si>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</si>
  <si>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</si>
  <si>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</si>
  <si>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не в матрице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</si>
  <si>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</si>
  <si>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</si>
  <si>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</si>
  <si>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</si>
  <si>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</si>
  <si>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>есть дубль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</si>
  <si>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</si>
  <si>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</si>
  <si>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</si>
  <si>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</si>
  <si>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</si>
  <si>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</si>
  <si>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</si>
  <si>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</si>
  <si>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</si>
  <si>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</si>
  <si>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</si>
  <si>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</si>
  <si>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</si>
  <si>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</si>
  <si>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</si>
  <si>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</si>
  <si>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</si>
  <si>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</si>
  <si>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</si>
  <si>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</si>
  <si>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</si>
  <si>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</si>
  <si>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</si>
  <si>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</si>
  <si>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</si>
  <si>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</si>
  <si>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</si>
  <si>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</si>
  <si>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</si>
  <si>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</si>
  <si>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</si>
  <si>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</si>
  <si>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</si>
  <si>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</si>
  <si>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>вывод / 22,08,24 68шт. в уценку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</si>
  <si>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</si>
  <si>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</si>
  <si>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</si>
  <si>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</si>
  <si>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</si>
  <si>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</si>
  <si>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</si>
  <si>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</si>
  <si>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</si>
  <si>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</si>
  <si>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</si>
  <si>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</si>
  <si>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</si>
  <si>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489  Сосиски Филейские Рубленые 0,3кг ТМ Вязанка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</si>
  <si>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</si>
  <si>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</si>
  <si>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ДУБЛЬ Колбаса Филейская ТМ Вязанка ТС Классическая в оболочке полиамид 0,4 кг РТТ.  Поком</t>
  </si>
  <si>
    <t>дубль на 339</t>
  </si>
  <si>
    <t>заказ</t>
  </si>
  <si>
    <t>14,09,(1)</t>
  </si>
  <si>
    <t>14,09,(2)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</si>
</sst>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2" fontId="1" fillId="0" borderId="1" xfId="1" applyNumberFormat="1"/>
    <xf numFmtId="2" fontId="2" fillId="2" borderId="1" xfId="1" applyNumberFormat="1" applyFont="1" applyFill="1"/>
    <xf numFmtId="2" fontId="1" fillId="0" borderId="1" xfId="1" applyNumberForma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6" sqref="T6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140625" style="12" customWidth="1"/>
    <col min="8" max="8" width="5.140625" customWidth="1"/>
    <col min="9" max="9" width="13.42578125" customWidth="1"/>
    <col min="10" max="19" width="6.42578125" customWidth="1"/>
    <col min="20" max="20" width="21.5703125" customWidth="1"/>
    <col min="21" max="22" width="5.42578125" customWidth="1"/>
    <col min="23" max="28" width="6.140625" customWidth="1"/>
    <col min="29" max="29" width="37.710937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163</v>
      </c>
      <c r="R3" s="3" t="s">
        <v>163</v>
      </c>
      <c r="S3" s="13" t="s">
        <v>16</v>
      </c>
      <c r="T3" s="13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164</v>
      </c>
      <c r="R4" s="1" t="s">
        <v>165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164</v>
      </c>
      <c r="AE4" s="1" t="s">
        <v>165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46864.897999999994</v>
      </c>
      <c r="F5" s="4">
        <f>SUM(F6:F496)</f>
        <v>31391.879000000004</v>
      </c>
      <c r="G5" s="9"/>
      <c r="H5" s="1"/>
      <c r="I5" s="1"/>
      <c r="J5" s="4">
        <f t="shared" ref="J5:S5" si="0">SUM(J6:J496)</f>
        <v>46583.432999999997</v>
      </c>
      <c r="K5" s="4">
        <f t="shared" si="0"/>
        <v>281.46500000000037</v>
      </c>
      <c r="L5" s="4">
        <f t="shared" si="0"/>
        <v>36725.172999999995</v>
      </c>
      <c r="M5" s="4">
        <f t="shared" si="0"/>
        <v>10139.725</v>
      </c>
      <c r="N5" s="4">
        <f t="shared" si="0"/>
        <v>19429.197920000006</v>
      </c>
      <c r="O5" s="4">
        <f t="shared" si="0"/>
        <v>7345.0346</v>
      </c>
      <c r="P5" s="4">
        <f t="shared" si="0"/>
        <v>21578.204199999993</v>
      </c>
      <c r="Q5" s="4">
        <f t="shared" si="0"/>
        <v>6470</v>
      </c>
      <c r="R5" s="4">
        <f t="shared" ref="R5" si="1">SUM(R6:R496)</f>
        <v>15108.204199999993</v>
      </c>
      <c r="S5" s="4">
        <f t="shared" si="0"/>
        <v>0</v>
      </c>
      <c r="T5" s="1"/>
      <c r="U5" s="1"/>
      <c r="V5" s="1"/>
      <c r="W5" s="4">
        <f t="shared" ref="W5:AB5" si="2">SUM(W6:W496)</f>
        <v>6905.3284000000003</v>
      </c>
      <c r="X5" s="4">
        <f t="shared" si="2"/>
        <v>6607.4125999999987</v>
      </c>
      <c r="Y5" s="4">
        <f t="shared" si="2"/>
        <v>6392.8765999999969</v>
      </c>
      <c r="Z5" s="4">
        <f t="shared" si="2"/>
        <v>6711.3698000000013</v>
      </c>
      <c r="AA5" s="4">
        <f t="shared" si="2"/>
        <v>7181.7265999999981</v>
      </c>
      <c r="AB5" s="4">
        <f t="shared" si="2"/>
        <v>7162.0800000000008</v>
      </c>
      <c r="AC5" s="1"/>
      <c r="AD5" s="4">
        <f>SUM(AD6:AD496)</f>
        <v>6470</v>
      </c>
      <c r="AE5" s="4">
        <f>SUM(AE6:AE496)</f>
        <v>12529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318.02</v>
      </c>
      <c r="D6" s="1">
        <v>228.22399999999999</v>
      </c>
      <c r="E6" s="1">
        <v>294.84399999999999</v>
      </c>
      <c r="F6" s="1">
        <v>210.511</v>
      </c>
      <c r="G6" s="9">
        <v>1</v>
      </c>
      <c r="H6" s="1">
        <v>50</v>
      </c>
      <c r="I6" s="1" t="s">
        <v>33</v>
      </c>
      <c r="J6" s="1">
        <v>262.10000000000002</v>
      </c>
      <c r="K6" s="1">
        <f t="shared" ref="K6:K37" si="3">E6-J6</f>
        <v>32.743999999999971</v>
      </c>
      <c r="L6" s="1">
        <f>E6-M6</f>
        <v>294.84399999999999</v>
      </c>
      <c r="M6" s="1"/>
      <c r="N6" s="1">
        <v>205.24304000000001</v>
      </c>
      <c r="O6" s="1">
        <f>L6/5</f>
        <v>58.968800000000002</v>
      </c>
      <c r="P6" s="5">
        <f>9.6*O6-N6-F6</f>
        <v>150.34643999999994</v>
      </c>
      <c r="Q6" s="5"/>
      <c r="R6" s="5">
        <f>P6-Q6</f>
        <v>150.34643999999994</v>
      </c>
      <c r="S6" s="5"/>
      <c r="T6" s="1"/>
      <c r="U6" s="1">
        <f>(F6+N6+P6)/O6</f>
        <v>9.6</v>
      </c>
      <c r="V6" s="1">
        <f>(F6+N6)/O6</f>
        <v>7.0504069948854315</v>
      </c>
      <c r="W6" s="1">
        <v>52.753599999999992</v>
      </c>
      <c r="X6" s="1">
        <v>49.845599999999997</v>
      </c>
      <c r="Y6" s="1">
        <v>47.353200000000001</v>
      </c>
      <c r="Z6" s="1">
        <v>51.831600000000002</v>
      </c>
      <c r="AA6" s="1">
        <v>58.846600000000002</v>
      </c>
      <c r="AB6" s="1">
        <v>55.339199999999998</v>
      </c>
      <c r="AC6" s="1"/>
      <c r="AD6" s="1">
        <f>ROUND(Q6*G6,0)</f>
        <v>0</v>
      </c>
      <c r="AE6" s="1">
        <f>ROUND(R6*G6,0)</f>
        <v>150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32</v>
      </c>
      <c r="C7" s="1">
        <v>342.78699999999998</v>
      </c>
      <c r="D7" s="1">
        <v>229.256</v>
      </c>
      <c r="E7" s="1">
        <v>261.767</v>
      </c>
      <c r="F7" s="1">
        <v>269.92500000000001</v>
      </c>
      <c r="G7" s="9">
        <v>1</v>
      </c>
      <c r="H7" s="1">
        <v>45</v>
      </c>
      <c r="I7" s="1" t="s">
        <v>33</v>
      </c>
      <c r="J7" s="1">
        <v>244.55</v>
      </c>
      <c r="K7" s="1">
        <f t="shared" si="3"/>
        <v>17.216999999999985</v>
      </c>
      <c r="L7" s="1">
        <f t="shared" ref="L7:L70" si="4">E7-M7</f>
        <v>261.767</v>
      </c>
      <c r="M7" s="1"/>
      <c r="N7" s="1">
        <v>92.449599999999975</v>
      </c>
      <c r="O7" s="1">
        <f t="shared" ref="O7:O70" si="5">L7/5</f>
        <v>52.353400000000001</v>
      </c>
      <c r="P7" s="5">
        <f t="shared" ref="P7:P8" si="6">10*O7-N7-F7</f>
        <v>161.15940000000001</v>
      </c>
      <c r="Q7" s="5"/>
      <c r="R7" s="5">
        <f t="shared" ref="R7:R9" si="7">P7-Q7</f>
        <v>161.15940000000001</v>
      </c>
      <c r="S7" s="5"/>
      <c r="T7" s="1"/>
      <c r="U7" s="1">
        <f t="shared" ref="U7:U70" si="8">(F7+N7+P7)/O7</f>
        <v>10</v>
      </c>
      <c r="V7" s="1">
        <f t="shared" ref="V7:V70" si="9">(F7+N7)/O7</f>
        <v>6.9217013603700996</v>
      </c>
      <c r="W7" s="1">
        <v>47.943600000000004</v>
      </c>
      <c r="X7" s="1">
        <v>53.565199999999997</v>
      </c>
      <c r="Y7" s="1">
        <v>57.848399999999998</v>
      </c>
      <c r="Z7" s="1">
        <v>57.284999999999997</v>
      </c>
      <c r="AA7" s="1">
        <v>64.220600000000005</v>
      </c>
      <c r="AB7" s="1">
        <v>57.061399999999999</v>
      </c>
      <c r="AC7" s="1"/>
      <c r="AD7" s="1">
        <f t="shared" ref="AD7:AD70" si="10">ROUND(Q7*G7,0)</f>
        <v>0</v>
      </c>
      <c r="AE7" s="1">
        <f t="shared" ref="AE7:AE70" si="11">ROUND(R7*G7,0)</f>
        <v>161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32</v>
      </c>
      <c r="C8" s="1">
        <v>517.33000000000004</v>
      </c>
      <c r="D8" s="1">
        <v>798.85900000000004</v>
      </c>
      <c r="E8" s="1">
        <v>677.14300000000003</v>
      </c>
      <c r="F8" s="1">
        <v>533.39300000000003</v>
      </c>
      <c r="G8" s="9">
        <v>1</v>
      </c>
      <c r="H8" s="1">
        <v>45</v>
      </c>
      <c r="I8" s="1" t="s">
        <v>33</v>
      </c>
      <c r="J8" s="1">
        <v>625.65</v>
      </c>
      <c r="K8" s="1">
        <f t="shared" si="3"/>
        <v>51.493000000000052</v>
      </c>
      <c r="L8" s="1">
        <f t="shared" si="4"/>
        <v>677.14300000000003</v>
      </c>
      <c r="M8" s="1"/>
      <c r="N8" s="1">
        <v>241.5686000000002</v>
      </c>
      <c r="O8" s="1">
        <f t="shared" si="5"/>
        <v>135.42860000000002</v>
      </c>
      <c r="P8" s="5">
        <f t="shared" si="6"/>
        <v>579.32439999999974</v>
      </c>
      <c r="Q8" s="5"/>
      <c r="R8" s="5">
        <f t="shared" si="7"/>
        <v>579.32439999999974</v>
      </c>
      <c r="S8" s="5"/>
      <c r="T8" s="1"/>
      <c r="U8" s="1">
        <f t="shared" si="8"/>
        <v>10</v>
      </c>
      <c r="V8" s="1">
        <f t="shared" si="9"/>
        <v>5.7222890881246657</v>
      </c>
      <c r="W8" s="1">
        <v>116.27760000000001</v>
      </c>
      <c r="X8" s="1">
        <v>119.2136</v>
      </c>
      <c r="Y8" s="1">
        <v>110.544</v>
      </c>
      <c r="Z8" s="1">
        <v>103.3754</v>
      </c>
      <c r="AA8" s="1">
        <v>92.175399999999996</v>
      </c>
      <c r="AB8" s="1">
        <v>84.816599999999994</v>
      </c>
      <c r="AC8" s="1"/>
      <c r="AD8" s="1">
        <f t="shared" si="10"/>
        <v>0</v>
      </c>
      <c r="AE8" s="1">
        <f t="shared" si="11"/>
        <v>579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32</v>
      </c>
      <c r="C9" s="1">
        <v>18.323</v>
      </c>
      <c r="D9" s="1">
        <v>25.545000000000002</v>
      </c>
      <c r="E9" s="1">
        <v>15.925000000000001</v>
      </c>
      <c r="F9" s="1">
        <v>21.247</v>
      </c>
      <c r="G9" s="9">
        <v>1</v>
      </c>
      <c r="H9" s="1">
        <v>40</v>
      </c>
      <c r="I9" s="1" t="s">
        <v>33</v>
      </c>
      <c r="J9" s="1">
        <v>20.9</v>
      </c>
      <c r="K9" s="1">
        <f t="shared" si="3"/>
        <v>-4.9749999999999979</v>
      </c>
      <c r="L9" s="1">
        <f t="shared" si="4"/>
        <v>15.925000000000001</v>
      </c>
      <c r="M9" s="1"/>
      <c r="N9" s="1">
        <v>15.902200000000001</v>
      </c>
      <c r="O9" s="1">
        <f t="shared" si="5"/>
        <v>3.1850000000000001</v>
      </c>
      <c r="P9" s="5"/>
      <c r="Q9" s="5"/>
      <c r="R9" s="5">
        <f t="shared" si="7"/>
        <v>0</v>
      </c>
      <c r="S9" s="5"/>
      <c r="T9" s="1"/>
      <c r="U9" s="1">
        <f t="shared" si="8"/>
        <v>11.663799058084772</v>
      </c>
      <c r="V9" s="1">
        <f t="shared" si="9"/>
        <v>11.663799058084772</v>
      </c>
      <c r="W9" s="1">
        <v>4.0491999999999999</v>
      </c>
      <c r="X9" s="1">
        <v>3.6551999999999998</v>
      </c>
      <c r="Y9" s="1">
        <v>3.8031999999999999</v>
      </c>
      <c r="Z9" s="1">
        <v>2.7631999999999999</v>
      </c>
      <c r="AA9" s="1">
        <v>3.0514000000000001</v>
      </c>
      <c r="AB9" s="1">
        <v>4.2632000000000003</v>
      </c>
      <c r="AC9" s="1"/>
      <c r="AD9" s="1">
        <f t="shared" si="10"/>
        <v>0</v>
      </c>
      <c r="AE9" s="1">
        <f t="shared" si="11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4" t="s">
        <v>37</v>
      </c>
      <c r="B10" s="14" t="s">
        <v>38</v>
      </c>
      <c r="C10" s="14"/>
      <c r="D10" s="14">
        <v>504</v>
      </c>
      <c r="E10" s="14">
        <v>504</v>
      </c>
      <c r="F10" s="14"/>
      <c r="G10" s="15">
        <v>0</v>
      </c>
      <c r="H10" s="14" t="e">
        <v>#N/A</v>
      </c>
      <c r="I10" s="14" t="s">
        <v>103</v>
      </c>
      <c r="J10" s="14">
        <v>504</v>
      </c>
      <c r="K10" s="14">
        <f t="shared" si="3"/>
        <v>0</v>
      </c>
      <c r="L10" s="14">
        <f t="shared" si="4"/>
        <v>0</v>
      </c>
      <c r="M10" s="14">
        <v>504</v>
      </c>
      <c r="N10" s="14"/>
      <c r="O10" s="14">
        <f t="shared" si="5"/>
        <v>0</v>
      </c>
      <c r="P10" s="16"/>
      <c r="Q10" s="16"/>
      <c r="R10" s="16"/>
      <c r="S10" s="16"/>
      <c r="T10" s="14"/>
      <c r="U10" s="14" t="e">
        <f t="shared" si="8"/>
        <v>#DIV/0!</v>
      </c>
      <c r="V10" s="14" t="e">
        <f t="shared" si="9"/>
        <v>#DIV/0!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/>
      <c r="AD10" s="14">
        <f t="shared" si="10"/>
        <v>0</v>
      </c>
      <c r="AE10" s="14">
        <f t="shared" si="11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38</v>
      </c>
      <c r="C11" s="1">
        <v>684</v>
      </c>
      <c r="D11" s="1">
        <v>684</v>
      </c>
      <c r="E11" s="1">
        <v>702</v>
      </c>
      <c r="F11" s="1">
        <v>489</v>
      </c>
      <c r="G11" s="9">
        <v>0.45</v>
      </c>
      <c r="H11" s="1">
        <v>45</v>
      </c>
      <c r="I11" s="1" t="s">
        <v>33</v>
      </c>
      <c r="J11" s="1">
        <v>721</v>
      </c>
      <c r="K11" s="1">
        <f t="shared" si="3"/>
        <v>-19</v>
      </c>
      <c r="L11" s="1">
        <f t="shared" si="4"/>
        <v>702</v>
      </c>
      <c r="M11" s="1"/>
      <c r="N11" s="1">
        <v>523.59999999999991</v>
      </c>
      <c r="O11" s="1">
        <f t="shared" si="5"/>
        <v>140.4</v>
      </c>
      <c r="P11" s="5">
        <f t="shared" ref="P11:P12" si="12">10*O11-N11-F11</f>
        <v>391.40000000000009</v>
      </c>
      <c r="Q11" s="5"/>
      <c r="R11" s="5">
        <f t="shared" ref="R11:R12" si="13">P11-Q11</f>
        <v>391.40000000000009</v>
      </c>
      <c r="S11" s="5"/>
      <c r="T11" s="1"/>
      <c r="U11" s="1">
        <f t="shared" si="8"/>
        <v>10</v>
      </c>
      <c r="V11" s="1">
        <f t="shared" si="9"/>
        <v>7.2122507122507109</v>
      </c>
      <c r="W11" s="1">
        <v>140.6</v>
      </c>
      <c r="X11" s="1">
        <v>120.8</v>
      </c>
      <c r="Y11" s="1">
        <v>108.8</v>
      </c>
      <c r="Z11" s="1">
        <v>115.4</v>
      </c>
      <c r="AA11" s="1">
        <v>109.4</v>
      </c>
      <c r="AB11" s="1">
        <v>104</v>
      </c>
      <c r="AC11" s="1"/>
      <c r="AD11" s="1">
        <f t="shared" si="10"/>
        <v>0</v>
      </c>
      <c r="AE11" s="1">
        <f t="shared" si="11"/>
        <v>176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38</v>
      </c>
      <c r="C12" s="1">
        <v>1076</v>
      </c>
      <c r="D12" s="1">
        <v>894</v>
      </c>
      <c r="E12" s="1">
        <v>977</v>
      </c>
      <c r="F12" s="1">
        <v>771</v>
      </c>
      <c r="G12" s="9">
        <v>0.45</v>
      </c>
      <c r="H12" s="1">
        <v>45</v>
      </c>
      <c r="I12" s="1" t="s">
        <v>33</v>
      </c>
      <c r="J12" s="1">
        <v>987</v>
      </c>
      <c r="K12" s="1">
        <f t="shared" si="3"/>
        <v>-10</v>
      </c>
      <c r="L12" s="1">
        <f t="shared" si="4"/>
        <v>977</v>
      </c>
      <c r="M12" s="1"/>
      <c r="N12" s="1">
        <v>756.80000000000018</v>
      </c>
      <c r="O12" s="1">
        <f t="shared" si="5"/>
        <v>195.4</v>
      </c>
      <c r="P12" s="5">
        <f t="shared" si="12"/>
        <v>426.19999999999982</v>
      </c>
      <c r="Q12" s="5"/>
      <c r="R12" s="5">
        <f t="shared" si="13"/>
        <v>426.19999999999982</v>
      </c>
      <c r="S12" s="5"/>
      <c r="T12" s="1"/>
      <c r="U12" s="1">
        <f t="shared" si="8"/>
        <v>10</v>
      </c>
      <c r="V12" s="1">
        <f t="shared" si="9"/>
        <v>7.8188331627430916</v>
      </c>
      <c r="W12" s="1">
        <v>208.8</v>
      </c>
      <c r="X12" s="1">
        <v>183.8</v>
      </c>
      <c r="Y12" s="1">
        <v>166.8</v>
      </c>
      <c r="Z12" s="1">
        <v>180</v>
      </c>
      <c r="AA12" s="1">
        <v>164.4</v>
      </c>
      <c r="AB12" s="1">
        <v>160.6</v>
      </c>
      <c r="AC12" s="1"/>
      <c r="AD12" s="1">
        <f t="shared" si="10"/>
        <v>0</v>
      </c>
      <c r="AE12" s="1">
        <f t="shared" si="11"/>
        <v>192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4" t="s">
        <v>41</v>
      </c>
      <c r="B13" s="14" t="s">
        <v>38</v>
      </c>
      <c r="C13" s="14"/>
      <c r="D13" s="14">
        <v>150</v>
      </c>
      <c r="E13" s="14">
        <v>150</v>
      </c>
      <c r="F13" s="14"/>
      <c r="G13" s="15">
        <v>0</v>
      </c>
      <c r="H13" s="14" t="e">
        <v>#N/A</v>
      </c>
      <c r="I13" s="14" t="s">
        <v>103</v>
      </c>
      <c r="J13" s="14">
        <v>150</v>
      </c>
      <c r="K13" s="14">
        <f t="shared" si="3"/>
        <v>0</v>
      </c>
      <c r="L13" s="14">
        <f t="shared" si="4"/>
        <v>0</v>
      </c>
      <c r="M13" s="14">
        <v>150</v>
      </c>
      <c r="N13" s="14"/>
      <c r="O13" s="14">
        <f t="shared" si="5"/>
        <v>0</v>
      </c>
      <c r="P13" s="16"/>
      <c r="Q13" s="16"/>
      <c r="R13" s="16"/>
      <c r="S13" s="16"/>
      <c r="T13" s="14"/>
      <c r="U13" s="14" t="e">
        <f t="shared" si="8"/>
        <v>#DIV/0!</v>
      </c>
      <c r="V13" s="14" t="e">
        <f t="shared" si="9"/>
        <v>#DIV/0!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/>
      <c r="AD13" s="14">
        <f t="shared" si="10"/>
        <v>0</v>
      </c>
      <c r="AE13" s="14">
        <f t="shared" si="11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38</v>
      </c>
      <c r="C14" s="1">
        <v>76</v>
      </c>
      <c r="D14" s="1">
        <v>420</v>
      </c>
      <c r="E14" s="1">
        <v>440</v>
      </c>
      <c r="F14" s="1">
        <v>37</v>
      </c>
      <c r="G14" s="9">
        <v>0.17</v>
      </c>
      <c r="H14" s="1">
        <v>180</v>
      </c>
      <c r="I14" s="1" t="s">
        <v>33</v>
      </c>
      <c r="J14" s="1">
        <v>442</v>
      </c>
      <c r="K14" s="1">
        <f t="shared" si="3"/>
        <v>-2</v>
      </c>
      <c r="L14" s="1">
        <f t="shared" si="4"/>
        <v>35</v>
      </c>
      <c r="M14" s="1">
        <v>405</v>
      </c>
      <c r="N14" s="1">
        <v>31</v>
      </c>
      <c r="O14" s="1">
        <f t="shared" si="5"/>
        <v>7</v>
      </c>
      <c r="P14" s="5">
        <v>10</v>
      </c>
      <c r="Q14" s="5"/>
      <c r="R14" s="5">
        <f>P14-Q14</f>
        <v>10</v>
      </c>
      <c r="S14" s="5"/>
      <c r="T14" s="1"/>
      <c r="U14" s="1">
        <f t="shared" si="8"/>
        <v>11.142857142857142</v>
      </c>
      <c r="V14" s="1">
        <f t="shared" si="9"/>
        <v>9.7142857142857135</v>
      </c>
      <c r="W14" s="1">
        <v>8</v>
      </c>
      <c r="X14" s="1">
        <v>6.8</v>
      </c>
      <c r="Y14" s="1">
        <v>6.2</v>
      </c>
      <c r="Z14" s="1">
        <v>7.8</v>
      </c>
      <c r="AA14" s="1">
        <v>8</v>
      </c>
      <c r="AB14" s="1">
        <v>7</v>
      </c>
      <c r="AC14" s="1"/>
      <c r="AD14" s="1">
        <f t="shared" si="10"/>
        <v>0</v>
      </c>
      <c r="AE14" s="1">
        <f t="shared" si="11"/>
        <v>2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4" t="s">
        <v>43</v>
      </c>
      <c r="B15" s="14" t="s">
        <v>38</v>
      </c>
      <c r="C15" s="14"/>
      <c r="D15" s="14">
        <v>138</v>
      </c>
      <c r="E15" s="14">
        <v>138</v>
      </c>
      <c r="F15" s="14"/>
      <c r="G15" s="15">
        <v>0</v>
      </c>
      <c r="H15" s="14" t="e">
        <v>#N/A</v>
      </c>
      <c r="I15" s="14" t="s">
        <v>103</v>
      </c>
      <c r="J15" s="14">
        <v>138</v>
      </c>
      <c r="K15" s="14">
        <f t="shared" si="3"/>
        <v>0</v>
      </c>
      <c r="L15" s="14">
        <f t="shared" si="4"/>
        <v>0</v>
      </c>
      <c r="M15" s="14">
        <v>138</v>
      </c>
      <c r="N15" s="14"/>
      <c r="O15" s="14">
        <f t="shared" si="5"/>
        <v>0</v>
      </c>
      <c r="P15" s="16"/>
      <c r="Q15" s="16"/>
      <c r="R15" s="16"/>
      <c r="S15" s="16"/>
      <c r="T15" s="14"/>
      <c r="U15" s="14" t="e">
        <f t="shared" si="8"/>
        <v>#DIV/0!</v>
      </c>
      <c r="V15" s="14" t="e">
        <f t="shared" si="9"/>
        <v>#DIV/0!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/>
      <c r="AD15" s="14">
        <f t="shared" si="10"/>
        <v>0</v>
      </c>
      <c r="AE15" s="14">
        <f t="shared" si="11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44</v>
      </c>
      <c r="B16" s="1" t="s">
        <v>38</v>
      </c>
      <c r="C16" s="1">
        <v>60</v>
      </c>
      <c r="D16" s="1">
        <v>354</v>
      </c>
      <c r="E16" s="1">
        <v>384</v>
      </c>
      <c r="F16" s="1">
        <v>22</v>
      </c>
      <c r="G16" s="9">
        <v>0.3</v>
      </c>
      <c r="H16" s="1">
        <v>40</v>
      </c>
      <c r="I16" s="1" t="s">
        <v>33</v>
      </c>
      <c r="J16" s="1">
        <v>392</v>
      </c>
      <c r="K16" s="1">
        <f t="shared" si="3"/>
        <v>-8</v>
      </c>
      <c r="L16" s="1">
        <f t="shared" si="4"/>
        <v>30</v>
      </c>
      <c r="M16" s="1">
        <v>354</v>
      </c>
      <c r="N16" s="1"/>
      <c r="O16" s="1">
        <f t="shared" si="5"/>
        <v>6</v>
      </c>
      <c r="P16" s="5">
        <f t="shared" ref="P16" si="14">10*O16-N16-F16</f>
        <v>38</v>
      </c>
      <c r="Q16" s="5"/>
      <c r="R16" s="5">
        <f t="shared" ref="R16:R18" si="15">P16-Q16</f>
        <v>38</v>
      </c>
      <c r="S16" s="5"/>
      <c r="T16" s="1"/>
      <c r="U16" s="1">
        <f t="shared" si="8"/>
        <v>10</v>
      </c>
      <c r="V16" s="1">
        <f t="shared" si="9"/>
        <v>3.6666666666666665</v>
      </c>
      <c r="W16" s="1">
        <v>4.2</v>
      </c>
      <c r="X16" s="1">
        <v>2</v>
      </c>
      <c r="Y16" s="1">
        <v>4.2</v>
      </c>
      <c r="Z16" s="1">
        <v>5.2</v>
      </c>
      <c r="AA16" s="1">
        <v>5.8</v>
      </c>
      <c r="AB16" s="1">
        <v>7.6</v>
      </c>
      <c r="AC16" s="1"/>
      <c r="AD16" s="1">
        <f t="shared" si="10"/>
        <v>0</v>
      </c>
      <c r="AE16" s="1">
        <f t="shared" si="11"/>
        <v>11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3" t="s">
        <v>45</v>
      </c>
      <c r="B17" s="1" t="s">
        <v>38</v>
      </c>
      <c r="C17" s="1">
        <v>100</v>
      </c>
      <c r="D17" s="1"/>
      <c r="E17" s="1">
        <v>44</v>
      </c>
      <c r="F17" s="1"/>
      <c r="G17" s="9">
        <v>0.4</v>
      </c>
      <c r="H17" s="1">
        <v>50</v>
      </c>
      <c r="I17" s="1" t="s">
        <v>33</v>
      </c>
      <c r="J17" s="1">
        <v>169</v>
      </c>
      <c r="K17" s="1">
        <f t="shared" si="3"/>
        <v>-125</v>
      </c>
      <c r="L17" s="1">
        <f t="shared" si="4"/>
        <v>44</v>
      </c>
      <c r="M17" s="1"/>
      <c r="N17" s="23"/>
      <c r="O17" s="1">
        <f t="shared" si="5"/>
        <v>8.8000000000000007</v>
      </c>
      <c r="P17" s="24">
        <v>150</v>
      </c>
      <c r="Q17" s="24"/>
      <c r="R17" s="5">
        <f t="shared" si="15"/>
        <v>150</v>
      </c>
      <c r="S17" s="5"/>
      <c r="T17" s="1"/>
      <c r="U17" s="1">
        <f t="shared" si="8"/>
        <v>17.045454545454543</v>
      </c>
      <c r="V17" s="1">
        <f t="shared" si="9"/>
        <v>0</v>
      </c>
      <c r="W17" s="1">
        <v>14.8</v>
      </c>
      <c r="X17" s="1">
        <v>12.4</v>
      </c>
      <c r="Y17" s="1">
        <v>0</v>
      </c>
      <c r="Z17" s="1">
        <v>0</v>
      </c>
      <c r="AA17" s="1">
        <v>0</v>
      </c>
      <c r="AB17" s="1">
        <v>0</v>
      </c>
      <c r="AC17" s="23" t="s">
        <v>46</v>
      </c>
      <c r="AD17" s="1">
        <f t="shared" si="10"/>
        <v>0</v>
      </c>
      <c r="AE17" s="1">
        <f t="shared" si="11"/>
        <v>60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38</v>
      </c>
      <c r="C18" s="1">
        <v>136</v>
      </c>
      <c r="D18" s="1">
        <v>120</v>
      </c>
      <c r="E18" s="1">
        <v>103</v>
      </c>
      <c r="F18" s="1">
        <v>112</v>
      </c>
      <c r="G18" s="9">
        <v>0.17</v>
      </c>
      <c r="H18" s="1">
        <v>180</v>
      </c>
      <c r="I18" s="1" t="s">
        <v>33</v>
      </c>
      <c r="J18" s="1">
        <v>94</v>
      </c>
      <c r="K18" s="1">
        <f t="shared" si="3"/>
        <v>9</v>
      </c>
      <c r="L18" s="1">
        <f t="shared" si="4"/>
        <v>103</v>
      </c>
      <c r="M18" s="1"/>
      <c r="N18" s="1">
        <v>87</v>
      </c>
      <c r="O18" s="1">
        <f t="shared" si="5"/>
        <v>20.6</v>
      </c>
      <c r="P18" s="5">
        <v>10</v>
      </c>
      <c r="Q18" s="5"/>
      <c r="R18" s="5">
        <f t="shared" si="15"/>
        <v>10</v>
      </c>
      <c r="S18" s="5"/>
      <c r="T18" s="1"/>
      <c r="U18" s="1">
        <f t="shared" si="8"/>
        <v>10.145631067961164</v>
      </c>
      <c r="V18" s="1">
        <f t="shared" si="9"/>
        <v>9.6601941747572813</v>
      </c>
      <c r="W18" s="1">
        <v>26</v>
      </c>
      <c r="X18" s="1">
        <v>22.8</v>
      </c>
      <c r="Y18" s="1">
        <v>13.2</v>
      </c>
      <c r="Z18" s="1">
        <v>15.8</v>
      </c>
      <c r="AA18" s="1">
        <v>24.2</v>
      </c>
      <c r="AB18" s="1">
        <v>22.4</v>
      </c>
      <c r="AC18" s="1"/>
      <c r="AD18" s="1">
        <f t="shared" si="10"/>
        <v>0</v>
      </c>
      <c r="AE18" s="1">
        <f t="shared" si="11"/>
        <v>2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4" t="s">
        <v>48</v>
      </c>
      <c r="B19" s="14" t="s">
        <v>38</v>
      </c>
      <c r="C19" s="14"/>
      <c r="D19" s="14">
        <v>232</v>
      </c>
      <c r="E19" s="14">
        <v>232</v>
      </c>
      <c r="F19" s="14"/>
      <c r="G19" s="15">
        <v>0</v>
      </c>
      <c r="H19" s="14" t="e">
        <v>#N/A</v>
      </c>
      <c r="I19" s="14" t="s">
        <v>103</v>
      </c>
      <c r="J19" s="14">
        <v>232</v>
      </c>
      <c r="K19" s="14">
        <f t="shared" si="3"/>
        <v>0</v>
      </c>
      <c r="L19" s="14">
        <f t="shared" si="4"/>
        <v>0</v>
      </c>
      <c r="M19" s="14">
        <v>232</v>
      </c>
      <c r="N19" s="14"/>
      <c r="O19" s="14">
        <f t="shared" si="5"/>
        <v>0</v>
      </c>
      <c r="P19" s="16"/>
      <c r="Q19" s="16"/>
      <c r="R19" s="16"/>
      <c r="S19" s="16"/>
      <c r="T19" s="14"/>
      <c r="U19" s="14" t="e">
        <f t="shared" si="8"/>
        <v>#DIV/0!</v>
      </c>
      <c r="V19" s="14" t="e">
        <f t="shared" si="9"/>
        <v>#DIV/0!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/>
      <c r="AD19" s="14">
        <f t="shared" si="10"/>
        <v>0</v>
      </c>
      <c r="AE19" s="14">
        <f t="shared" si="11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4" t="s">
        <v>49</v>
      </c>
      <c r="B20" s="14" t="s">
        <v>38</v>
      </c>
      <c r="C20" s="14"/>
      <c r="D20" s="14">
        <v>174</v>
      </c>
      <c r="E20" s="14">
        <v>174</v>
      </c>
      <c r="F20" s="14"/>
      <c r="G20" s="15">
        <v>0</v>
      </c>
      <c r="H20" s="14" t="e">
        <v>#N/A</v>
      </c>
      <c r="I20" s="14" t="s">
        <v>103</v>
      </c>
      <c r="J20" s="14">
        <v>174</v>
      </c>
      <c r="K20" s="14">
        <f t="shared" si="3"/>
        <v>0</v>
      </c>
      <c r="L20" s="14">
        <f t="shared" si="4"/>
        <v>0</v>
      </c>
      <c r="M20" s="14">
        <v>174</v>
      </c>
      <c r="N20" s="14"/>
      <c r="O20" s="14">
        <f t="shared" si="5"/>
        <v>0</v>
      </c>
      <c r="P20" s="16"/>
      <c r="Q20" s="16"/>
      <c r="R20" s="16"/>
      <c r="S20" s="16"/>
      <c r="T20" s="14"/>
      <c r="U20" s="14" t="e">
        <f t="shared" si="8"/>
        <v>#DIV/0!</v>
      </c>
      <c r="V20" s="14" t="e">
        <f t="shared" si="9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/>
      <c r="AD20" s="14">
        <f t="shared" si="10"/>
        <v>0</v>
      </c>
      <c r="AE20" s="14">
        <f t="shared" si="11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4" t="s">
        <v>50</v>
      </c>
      <c r="B21" s="14" t="s">
        <v>38</v>
      </c>
      <c r="C21" s="14"/>
      <c r="D21" s="14">
        <v>60</v>
      </c>
      <c r="E21" s="14">
        <v>60</v>
      </c>
      <c r="F21" s="14"/>
      <c r="G21" s="15">
        <v>0</v>
      </c>
      <c r="H21" s="14" t="e">
        <v>#N/A</v>
      </c>
      <c r="I21" s="14" t="s">
        <v>103</v>
      </c>
      <c r="J21" s="14">
        <v>60</v>
      </c>
      <c r="K21" s="14">
        <f t="shared" si="3"/>
        <v>0</v>
      </c>
      <c r="L21" s="14">
        <f t="shared" si="4"/>
        <v>0</v>
      </c>
      <c r="M21" s="14">
        <v>60</v>
      </c>
      <c r="N21" s="14"/>
      <c r="O21" s="14">
        <f t="shared" si="5"/>
        <v>0</v>
      </c>
      <c r="P21" s="16"/>
      <c r="Q21" s="16"/>
      <c r="R21" s="16"/>
      <c r="S21" s="16"/>
      <c r="T21" s="14"/>
      <c r="U21" s="14" t="e">
        <f t="shared" si="8"/>
        <v>#DIV/0!</v>
      </c>
      <c r="V21" s="14" t="e">
        <f t="shared" si="9"/>
        <v>#DIV/0!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/>
      <c r="AD21" s="14">
        <f t="shared" si="10"/>
        <v>0</v>
      </c>
      <c r="AE21" s="14">
        <f t="shared" si="11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20" t="s">
        <v>51</v>
      </c>
      <c r="B22" s="20" t="s">
        <v>38</v>
      </c>
      <c r="C22" s="20"/>
      <c r="D22" s="20">
        <v>150</v>
      </c>
      <c r="E22" s="20">
        <v>150</v>
      </c>
      <c r="F22" s="20"/>
      <c r="G22" s="21">
        <v>0</v>
      </c>
      <c r="H22" s="20">
        <v>50</v>
      </c>
      <c r="I22" s="20" t="s">
        <v>33</v>
      </c>
      <c r="J22" s="20">
        <v>150</v>
      </c>
      <c r="K22" s="20">
        <f t="shared" si="3"/>
        <v>0</v>
      </c>
      <c r="L22" s="20">
        <f t="shared" si="4"/>
        <v>0</v>
      </c>
      <c r="M22" s="20">
        <v>150</v>
      </c>
      <c r="N22" s="20"/>
      <c r="O22" s="20">
        <f t="shared" si="5"/>
        <v>0</v>
      </c>
      <c r="P22" s="22"/>
      <c r="Q22" s="22"/>
      <c r="R22" s="22"/>
      <c r="S22" s="22"/>
      <c r="T22" s="20"/>
      <c r="U22" s="20" t="e">
        <f t="shared" si="8"/>
        <v>#DIV/0!</v>
      </c>
      <c r="V22" s="20" t="e">
        <f t="shared" si="9"/>
        <v>#DIV/0!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 t="s">
        <v>52</v>
      </c>
      <c r="AD22" s="20">
        <f t="shared" si="10"/>
        <v>0</v>
      </c>
      <c r="AE22" s="20">
        <f t="shared" si="11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0" t="s">
        <v>53</v>
      </c>
      <c r="B23" s="20" t="s">
        <v>38</v>
      </c>
      <c r="C23" s="20"/>
      <c r="D23" s="20">
        <v>60</v>
      </c>
      <c r="E23" s="20">
        <v>60</v>
      </c>
      <c r="F23" s="20"/>
      <c r="G23" s="21">
        <v>0</v>
      </c>
      <c r="H23" s="20">
        <v>50</v>
      </c>
      <c r="I23" s="20" t="s">
        <v>33</v>
      </c>
      <c r="J23" s="20">
        <v>60</v>
      </c>
      <c r="K23" s="20">
        <f t="shared" si="3"/>
        <v>0</v>
      </c>
      <c r="L23" s="20">
        <f t="shared" si="4"/>
        <v>0</v>
      </c>
      <c r="M23" s="20">
        <v>60</v>
      </c>
      <c r="N23" s="20"/>
      <c r="O23" s="20">
        <f t="shared" si="5"/>
        <v>0</v>
      </c>
      <c r="P23" s="22"/>
      <c r="Q23" s="22"/>
      <c r="R23" s="22"/>
      <c r="S23" s="22"/>
      <c r="T23" s="20"/>
      <c r="U23" s="20" t="e">
        <f t="shared" si="8"/>
        <v>#DIV/0!</v>
      </c>
      <c r="V23" s="20" t="e">
        <f t="shared" si="9"/>
        <v>#DIV/0!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 t="s">
        <v>52</v>
      </c>
      <c r="AD23" s="20">
        <f t="shared" si="10"/>
        <v>0</v>
      </c>
      <c r="AE23" s="20">
        <f t="shared" si="11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54</v>
      </c>
      <c r="B24" s="1" t="s">
        <v>32</v>
      </c>
      <c r="C24" s="1">
        <v>2672.7930000000001</v>
      </c>
      <c r="D24" s="1">
        <v>1750.7329999999999</v>
      </c>
      <c r="E24" s="1">
        <v>2139.4560000000001</v>
      </c>
      <c r="F24" s="1">
        <v>1875.65</v>
      </c>
      <c r="G24" s="9">
        <v>1</v>
      </c>
      <c r="H24" s="1">
        <v>55</v>
      </c>
      <c r="I24" s="1" t="s">
        <v>33</v>
      </c>
      <c r="J24" s="1">
        <v>2009.65</v>
      </c>
      <c r="K24" s="1">
        <f t="shared" si="3"/>
        <v>129.80600000000004</v>
      </c>
      <c r="L24" s="1">
        <f t="shared" si="4"/>
        <v>2139.4560000000001</v>
      </c>
      <c r="M24" s="1"/>
      <c r="N24" s="1">
        <v>1122.05584</v>
      </c>
      <c r="O24" s="1">
        <f t="shared" si="5"/>
        <v>427.89120000000003</v>
      </c>
      <c r="P24" s="5">
        <f t="shared" ref="P24:P25" si="16">9.6*O24-N24-F24</f>
        <v>1110.0496799999996</v>
      </c>
      <c r="Q24" s="5">
        <v>670</v>
      </c>
      <c r="R24" s="5">
        <f t="shared" ref="R24:R25" si="17">P24-Q24</f>
        <v>440.04967999999963</v>
      </c>
      <c r="S24" s="5"/>
      <c r="T24" s="1"/>
      <c r="U24" s="1">
        <f t="shared" si="8"/>
        <v>9.5999999999999979</v>
      </c>
      <c r="V24" s="1">
        <f t="shared" si="9"/>
        <v>7.0057665126088127</v>
      </c>
      <c r="W24" s="1">
        <v>408.74059999999997</v>
      </c>
      <c r="X24" s="1">
        <v>397.637</v>
      </c>
      <c r="Y24" s="1">
        <v>400.084</v>
      </c>
      <c r="Z24" s="1">
        <v>421.78300000000002</v>
      </c>
      <c r="AA24" s="1">
        <v>451.904</v>
      </c>
      <c r="AB24" s="1">
        <v>426.42239999999998</v>
      </c>
      <c r="AC24" s="1"/>
      <c r="AD24" s="1">
        <f t="shared" si="10"/>
        <v>670</v>
      </c>
      <c r="AE24" s="1">
        <f t="shared" si="11"/>
        <v>440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55</v>
      </c>
      <c r="B25" s="1" t="s">
        <v>32</v>
      </c>
      <c r="C25" s="1">
        <v>3537.2959999999998</v>
      </c>
      <c r="D25" s="1">
        <v>359</v>
      </c>
      <c r="E25" s="1">
        <v>3193.8389999999999</v>
      </c>
      <c r="F25" s="1">
        <v>451.22199999999998</v>
      </c>
      <c r="G25" s="9">
        <v>1</v>
      </c>
      <c r="H25" s="1">
        <v>50</v>
      </c>
      <c r="I25" s="1" t="s">
        <v>33</v>
      </c>
      <c r="J25" s="1">
        <v>3224.5</v>
      </c>
      <c r="K25" s="1">
        <f t="shared" si="3"/>
        <v>-30.661000000000058</v>
      </c>
      <c r="L25" s="1">
        <f t="shared" si="4"/>
        <v>3193.8389999999999</v>
      </c>
      <c r="M25" s="1"/>
      <c r="N25" s="1">
        <v>3967.6362800000011</v>
      </c>
      <c r="O25" s="1">
        <f t="shared" si="5"/>
        <v>638.76779999999997</v>
      </c>
      <c r="P25" s="5">
        <f t="shared" si="16"/>
        <v>1713.3125999999986</v>
      </c>
      <c r="Q25" s="5">
        <v>1000</v>
      </c>
      <c r="R25" s="5">
        <f t="shared" si="17"/>
        <v>713.31259999999861</v>
      </c>
      <c r="S25" s="5"/>
      <c r="T25" s="1"/>
      <c r="U25" s="1">
        <f t="shared" si="8"/>
        <v>9.6</v>
      </c>
      <c r="V25" s="1">
        <f t="shared" si="9"/>
        <v>6.9177849603564887</v>
      </c>
      <c r="W25" s="1">
        <v>567.83519999999999</v>
      </c>
      <c r="X25" s="1">
        <v>426.33699999999999</v>
      </c>
      <c r="Y25" s="1">
        <v>467.72120000000001</v>
      </c>
      <c r="Z25" s="1">
        <v>540.37</v>
      </c>
      <c r="AA25" s="1">
        <v>507.34160000000003</v>
      </c>
      <c r="AB25" s="1">
        <v>572.05119999999999</v>
      </c>
      <c r="AC25" s="1"/>
      <c r="AD25" s="1">
        <f t="shared" si="10"/>
        <v>1000</v>
      </c>
      <c r="AE25" s="1">
        <f t="shared" si="11"/>
        <v>713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20" t="s">
        <v>56</v>
      </c>
      <c r="B26" s="20" t="s">
        <v>32</v>
      </c>
      <c r="C26" s="20"/>
      <c r="D26" s="20"/>
      <c r="E26" s="20"/>
      <c r="F26" s="20"/>
      <c r="G26" s="21">
        <v>0</v>
      </c>
      <c r="H26" s="20">
        <v>60</v>
      </c>
      <c r="I26" s="20" t="s">
        <v>33</v>
      </c>
      <c r="J26" s="20"/>
      <c r="K26" s="20">
        <f t="shared" si="3"/>
        <v>0</v>
      </c>
      <c r="L26" s="20">
        <f t="shared" si="4"/>
        <v>0</v>
      </c>
      <c r="M26" s="20"/>
      <c r="N26" s="20"/>
      <c r="O26" s="20">
        <f t="shared" si="5"/>
        <v>0</v>
      </c>
      <c r="P26" s="22"/>
      <c r="Q26" s="22"/>
      <c r="R26" s="22"/>
      <c r="S26" s="22"/>
      <c r="T26" s="20"/>
      <c r="U26" s="20" t="e">
        <f t="shared" si="8"/>
        <v>#DIV/0!</v>
      </c>
      <c r="V26" s="20" t="e">
        <f t="shared" si="9"/>
        <v>#DIV/0!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 t="s">
        <v>52</v>
      </c>
      <c r="AD26" s="20">
        <f t="shared" si="10"/>
        <v>0</v>
      </c>
      <c r="AE26" s="20">
        <f t="shared" si="11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57</v>
      </c>
      <c r="B27" s="1" t="s">
        <v>32</v>
      </c>
      <c r="C27" s="1">
        <v>2992.3090000000002</v>
      </c>
      <c r="D27" s="1">
        <v>2809.92</v>
      </c>
      <c r="E27" s="1">
        <v>2814.9969999999998</v>
      </c>
      <c r="F27" s="1">
        <v>2476.8159999999998</v>
      </c>
      <c r="G27" s="9">
        <v>1</v>
      </c>
      <c r="H27" s="1">
        <v>60</v>
      </c>
      <c r="I27" s="1" t="s">
        <v>33</v>
      </c>
      <c r="J27" s="1">
        <v>2629.9079999999999</v>
      </c>
      <c r="K27" s="1">
        <f t="shared" si="3"/>
        <v>185.08899999999994</v>
      </c>
      <c r="L27" s="1">
        <f t="shared" si="4"/>
        <v>2814.9969999999998</v>
      </c>
      <c r="M27" s="1"/>
      <c r="N27" s="1">
        <v>1145.8120000000019</v>
      </c>
      <c r="O27" s="1">
        <f t="shared" si="5"/>
        <v>562.99939999999992</v>
      </c>
      <c r="P27" s="5">
        <f>9.6*O27-N27-F27</f>
        <v>1782.1662399999977</v>
      </c>
      <c r="Q27" s="5">
        <v>1000</v>
      </c>
      <c r="R27" s="5">
        <f>P27-Q27</f>
        <v>782.16623999999774</v>
      </c>
      <c r="S27" s="5"/>
      <c r="T27" s="1"/>
      <c r="U27" s="1">
        <f t="shared" si="8"/>
        <v>9.6</v>
      </c>
      <c r="V27" s="1">
        <f t="shared" si="9"/>
        <v>6.4345148502822598</v>
      </c>
      <c r="W27" s="1">
        <v>530.96400000000006</v>
      </c>
      <c r="X27" s="1">
        <v>528.43779999999992</v>
      </c>
      <c r="Y27" s="1">
        <v>502.1404</v>
      </c>
      <c r="Z27" s="1">
        <v>508.98219999999998</v>
      </c>
      <c r="AA27" s="1">
        <v>535.50360000000001</v>
      </c>
      <c r="AB27" s="1">
        <v>526.30219999999997</v>
      </c>
      <c r="AC27" s="1"/>
      <c r="AD27" s="1">
        <f t="shared" si="10"/>
        <v>1000</v>
      </c>
      <c r="AE27" s="1">
        <f t="shared" si="11"/>
        <v>782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4" t="s">
        <v>58</v>
      </c>
      <c r="B28" s="14" t="s">
        <v>32</v>
      </c>
      <c r="C28" s="14"/>
      <c r="D28" s="14">
        <v>73.676000000000002</v>
      </c>
      <c r="E28" s="18">
        <v>75.668999999999997</v>
      </c>
      <c r="F28" s="18">
        <v>-2.5129999999999999</v>
      </c>
      <c r="G28" s="15">
        <v>0</v>
      </c>
      <c r="H28" s="14">
        <v>60</v>
      </c>
      <c r="I28" s="14" t="s">
        <v>59</v>
      </c>
      <c r="J28" s="14">
        <v>68.8</v>
      </c>
      <c r="K28" s="14">
        <f t="shared" si="3"/>
        <v>6.8689999999999998</v>
      </c>
      <c r="L28" s="14">
        <f t="shared" si="4"/>
        <v>75.668999999999997</v>
      </c>
      <c r="M28" s="14"/>
      <c r="N28" s="14"/>
      <c r="O28" s="14">
        <f t="shared" si="5"/>
        <v>15.133799999999999</v>
      </c>
      <c r="P28" s="16"/>
      <c r="Q28" s="16"/>
      <c r="R28" s="16"/>
      <c r="S28" s="16"/>
      <c r="T28" s="14"/>
      <c r="U28" s="14">
        <f t="shared" si="8"/>
        <v>-0.16605214817164229</v>
      </c>
      <c r="V28" s="14">
        <f t="shared" si="9"/>
        <v>-0.16605214817164229</v>
      </c>
      <c r="W28" s="14">
        <v>21.0032</v>
      </c>
      <c r="X28" s="14">
        <v>16.844999999999999</v>
      </c>
      <c r="Y28" s="14">
        <v>8.3640000000000008</v>
      </c>
      <c r="Z28" s="14">
        <v>0.33200000000000002</v>
      </c>
      <c r="AA28" s="14">
        <v>60.889000000000003</v>
      </c>
      <c r="AB28" s="14">
        <v>111.863</v>
      </c>
      <c r="AC28" s="14" t="s">
        <v>60</v>
      </c>
      <c r="AD28" s="14">
        <f t="shared" si="10"/>
        <v>0</v>
      </c>
      <c r="AE28" s="14">
        <f t="shared" si="11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32</v>
      </c>
      <c r="C29" s="1">
        <v>312.96100000000001</v>
      </c>
      <c r="D29" s="1">
        <v>896.67700000000002</v>
      </c>
      <c r="E29" s="1">
        <v>490.17</v>
      </c>
      <c r="F29" s="1">
        <v>561.71100000000001</v>
      </c>
      <c r="G29" s="9">
        <v>1</v>
      </c>
      <c r="H29" s="1">
        <v>60</v>
      </c>
      <c r="I29" s="1" t="s">
        <v>33</v>
      </c>
      <c r="J29" s="1">
        <v>464</v>
      </c>
      <c r="K29" s="1">
        <f t="shared" si="3"/>
        <v>26.170000000000016</v>
      </c>
      <c r="L29" s="1">
        <f t="shared" si="4"/>
        <v>490.17</v>
      </c>
      <c r="M29" s="1"/>
      <c r="N29" s="1">
        <v>230.3381600000001</v>
      </c>
      <c r="O29" s="1">
        <f t="shared" si="5"/>
        <v>98.034000000000006</v>
      </c>
      <c r="P29" s="5">
        <f t="shared" ref="P29:P31" si="18">9.6*O29-N29-F29</f>
        <v>149.07723999999985</v>
      </c>
      <c r="Q29" s="5"/>
      <c r="R29" s="5">
        <f t="shared" ref="R29:R32" si="19">P29-Q29</f>
        <v>149.07723999999985</v>
      </c>
      <c r="S29" s="5"/>
      <c r="T29" s="1"/>
      <c r="U29" s="1">
        <f t="shared" si="8"/>
        <v>9.6</v>
      </c>
      <c r="V29" s="1">
        <f t="shared" si="9"/>
        <v>8.0793312524226302</v>
      </c>
      <c r="W29" s="1">
        <v>90.254400000000004</v>
      </c>
      <c r="X29" s="1">
        <v>95.492400000000004</v>
      </c>
      <c r="Y29" s="1">
        <v>85.029200000000003</v>
      </c>
      <c r="Z29" s="1">
        <v>78.430599999999998</v>
      </c>
      <c r="AA29" s="1">
        <v>88.288399999999996</v>
      </c>
      <c r="AB29" s="1">
        <v>91.894400000000005</v>
      </c>
      <c r="AC29" s="1"/>
      <c r="AD29" s="1">
        <f t="shared" si="10"/>
        <v>0</v>
      </c>
      <c r="AE29" s="1">
        <f t="shared" si="11"/>
        <v>149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32</v>
      </c>
      <c r="C30" s="1">
        <v>1189.0930000000001</v>
      </c>
      <c r="D30" s="1">
        <v>752.60299999999995</v>
      </c>
      <c r="E30" s="1">
        <v>1074.3910000000001</v>
      </c>
      <c r="F30" s="1">
        <v>658.41099999999994</v>
      </c>
      <c r="G30" s="9">
        <v>1</v>
      </c>
      <c r="H30" s="1">
        <v>60</v>
      </c>
      <c r="I30" s="1" t="s">
        <v>33</v>
      </c>
      <c r="J30" s="1">
        <v>1011.15</v>
      </c>
      <c r="K30" s="1">
        <f t="shared" si="3"/>
        <v>63.241000000000099</v>
      </c>
      <c r="L30" s="1">
        <f t="shared" si="4"/>
        <v>1074.3910000000001</v>
      </c>
      <c r="M30" s="1"/>
      <c r="N30" s="1">
        <v>600.06643999999983</v>
      </c>
      <c r="O30" s="1">
        <f t="shared" si="5"/>
        <v>214.87820000000002</v>
      </c>
      <c r="P30" s="5">
        <f t="shared" si="18"/>
        <v>804.35328000000015</v>
      </c>
      <c r="Q30" s="5"/>
      <c r="R30" s="5">
        <f t="shared" si="19"/>
        <v>804.35328000000015</v>
      </c>
      <c r="S30" s="5"/>
      <c r="T30" s="1"/>
      <c r="U30" s="1">
        <f t="shared" si="8"/>
        <v>9.5999999999999979</v>
      </c>
      <c r="V30" s="1">
        <f t="shared" si="9"/>
        <v>5.8567013312658034</v>
      </c>
      <c r="W30" s="1">
        <v>181.9196</v>
      </c>
      <c r="X30" s="1">
        <v>175.31120000000001</v>
      </c>
      <c r="Y30" s="1">
        <v>174.90440000000001</v>
      </c>
      <c r="Z30" s="1">
        <v>183.36439999999999</v>
      </c>
      <c r="AA30" s="1">
        <v>213.26480000000001</v>
      </c>
      <c r="AB30" s="1">
        <v>205.58260000000001</v>
      </c>
      <c r="AC30" s="1"/>
      <c r="AD30" s="1">
        <f t="shared" si="10"/>
        <v>0</v>
      </c>
      <c r="AE30" s="1">
        <f t="shared" si="11"/>
        <v>804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32</v>
      </c>
      <c r="C31" s="1">
        <v>1678.1679999999999</v>
      </c>
      <c r="D31" s="1">
        <v>2094.009</v>
      </c>
      <c r="E31" s="1">
        <v>1892.979</v>
      </c>
      <c r="F31" s="1">
        <v>1494.316</v>
      </c>
      <c r="G31" s="9">
        <v>1</v>
      </c>
      <c r="H31" s="1">
        <v>60</v>
      </c>
      <c r="I31" s="1" t="s">
        <v>33</v>
      </c>
      <c r="J31" s="1">
        <v>1776.95</v>
      </c>
      <c r="K31" s="1">
        <f t="shared" si="3"/>
        <v>116.029</v>
      </c>
      <c r="L31" s="1">
        <f t="shared" si="4"/>
        <v>1892.979</v>
      </c>
      <c r="M31" s="1"/>
      <c r="N31" s="1">
        <v>831.40800000000036</v>
      </c>
      <c r="O31" s="1">
        <f t="shared" si="5"/>
        <v>378.5958</v>
      </c>
      <c r="P31" s="5">
        <f t="shared" si="18"/>
        <v>1308.7956799999995</v>
      </c>
      <c r="Q31" s="5">
        <v>800</v>
      </c>
      <c r="R31" s="5">
        <f t="shared" si="19"/>
        <v>508.79567999999949</v>
      </c>
      <c r="S31" s="5"/>
      <c r="T31" s="1"/>
      <c r="U31" s="1">
        <f t="shared" si="8"/>
        <v>9.5999999999999979</v>
      </c>
      <c r="V31" s="1">
        <f t="shared" si="9"/>
        <v>6.1430264149787188</v>
      </c>
      <c r="W31" s="1">
        <v>340.14</v>
      </c>
      <c r="X31" s="1">
        <v>338.36759999999998</v>
      </c>
      <c r="Y31" s="1">
        <v>291.04739999999998</v>
      </c>
      <c r="Z31" s="1">
        <v>296.62400000000002</v>
      </c>
      <c r="AA31" s="1">
        <v>329.71980000000002</v>
      </c>
      <c r="AB31" s="1">
        <v>337.2004</v>
      </c>
      <c r="AC31" s="1"/>
      <c r="AD31" s="1">
        <f t="shared" si="10"/>
        <v>800</v>
      </c>
      <c r="AE31" s="1">
        <f t="shared" si="11"/>
        <v>509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32</v>
      </c>
      <c r="C32" s="1">
        <v>44.777000000000001</v>
      </c>
      <c r="D32" s="1">
        <v>31.204999999999998</v>
      </c>
      <c r="E32" s="1">
        <v>42.835000000000001</v>
      </c>
      <c r="F32" s="1">
        <v>20.097000000000001</v>
      </c>
      <c r="G32" s="9">
        <v>1</v>
      </c>
      <c r="H32" s="1">
        <v>35</v>
      </c>
      <c r="I32" s="1" t="s">
        <v>33</v>
      </c>
      <c r="J32" s="1">
        <v>46.6</v>
      </c>
      <c r="K32" s="1">
        <f t="shared" si="3"/>
        <v>-3.7650000000000006</v>
      </c>
      <c r="L32" s="1">
        <f t="shared" si="4"/>
        <v>42.835000000000001</v>
      </c>
      <c r="M32" s="1"/>
      <c r="N32" s="1">
        <v>10</v>
      </c>
      <c r="O32" s="1">
        <f t="shared" si="5"/>
        <v>8.5670000000000002</v>
      </c>
      <c r="P32" s="5">
        <f t="shared" ref="P32" si="20">10*O32-N32-F32</f>
        <v>55.573</v>
      </c>
      <c r="Q32" s="5"/>
      <c r="R32" s="5">
        <f t="shared" si="19"/>
        <v>55.573</v>
      </c>
      <c r="S32" s="5"/>
      <c r="T32" s="1"/>
      <c r="U32" s="1">
        <f t="shared" si="8"/>
        <v>10</v>
      </c>
      <c r="V32" s="1">
        <f t="shared" si="9"/>
        <v>3.5131317847554571</v>
      </c>
      <c r="W32" s="1">
        <v>5.3754</v>
      </c>
      <c r="X32" s="1">
        <v>5.6991999999999994</v>
      </c>
      <c r="Y32" s="1">
        <v>5.3432000000000004</v>
      </c>
      <c r="Z32" s="1">
        <v>5.3540000000000001</v>
      </c>
      <c r="AA32" s="1">
        <v>5.8022</v>
      </c>
      <c r="AB32" s="1">
        <v>4.6924000000000001</v>
      </c>
      <c r="AC32" s="1"/>
      <c r="AD32" s="1">
        <f t="shared" si="10"/>
        <v>0</v>
      </c>
      <c r="AE32" s="1">
        <f t="shared" si="11"/>
        <v>56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20" t="s">
        <v>65</v>
      </c>
      <c r="B33" s="20" t="s">
        <v>32</v>
      </c>
      <c r="C33" s="20"/>
      <c r="D33" s="20"/>
      <c r="E33" s="20"/>
      <c r="F33" s="20"/>
      <c r="G33" s="21">
        <v>0</v>
      </c>
      <c r="H33" s="20">
        <v>30</v>
      </c>
      <c r="I33" s="20" t="s">
        <v>33</v>
      </c>
      <c r="J33" s="20"/>
      <c r="K33" s="20">
        <f t="shared" si="3"/>
        <v>0</v>
      </c>
      <c r="L33" s="20">
        <f t="shared" si="4"/>
        <v>0</v>
      </c>
      <c r="M33" s="20"/>
      <c r="N33" s="20"/>
      <c r="O33" s="20">
        <f t="shared" si="5"/>
        <v>0</v>
      </c>
      <c r="P33" s="22"/>
      <c r="Q33" s="22"/>
      <c r="R33" s="22"/>
      <c r="S33" s="22"/>
      <c r="T33" s="20"/>
      <c r="U33" s="20" t="e">
        <f t="shared" si="8"/>
        <v>#DIV/0!</v>
      </c>
      <c r="V33" s="20" t="e">
        <f t="shared" si="9"/>
        <v>#DIV/0!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 t="s">
        <v>52</v>
      </c>
      <c r="AD33" s="20">
        <f t="shared" si="10"/>
        <v>0</v>
      </c>
      <c r="AE33" s="20">
        <f t="shared" si="11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20" t="s">
        <v>66</v>
      </c>
      <c r="B34" s="20" t="s">
        <v>32</v>
      </c>
      <c r="C34" s="20"/>
      <c r="D34" s="20">
        <v>512.72500000000002</v>
      </c>
      <c r="E34" s="20">
        <v>512.72500000000002</v>
      </c>
      <c r="F34" s="20"/>
      <c r="G34" s="21">
        <v>0</v>
      </c>
      <c r="H34" s="20">
        <v>30</v>
      </c>
      <c r="I34" s="20" t="s">
        <v>33</v>
      </c>
      <c r="J34" s="20">
        <v>512.72500000000002</v>
      </c>
      <c r="K34" s="20">
        <f t="shared" si="3"/>
        <v>0</v>
      </c>
      <c r="L34" s="20">
        <f t="shared" si="4"/>
        <v>0</v>
      </c>
      <c r="M34" s="20">
        <v>512.72500000000002</v>
      </c>
      <c r="N34" s="20"/>
      <c r="O34" s="20">
        <f t="shared" si="5"/>
        <v>0</v>
      </c>
      <c r="P34" s="22"/>
      <c r="Q34" s="22"/>
      <c r="R34" s="22"/>
      <c r="S34" s="22"/>
      <c r="T34" s="20"/>
      <c r="U34" s="20" t="e">
        <f t="shared" si="8"/>
        <v>#DIV/0!</v>
      </c>
      <c r="V34" s="20" t="e">
        <f t="shared" si="9"/>
        <v>#DIV/0!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 t="s">
        <v>52</v>
      </c>
      <c r="AD34" s="20">
        <f t="shared" si="10"/>
        <v>0</v>
      </c>
      <c r="AE34" s="20">
        <f t="shared" si="11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32</v>
      </c>
      <c r="C35" s="1">
        <v>676.61</v>
      </c>
      <c r="D35" s="1">
        <v>483.12799999999999</v>
      </c>
      <c r="E35" s="1">
        <v>547.33600000000001</v>
      </c>
      <c r="F35" s="1">
        <v>500.96699999999998</v>
      </c>
      <c r="G35" s="9">
        <v>1</v>
      </c>
      <c r="H35" s="1">
        <v>30</v>
      </c>
      <c r="I35" s="1" t="s">
        <v>33</v>
      </c>
      <c r="J35" s="1">
        <v>564.51</v>
      </c>
      <c r="K35" s="1">
        <f t="shared" si="3"/>
        <v>-17.173999999999978</v>
      </c>
      <c r="L35" s="1">
        <f t="shared" si="4"/>
        <v>547.33600000000001</v>
      </c>
      <c r="M35" s="1"/>
      <c r="N35" s="1">
        <v>237.52119999999991</v>
      </c>
      <c r="O35" s="1">
        <f t="shared" si="5"/>
        <v>109.46720000000001</v>
      </c>
      <c r="P35" s="5">
        <f>10*O35-N35-F35</f>
        <v>356.18380000000013</v>
      </c>
      <c r="Q35" s="5"/>
      <c r="R35" s="5">
        <f>P35-Q35</f>
        <v>356.18380000000013</v>
      </c>
      <c r="S35" s="5"/>
      <c r="T35" s="1"/>
      <c r="U35" s="1">
        <f t="shared" si="8"/>
        <v>10</v>
      </c>
      <c r="V35" s="1">
        <f t="shared" si="9"/>
        <v>6.7462052560036234</v>
      </c>
      <c r="W35" s="1">
        <v>103.3142</v>
      </c>
      <c r="X35" s="1">
        <v>105.86879999999999</v>
      </c>
      <c r="Y35" s="1">
        <v>104.2482</v>
      </c>
      <c r="Z35" s="1">
        <v>115.5166</v>
      </c>
      <c r="AA35" s="1">
        <v>126.0932</v>
      </c>
      <c r="AB35" s="1">
        <v>112.7698</v>
      </c>
      <c r="AC35" s="1"/>
      <c r="AD35" s="1">
        <f t="shared" si="10"/>
        <v>0</v>
      </c>
      <c r="AE35" s="1">
        <f t="shared" si="11"/>
        <v>356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20" t="s">
        <v>68</v>
      </c>
      <c r="B36" s="20" t="s">
        <v>32</v>
      </c>
      <c r="C36" s="20"/>
      <c r="D36" s="20"/>
      <c r="E36" s="20"/>
      <c r="F36" s="20"/>
      <c r="G36" s="21">
        <v>0</v>
      </c>
      <c r="H36" s="20">
        <v>45</v>
      </c>
      <c r="I36" s="20" t="s">
        <v>33</v>
      </c>
      <c r="J36" s="20"/>
      <c r="K36" s="20">
        <f t="shared" si="3"/>
        <v>0</v>
      </c>
      <c r="L36" s="20">
        <f t="shared" si="4"/>
        <v>0</v>
      </c>
      <c r="M36" s="20"/>
      <c r="N36" s="20"/>
      <c r="O36" s="20">
        <f t="shared" si="5"/>
        <v>0</v>
      </c>
      <c r="P36" s="22"/>
      <c r="Q36" s="22"/>
      <c r="R36" s="22"/>
      <c r="S36" s="22"/>
      <c r="T36" s="20"/>
      <c r="U36" s="20" t="e">
        <f t="shared" si="8"/>
        <v>#DIV/0!</v>
      </c>
      <c r="V36" s="20" t="e">
        <f t="shared" si="9"/>
        <v>#DIV/0!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 t="s">
        <v>52</v>
      </c>
      <c r="AD36" s="20">
        <f t="shared" si="10"/>
        <v>0</v>
      </c>
      <c r="AE36" s="20">
        <f t="shared" si="11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20" t="s">
        <v>69</v>
      </c>
      <c r="B37" s="20" t="s">
        <v>32</v>
      </c>
      <c r="C37" s="20"/>
      <c r="D37" s="20"/>
      <c r="E37" s="20"/>
      <c r="F37" s="20"/>
      <c r="G37" s="21">
        <v>0</v>
      </c>
      <c r="H37" s="20">
        <v>40</v>
      </c>
      <c r="I37" s="20" t="s">
        <v>33</v>
      </c>
      <c r="J37" s="20"/>
      <c r="K37" s="20">
        <f t="shared" si="3"/>
        <v>0</v>
      </c>
      <c r="L37" s="20">
        <f t="shared" si="4"/>
        <v>0</v>
      </c>
      <c r="M37" s="20"/>
      <c r="N37" s="20"/>
      <c r="O37" s="20">
        <f t="shared" si="5"/>
        <v>0</v>
      </c>
      <c r="P37" s="22"/>
      <c r="Q37" s="22"/>
      <c r="R37" s="22"/>
      <c r="S37" s="22"/>
      <c r="T37" s="20"/>
      <c r="U37" s="20" t="e">
        <f t="shared" si="8"/>
        <v>#DIV/0!</v>
      </c>
      <c r="V37" s="20" t="e">
        <f t="shared" si="9"/>
        <v>#DIV/0!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 t="s">
        <v>52</v>
      </c>
      <c r="AD37" s="20">
        <f t="shared" si="10"/>
        <v>0</v>
      </c>
      <c r="AE37" s="20">
        <f t="shared" si="11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32</v>
      </c>
      <c r="C38" s="1">
        <v>4651.1959999999999</v>
      </c>
      <c r="D38" s="1">
        <v>5414.7439999999997</v>
      </c>
      <c r="E38" s="1">
        <v>4363.5200000000004</v>
      </c>
      <c r="F38" s="1">
        <v>4702.8999999999996</v>
      </c>
      <c r="G38" s="9">
        <v>1</v>
      </c>
      <c r="H38" s="1">
        <v>40</v>
      </c>
      <c r="I38" s="1" t="s">
        <v>33</v>
      </c>
      <c r="J38" s="1">
        <v>4324.8500000000004</v>
      </c>
      <c r="K38" s="1">
        <f t="shared" ref="K38:K69" si="21">E38-J38</f>
        <v>38.670000000000073</v>
      </c>
      <c r="L38" s="1">
        <f t="shared" si="4"/>
        <v>4363.5200000000004</v>
      </c>
      <c r="M38" s="1"/>
      <c r="N38" s="1">
        <v>1275.513199999999</v>
      </c>
      <c r="O38" s="1">
        <f t="shared" si="5"/>
        <v>872.70400000000006</v>
      </c>
      <c r="P38" s="5">
        <f>10*O38-N38-F38</f>
        <v>2748.6268000000018</v>
      </c>
      <c r="Q38" s="5">
        <v>1000</v>
      </c>
      <c r="R38" s="5">
        <f>P38-Q38</f>
        <v>1748.6268000000018</v>
      </c>
      <c r="S38" s="5"/>
      <c r="T38" s="1"/>
      <c r="U38" s="1">
        <f t="shared" si="8"/>
        <v>10</v>
      </c>
      <c r="V38" s="1">
        <f t="shared" si="9"/>
        <v>6.8504478036080947</v>
      </c>
      <c r="W38" s="1">
        <v>872.4162</v>
      </c>
      <c r="X38" s="1">
        <v>903.91360000000009</v>
      </c>
      <c r="Y38" s="1">
        <v>820.76160000000004</v>
      </c>
      <c r="Z38" s="1">
        <v>814.98360000000002</v>
      </c>
      <c r="AA38" s="1">
        <v>847.20759999999996</v>
      </c>
      <c r="AB38" s="1">
        <v>856.85599999999999</v>
      </c>
      <c r="AC38" s="1"/>
      <c r="AD38" s="1">
        <f t="shared" si="10"/>
        <v>1000</v>
      </c>
      <c r="AE38" s="1">
        <f t="shared" si="11"/>
        <v>1749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20" t="s">
        <v>71</v>
      </c>
      <c r="B39" s="20" t="s">
        <v>32</v>
      </c>
      <c r="C39" s="20"/>
      <c r="D39" s="20"/>
      <c r="E39" s="20"/>
      <c r="F39" s="20"/>
      <c r="G39" s="21">
        <v>0</v>
      </c>
      <c r="H39" s="20">
        <v>40</v>
      </c>
      <c r="I39" s="20" t="s">
        <v>33</v>
      </c>
      <c r="J39" s="20"/>
      <c r="K39" s="20">
        <f t="shared" si="21"/>
        <v>0</v>
      </c>
      <c r="L39" s="20">
        <f t="shared" si="4"/>
        <v>0</v>
      </c>
      <c r="M39" s="20"/>
      <c r="N39" s="20"/>
      <c r="O39" s="20">
        <f t="shared" si="5"/>
        <v>0</v>
      </c>
      <c r="P39" s="22"/>
      <c r="Q39" s="22"/>
      <c r="R39" s="22"/>
      <c r="S39" s="22"/>
      <c r="T39" s="20"/>
      <c r="U39" s="20" t="e">
        <f t="shared" si="8"/>
        <v>#DIV/0!</v>
      </c>
      <c r="V39" s="20" t="e">
        <f t="shared" si="9"/>
        <v>#DIV/0!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 t="s">
        <v>52</v>
      </c>
      <c r="AD39" s="20">
        <f t="shared" si="10"/>
        <v>0</v>
      </c>
      <c r="AE39" s="20">
        <f t="shared" si="11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72</v>
      </c>
      <c r="B40" s="1" t="s">
        <v>32</v>
      </c>
      <c r="C40" s="1">
        <v>37.404000000000003</v>
      </c>
      <c r="D40" s="1">
        <v>1.37</v>
      </c>
      <c r="E40" s="1">
        <v>4.9829999999999997</v>
      </c>
      <c r="F40" s="1">
        <v>31.364999999999998</v>
      </c>
      <c r="G40" s="9">
        <v>1</v>
      </c>
      <c r="H40" s="1">
        <v>45</v>
      </c>
      <c r="I40" s="1" t="s">
        <v>33</v>
      </c>
      <c r="J40" s="1">
        <v>6.05</v>
      </c>
      <c r="K40" s="1">
        <f t="shared" si="21"/>
        <v>-1.0670000000000002</v>
      </c>
      <c r="L40" s="1">
        <f t="shared" si="4"/>
        <v>4.9829999999999997</v>
      </c>
      <c r="M40" s="1"/>
      <c r="N40" s="1"/>
      <c r="O40" s="1">
        <f t="shared" si="5"/>
        <v>0.99659999999999993</v>
      </c>
      <c r="P40" s="5"/>
      <c r="Q40" s="5"/>
      <c r="R40" s="5">
        <f>P40-Q40</f>
        <v>0</v>
      </c>
      <c r="S40" s="5"/>
      <c r="T40" s="1"/>
      <c r="U40" s="1">
        <f t="shared" si="8"/>
        <v>31.472004816375676</v>
      </c>
      <c r="V40" s="1">
        <f t="shared" si="9"/>
        <v>31.472004816375676</v>
      </c>
      <c r="W40" s="1">
        <v>1.7194</v>
      </c>
      <c r="X40" s="1">
        <v>1.4419999999999999</v>
      </c>
      <c r="Y40" s="1">
        <v>1.4987999999999999</v>
      </c>
      <c r="Z40" s="1">
        <v>2.2867999999999999</v>
      </c>
      <c r="AA40" s="1">
        <v>3.7517999999999998</v>
      </c>
      <c r="AB40" s="1">
        <v>2.7235999999999998</v>
      </c>
      <c r="AC40" s="19" t="s">
        <v>73</v>
      </c>
      <c r="AD40" s="1">
        <f t="shared" si="10"/>
        <v>0</v>
      </c>
      <c r="AE40" s="1">
        <f t="shared" si="11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20" t="s">
        <v>74</v>
      </c>
      <c r="B41" s="20" t="s">
        <v>32</v>
      </c>
      <c r="C41" s="20"/>
      <c r="D41" s="20"/>
      <c r="E41" s="20"/>
      <c r="F41" s="20"/>
      <c r="G41" s="21">
        <v>0</v>
      </c>
      <c r="H41" s="20">
        <v>30</v>
      </c>
      <c r="I41" s="20" t="s">
        <v>33</v>
      </c>
      <c r="J41" s="20"/>
      <c r="K41" s="20">
        <f t="shared" si="21"/>
        <v>0</v>
      </c>
      <c r="L41" s="20">
        <f t="shared" si="4"/>
        <v>0</v>
      </c>
      <c r="M41" s="20"/>
      <c r="N41" s="20"/>
      <c r="O41" s="20">
        <f t="shared" si="5"/>
        <v>0</v>
      </c>
      <c r="P41" s="22"/>
      <c r="Q41" s="22"/>
      <c r="R41" s="22"/>
      <c r="S41" s="22"/>
      <c r="T41" s="20"/>
      <c r="U41" s="20" t="e">
        <f t="shared" si="8"/>
        <v>#DIV/0!</v>
      </c>
      <c r="V41" s="20" t="e">
        <f t="shared" si="9"/>
        <v>#DIV/0!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 t="s">
        <v>52</v>
      </c>
      <c r="AD41" s="20">
        <f t="shared" si="10"/>
        <v>0</v>
      </c>
      <c r="AE41" s="20">
        <f t="shared" si="11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20" t="s">
        <v>75</v>
      </c>
      <c r="B42" s="20" t="s">
        <v>32</v>
      </c>
      <c r="C42" s="20"/>
      <c r="D42" s="20"/>
      <c r="E42" s="20"/>
      <c r="F42" s="20"/>
      <c r="G42" s="21">
        <v>0</v>
      </c>
      <c r="H42" s="20">
        <v>50</v>
      </c>
      <c r="I42" s="20" t="s">
        <v>33</v>
      </c>
      <c r="J42" s="20"/>
      <c r="K42" s="20">
        <f t="shared" si="21"/>
        <v>0</v>
      </c>
      <c r="L42" s="20">
        <f t="shared" si="4"/>
        <v>0</v>
      </c>
      <c r="M42" s="20"/>
      <c r="N42" s="20"/>
      <c r="O42" s="20">
        <f t="shared" si="5"/>
        <v>0</v>
      </c>
      <c r="P42" s="22"/>
      <c r="Q42" s="22"/>
      <c r="R42" s="22"/>
      <c r="S42" s="22"/>
      <c r="T42" s="20"/>
      <c r="U42" s="20" t="e">
        <f t="shared" si="8"/>
        <v>#DIV/0!</v>
      </c>
      <c r="V42" s="20" t="e">
        <f t="shared" si="9"/>
        <v>#DIV/0!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 t="s">
        <v>52</v>
      </c>
      <c r="AD42" s="20">
        <f t="shared" si="10"/>
        <v>0</v>
      </c>
      <c r="AE42" s="20">
        <f t="shared" si="11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76</v>
      </c>
      <c r="B43" s="1" t="s">
        <v>32</v>
      </c>
      <c r="C43" s="1">
        <v>61.423000000000002</v>
      </c>
      <c r="D43" s="1">
        <v>34.097999999999999</v>
      </c>
      <c r="E43" s="1">
        <v>36.57</v>
      </c>
      <c r="F43" s="1">
        <v>48.795000000000002</v>
      </c>
      <c r="G43" s="9">
        <v>1</v>
      </c>
      <c r="H43" s="1">
        <v>50</v>
      </c>
      <c r="I43" s="1" t="s">
        <v>33</v>
      </c>
      <c r="J43" s="1">
        <v>38.9</v>
      </c>
      <c r="K43" s="1">
        <f t="shared" si="21"/>
        <v>-2.3299999999999983</v>
      </c>
      <c r="L43" s="1">
        <f t="shared" si="4"/>
        <v>36.57</v>
      </c>
      <c r="M43" s="1"/>
      <c r="N43" s="1">
        <v>10</v>
      </c>
      <c r="O43" s="1">
        <f t="shared" si="5"/>
        <v>7.3140000000000001</v>
      </c>
      <c r="P43" s="5">
        <f t="shared" ref="P43:P45" si="22">10*O43-N43-F43</f>
        <v>14.344999999999999</v>
      </c>
      <c r="Q43" s="5"/>
      <c r="R43" s="5">
        <f t="shared" ref="R43:R45" si="23">P43-Q43</f>
        <v>14.344999999999999</v>
      </c>
      <c r="S43" s="5"/>
      <c r="T43" s="1"/>
      <c r="U43" s="1">
        <f t="shared" si="8"/>
        <v>10</v>
      </c>
      <c r="V43" s="1">
        <f t="shared" si="9"/>
        <v>8.0386929176920976</v>
      </c>
      <c r="W43" s="1">
        <v>7.4426000000000014</v>
      </c>
      <c r="X43" s="1">
        <v>8.1671999999999993</v>
      </c>
      <c r="Y43" s="1">
        <v>8.6815999999999995</v>
      </c>
      <c r="Z43" s="1">
        <v>8.8056000000000001</v>
      </c>
      <c r="AA43" s="1">
        <v>7.8023999999999996</v>
      </c>
      <c r="AB43" s="1">
        <v>9.5486000000000004</v>
      </c>
      <c r="AC43" s="1"/>
      <c r="AD43" s="1">
        <f t="shared" si="10"/>
        <v>0</v>
      </c>
      <c r="AE43" s="1">
        <f t="shared" si="11"/>
        <v>14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77</v>
      </c>
      <c r="B44" s="1" t="s">
        <v>32</v>
      </c>
      <c r="C44" s="1">
        <v>51.667999999999999</v>
      </c>
      <c r="D44" s="1">
        <v>8.5909999999999993</v>
      </c>
      <c r="E44" s="1">
        <v>19.173999999999999</v>
      </c>
      <c r="F44" s="1">
        <v>34.258000000000003</v>
      </c>
      <c r="G44" s="9">
        <v>1</v>
      </c>
      <c r="H44" s="1">
        <v>50</v>
      </c>
      <c r="I44" s="1" t="s">
        <v>33</v>
      </c>
      <c r="J44" s="1">
        <v>21</v>
      </c>
      <c r="K44" s="1">
        <f t="shared" si="21"/>
        <v>-1.8260000000000005</v>
      </c>
      <c r="L44" s="1">
        <f t="shared" si="4"/>
        <v>19.173999999999999</v>
      </c>
      <c r="M44" s="1"/>
      <c r="N44" s="1"/>
      <c r="O44" s="1">
        <f t="shared" si="5"/>
        <v>3.8348</v>
      </c>
      <c r="P44" s="5">
        <v>10</v>
      </c>
      <c r="Q44" s="5"/>
      <c r="R44" s="5">
        <f t="shared" si="23"/>
        <v>10</v>
      </c>
      <c r="S44" s="5"/>
      <c r="T44" s="1"/>
      <c r="U44" s="1">
        <f t="shared" si="8"/>
        <v>11.541149473245021</v>
      </c>
      <c r="V44" s="1">
        <f t="shared" si="9"/>
        <v>8.9334515489725685</v>
      </c>
      <c r="W44" s="1">
        <v>4.2253999999999996</v>
      </c>
      <c r="X44" s="1">
        <v>4.8056000000000001</v>
      </c>
      <c r="Y44" s="1">
        <v>4.1863999999999999</v>
      </c>
      <c r="Z44" s="1">
        <v>4.3296000000000001</v>
      </c>
      <c r="AA44" s="1">
        <v>8.2560000000000002</v>
      </c>
      <c r="AB44" s="1">
        <v>8.3995999999999995</v>
      </c>
      <c r="AC44" s="1"/>
      <c r="AD44" s="1">
        <f t="shared" si="10"/>
        <v>0</v>
      </c>
      <c r="AE44" s="1">
        <f t="shared" si="11"/>
        <v>10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78</v>
      </c>
      <c r="B45" s="1" t="s">
        <v>38</v>
      </c>
      <c r="C45" s="1">
        <v>1041</v>
      </c>
      <c r="D45" s="1">
        <v>1416</v>
      </c>
      <c r="E45" s="1">
        <v>1371</v>
      </c>
      <c r="F45" s="1">
        <v>880</v>
      </c>
      <c r="G45" s="9">
        <v>0.4</v>
      </c>
      <c r="H45" s="1">
        <v>45</v>
      </c>
      <c r="I45" s="1" t="s">
        <v>33</v>
      </c>
      <c r="J45" s="1">
        <v>1400</v>
      </c>
      <c r="K45" s="1">
        <f t="shared" si="21"/>
        <v>-29</v>
      </c>
      <c r="L45" s="1">
        <f t="shared" si="4"/>
        <v>921</v>
      </c>
      <c r="M45" s="1">
        <v>450</v>
      </c>
      <c r="N45" s="1">
        <v>300.19999999999982</v>
      </c>
      <c r="O45" s="1">
        <f t="shared" si="5"/>
        <v>184.2</v>
      </c>
      <c r="P45" s="5">
        <f t="shared" si="22"/>
        <v>661.80000000000018</v>
      </c>
      <c r="Q45" s="5"/>
      <c r="R45" s="5">
        <f t="shared" si="23"/>
        <v>661.80000000000018</v>
      </c>
      <c r="S45" s="5"/>
      <c r="T45" s="1"/>
      <c r="U45" s="1">
        <f t="shared" si="8"/>
        <v>10</v>
      </c>
      <c r="V45" s="1">
        <f t="shared" si="9"/>
        <v>6.4071661237785014</v>
      </c>
      <c r="W45" s="1">
        <v>171.2</v>
      </c>
      <c r="X45" s="1">
        <v>180.4</v>
      </c>
      <c r="Y45" s="1">
        <v>157.4</v>
      </c>
      <c r="Z45" s="1">
        <v>154.6</v>
      </c>
      <c r="AA45" s="1">
        <v>175.4</v>
      </c>
      <c r="AB45" s="1">
        <v>176</v>
      </c>
      <c r="AC45" s="1"/>
      <c r="AD45" s="1">
        <f t="shared" si="10"/>
        <v>0</v>
      </c>
      <c r="AE45" s="1">
        <f t="shared" si="11"/>
        <v>265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20" t="s">
        <v>79</v>
      </c>
      <c r="B46" s="20" t="s">
        <v>38</v>
      </c>
      <c r="C46" s="20"/>
      <c r="D46" s="20"/>
      <c r="E46" s="20"/>
      <c r="F46" s="20"/>
      <c r="G46" s="21">
        <v>0</v>
      </c>
      <c r="H46" s="20">
        <v>50</v>
      </c>
      <c r="I46" s="20" t="s">
        <v>33</v>
      </c>
      <c r="J46" s="20"/>
      <c r="K46" s="20">
        <f t="shared" si="21"/>
        <v>0</v>
      </c>
      <c r="L46" s="20">
        <f t="shared" si="4"/>
        <v>0</v>
      </c>
      <c r="M46" s="20"/>
      <c r="N46" s="20"/>
      <c r="O46" s="20">
        <f t="shared" si="5"/>
        <v>0</v>
      </c>
      <c r="P46" s="22"/>
      <c r="Q46" s="22"/>
      <c r="R46" s="22"/>
      <c r="S46" s="22"/>
      <c r="T46" s="20"/>
      <c r="U46" s="20" t="e">
        <f t="shared" si="8"/>
        <v>#DIV/0!</v>
      </c>
      <c r="V46" s="20" t="e">
        <f t="shared" si="9"/>
        <v>#DIV/0!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 t="s">
        <v>52</v>
      </c>
      <c r="AD46" s="20">
        <f t="shared" si="10"/>
        <v>0</v>
      </c>
      <c r="AE46" s="20">
        <f t="shared" si="11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80</v>
      </c>
      <c r="B47" s="1" t="s">
        <v>38</v>
      </c>
      <c r="C47" s="1">
        <v>637</v>
      </c>
      <c r="D47" s="1">
        <v>1554</v>
      </c>
      <c r="E47" s="1">
        <v>1030</v>
      </c>
      <c r="F47" s="1">
        <v>1017</v>
      </c>
      <c r="G47" s="9">
        <v>0.4</v>
      </c>
      <c r="H47" s="1">
        <v>45</v>
      </c>
      <c r="I47" s="1" t="s">
        <v>33</v>
      </c>
      <c r="J47" s="1">
        <v>1303</v>
      </c>
      <c r="K47" s="1">
        <f t="shared" si="21"/>
        <v>-273</v>
      </c>
      <c r="L47" s="1">
        <f t="shared" si="4"/>
        <v>682</v>
      </c>
      <c r="M47" s="1">
        <v>348</v>
      </c>
      <c r="N47" s="1"/>
      <c r="O47" s="1">
        <f t="shared" si="5"/>
        <v>136.4</v>
      </c>
      <c r="P47" s="5">
        <f>10*O47-N47-F47</f>
        <v>347</v>
      </c>
      <c r="Q47" s="5"/>
      <c r="R47" s="5">
        <f>P47-Q47</f>
        <v>347</v>
      </c>
      <c r="S47" s="5"/>
      <c r="T47" s="1"/>
      <c r="U47" s="1">
        <f t="shared" si="8"/>
        <v>10</v>
      </c>
      <c r="V47" s="1">
        <f t="shared" si="9"/>
        <v>7.4560117302052786</v>
      </c>
      <c r="W47" s="1">
        <v>124</v>
      </c>
      <c r="X47" s="1">
        <v>170.4</v>
      </c>
      <c r="Y47" s="1">
        <v>145.19999999999999</v>
      </c>
      <c r="Z47" s="1">
        <v>138</v>
      </c>
      <c r="AA47" s="1">
        <v>143.80000000000001</v>
      </c>
      <c r="AB47" s="1">
        <v>149.80000000000001</v>
      </c>
      <c r="AC47" s="1"/>
      <c r="AD47" s="1">
        <f t="shared" si="10"/>
        <v>0</v>
      </c>
      <c r="AE47" s="1">
        <f t="shared" si="11"/>
        <v>139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4" t="s">
        <v>81</v>
      </c>
      <c r="B48" s="14" t="s">
        <v>38</v>
      </c>
      <c r="C48" s="14"/>
      <c r="D48" s="14">
        <v>702</v>
      </c>
      <c r="E48" s="14">
        <v>702</v>
      </c>
      <c r="F48" s="14"/>
      <c r="G48" s="15">
        <v>0</v>
      </c>
      <c r="H48" s="14" t="e">
        <v>#N/A</v>
      </c>
      <c r="I48" s="14" t="s">
        <v>103</v>
      </c>
      <c r="J48" s="14">
        <v>702</v>
      </c>
      <c r="K48" s="14">
        <f t="shared" si="21"/>
        <v>0</v>
      </c>
      <c r="L48" s="14">
        <f t="shared" si="4"/>
        <v>0</v>
      </c>
      <c r="M48" s="14">
        <v>702</v>
      </c>
      <c r="N48" s="14"/>
      <c r="O48" s="14">
        <f t="shared" si="5"/>
        <v>0</v>
      </c>
      <c r="P48" s="16"/>
      <c r="Q48" s="16"/>
      <c r="R48" s="16"/>
      <c r="S48" s="16"/>
      <c r="T48" s="14"/>
      <c r="U48" s="14" t="e">
        <f t="shared" si="8"/>
        <v>#DIV/0!</v>
      </c>
      <c r="V48" s="14" t="e">
        <f t="shared" si="9"/>
        <v>#DIV/0!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/>
      <c r="AD48" s="14">
        <f t="shared" si="10"/>
        <v>0</v>
      </c>
      <c r="AE48" s="14">
        <f t="shared" si="11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82</v>
      </c>
      <c r="B49" s="1" t="s">
        <v>32</v>
      </c>
      <c r="C49" s="1">
        <v>401.34300000000002</v>
      </c>
      <c r="D49" s="1">
        <v>204.10499999999999</v>
      </c>
      <c r="E49" s="1">
        <v>436.64299999999997</v>
      </c>
      <c r="F49" s="1">
        <v>137.79300000000001</v>
      </c>
      <c r="G49" s="9">
        <v>1</v>
      </c>
      <c r="H49" s="1">
        <v>45</v>
      </c>
      <c r="I49" s="1" t="s">
        <v>33</v>
      </c>
      <c r="J49" s="1">
        <v>418.65</v>
      </c>
      <c r="K49" s="1">
        <f t="shared" si="21"/>
        <v>17.992999999999995</v>
      </c>
      <c r="L49" s="1">
        <f t="shared" si="4"/>
        <v>436.64299999999997</v>
      </c>
      <c r="M49" s="1"/>
      <c r="N49" s="1">
        <v>338.77699999999987</v>
      </c>
      <c r="O49" s="1">
        <f t="shared" si="5"/>
        <v>87.328599999999994</v>
      </c>
      <c r="P49" s="5">
        <f>10*O49-N49-F49</f>
        <v>396.71600000000001</v>
      </c>
      <c r="Q49" s="5"/>
      <c r="R49" s="5">
        <f>P49-Q49</f>
        <v>396.71600000000001</v>
      </c>
      <c r="S49" s="5"/>
      <c r="T49" s="1"/>
      <c r="U49" s="1">
        <f t="shared" si="8"/>
        <v>9.9999999999999982</v>
      </c>
      <c r="V49" s="1">
        <f t="shared" si="9"/>
        <v>5.457204169080919</v>
      </c>
      <c r="W49" s="1">
        <v>68.914999999999992</v>
      </c>
      <c r="X49" s="1">
        <v>56.251600000000003</v>
      </c>
      <c r="Y49" s="1">
        <v>62.831400000000002</v>
      </c>
      <c r="Z49" s="1">
        <v>62.889200000000002</v>
      </c>
      <c r="AA49" s="1">
        <v>56.689599999999999</v>
      </c>
      <c r="AB49" s="1">
        <v>64.693399999999997</v>
      </c>
      <c r="AC49" s="1"/>
      <c r="AD49" s="1">
        <f t="shared" si="10"/>
        <v>0</v>
      </c>
      <c r="AE49" s="1">
        <f t="shared" si="11"/>
        <v>397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20" t="s">
        <v>83</v>
      </c>
      <c r="B50" s="20" t="s">
        <v>38</v>
      </c>
      <c r="C50" s="20"/>
      <c r="D50" s="20">
        <v>504</v>
      </c>
      <c r="E50" s="20">
        <v>504</v>
      </c>
      <c r="F50" s="20"/>
      <c r="G50" s="21">
        <v>0</v>
      </c>
      <c r="H50" s="20">
        <v>45</v>
      </c>
      <c r="I50" s="20" t="s">
        <v>33</v>
      </c>
      <c r="J50" s="20">
        <v>504</v>
      </c>
      <c r="K50" s="20">
        <f t="shared" si="21"/>
        <v>0</v>
      </c>
      <c r="L50" s="20">
        <f t="shared" si="4"/>
        <v>0</v>
      </c>
      <c r="M50" s="20">
        <v>504</v>
      </c>
      <c r="N50" s="20"/>
      <c r="O50" s="20">
        <f t="shared" si="5"/>
        <v>0</v>
      </c>
      <c r="P50" s="22"/>
      <c r="Q50" s="22"/>
      <c r="R50" s="22"/>
      <c r="S50" s="22"/>
      <c r="T50" s="20"/>
      <c r="U50" s="20" t="e">
        <f t="shared" si="8"/>
        <v>#DIV/0!</v>
      </c>
      <c r="V50" s="20" t="e">
        <f t="shared" si="9"/>
        <v>#DIV/0!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 t="s">
        <v>52</v>
      </c>
      <c r="AD50" s="20">
        <f t="shared" si="10"/>
        <v>0</v>
      </c>
      <c r="AE50" s="20">
        <f t="shared" si="11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4" t="s">
        <v>84</v>
      </c>
      <c r="B51" s="14" t="s">
        <v>38</v>
      </c>
      <c r="C51" s="14"/>
      <c r="D51" s="14">
        <v>500</v>
      </c>
      <c r="E51" s="14">
        <v>500</v>
      </c>
      <c r="F51" s="14"/>
      <c r="G51" s="15">
        <v>0</v>
      </c>
      <c r="H51" s="14" t="e">
        <v>#N/A</v>
      </c>
      <c r="I51" s="14" t="s">
        <v>103</v>
      </c>
      <c r="J51" s="14">
        <v>500</v>
      </c>
      <c r="K51" s="14">
        <f t="shared" si="21"/>
        <v>0</v>
      </c>
      <c r="L51" s="14">
        <f t="shared" si="4"/>
        <v>0</v>
      </c>
      <c r="M51" s="14">
        <v>500</v>
      </c>
      <c r="N51" s="14"/>
      <c r="O51" s="14">
        <f t="shared" si="5"/>
        <v>0</v>
      </c>
      <c r="P51" s="16"/>
      <c r="Q51" s="16"/>
      <c r="R51" s="16"/>
      <c r="S51" s="16"/>
      <c r="T51" s="14"/>
      <c r="U51" s="14" t="e">
        <f t="shared" si="8"/>
        <v>#DIV/0!</v>
      </c>
      <c r="V51" s="14" t="e">
        <f t="shared" si="9"/>
        <v>#DIV/0!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/>
      <c r="AD51" s="14">
        <f t="shared" si="10"/>
        <v>0</v>
      </c>
      <c r="AE51" s="14">
        <f t="shared" si="11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85</v>
      </c>
      <c r="B52" s="1" t="s">
        <v>38</v>
      </c>
      <c r="C52" s="1">
        <v>110</v>
      </c>
      <c r="D52" s="1">
        <v>342</v>
      </c>
      <c r="E52" s="1">
        <v>182</v>
      </c>
      <c r="F52" s="1">
        <v>206</v>
      </c>
      <c r="G52" s="9">
        <v>0.35</v>
      </c>
      <c r="H52" s="1">
        <v>40</v>
      </c>
      <c r="I52" s="1" t="s">
        <v>33</v>
      </c>
      <c r="J52" s="1">
        <v>205</v>
      </c>
      <c r="K52" s="1">
        <f t="shared" si="21"/>
        <v>-23</v>
      </c>
      <c r="L52" s="1">
        <f t="shared" si="4"/>
        <v>182</v>
      </c>
      <c r="M52" s="1"/>
      <c r="N52" s="1">
        <v>68.600000000000023</v>
      </c>
      <c r="O52" s="1">
        <f t="shared" si="5"/>
        <v>36.4</v>
      </c>
      <c r="P52" s="5">
        <f t="shared" ref="P52:P57" si="24">10*O52-N52-F52</f>
        <v>89.399999999999977</v>
      </c>
      <c r="Q52" s="5"/>
      <c r="R52" s="5">
        <f t="shared" ref="R52:R57" si="25">P52-Q52</f>
        <v>89.399999999999977</v>
      </c>
      <c r="S52" s="5"/>
      <c r="T52" s="1"/>
      <c r="U52" s="1">
        <f t="shared" si="8"/>
        <v>10</v>
      </c>
      <c r="V52" s="1">
        <f t="shared" si="9"/>
        <v>7.5439560439560447</v>
      </c>
      <c r="W52" s="1">
        <v>39.6</v>
      </c>
      <c r="X52" s="1">
        <v>41</v>
      </c>
      <c r="Y52" s="1">
        <v>37.200000000000003</v>
      </c>
      <c r="Z52" s="1">
        <v>37.799999999999997</v>
      </c>
      <c r="AA52" s="1">
        <v>36</v>
      </c>
      <c r="AB52" s="1">
        <v>34.4</v>
      </c>
      <c r="AC52" s="1"/>
      <c r="AD52" s="1">
        <f t="shared" si="10"/>
        <v>0</v>
      </c>
      <c r="AE52" s="1">
        <f t="shared" si="11"/>
        <v>31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86</v>
      </c>
      <c r="B53" s="1" t="s">
        <v>32</v>
      </c>
      <c r="C53" s="1">
        <v>61.4</v>
      </c>
      <c r="D53" s="1"/>
      <c r="E53" s="1">
        <v>24.561</v>
      </c>
      <c r="F53" s="1">
        <v>15.477</v>
      </c>
      <c r="G53" s="9">
        <v>1</v>
      </c>
      <c r="H53" s="1">
        <v>40</v>
      </c>
      <c r="I53" s="1" t="s">
        <v>33</v>
      </c>
      <c r="J53" s="1">
        <v>34.5</v>
      </c>
      <c r="K53" s="1">
        <f t="shared" si="21"/>
        <v>-9.9390000000000001</v>
      </c>
      <c r="L53" s="1">
        <f t="shared" si="4"/>
        <v>24.561</v>
      </c>
      <c r="M53" s="1"/>
      <c r="N53" s="1"/>
      <c r="O53" s="1">
        <f t="shared" si="5"/>
        <v>4.9122000000000003</v>
      </c>
      <c r="P53" s="5">
        <f t="shared" si="24"/>
        <v>33.644999999999996</v>
      </c>
      <c r="Q53" s="5"/>
      <c r="R53" s="5">
        <f t="shared" si="25"/>
        <v>33.644999999999996</v>
      </c>
      <c r="S53" s="5"/>
      <c r="T53" s="1"/>
      <c r="U53" s="1">
        <f t="shared" si="8"/>
        <v>10</v>
      </c>
      <c r="V53" s="1">
        <f t="shared" si="9"/>
        <v>3.1507267619396604</v>
      </c>
      <c r="W53" s="1">
        <v>4.4359999999999999</v>
      </c>
      <c r="X53" s="1">
        <v>4.4382000000000001</v>
      </c>
      <c r="Y53" s="1">
        <v>5.5742000000000003</v>
      </c>
      <c r="Z53" s="1">
        <v>6.4202000000000004</v>
      </c>
      <c r="AA53" s="1">
        <v>9.0733999999999995</v>
      </c>
      <c r="AB53" s="1">
        <v>8.3640000000000008</v>
      </c>
      <c r="AC53" s="1"/>
      <c r="AD53" s="1">
        <f t="shared" si="10"/>
        <v>0</v>
      </c>
      <c r="AE53" s="1">
        <f t="shared" si="11"/>
        <v>34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87</v>
      </c>
      <c r="B54" s="1" t="s">
        <v>38</v>
      </c>
      <c r="C54" s="1">
        <v>506</v>
      </c>
      <c r="D54" s="1">
        <v>1194</v>
      </c>
      <c r="E54" s="1">
        <v>1160</v>
      </c>
      <c r="F54" s="1">
        <v>415</v>
      </c>
      <c r="G54" s="9">
        <v>0.4</v>
      </c>
      <c r="H54" s="1">
        <v>40</v>
      </c>
      <c r="I54" s="1" t="s">
        <v>33</v>
      </c>
      <c r="J54" s="1">
        <v>1195</v>
      </c>
      <c r="K54" s="1">
        <f t="shared" si="21"/>
        <v>-35</v>
      </c>
      <c r="L54" s="1">
        <f t="shared" si="4"/>
        <v>458</v>
      </c>
      <c r="M54" s="1">
        <v>702</v>
      </c>
      <c r="N54" s="1">
        <v>247</v>
      </c>
      <c r="O54" s="1">
        <f t="shared" si="5"/>
        <v>91.6</v>
      </c>
      <c r="P54" s="5">
        <f t="shared" si="24"/>
        <v>254</v>
      </c>
      <c r="Q54" s="5"/>
      <c r="R54" s="5">
        <f t="shared" si="25"/>
        <v>254</v>
      </c>
      <c r="S54" s="5"/>
      <c r="T54" s="1"/>
      <c r="U54" s="1">
        <f t="shared" si="8"/>
        <v>10</v>
      </c>
      <c r="V54" s="1">
        <f t="shared" si="9"/>
        <v>7.2270742358078603</v>
      </c>
      <c r="W54" s="1">
        <v>87</v>
      </c>
      <c r="X54" s="1">
        <v>89.8</v>
      </c>
      <c r="Y54" s="1">
        <v>98.6</v>
      </c>
      <c r="Z54" s="1">
        <v>89.4</v>
      </c>
      <c r="AA54" s="1">
        <v>92.6</v>
      </c>
      <c r="AB54" s="1">
        <v>105.6</v>
      </c>
      <c r="AC54" s="1"/>
      <c r="AD54" s="1">
        <f t="shared" si="10"/>
        <v>0</v>
      </c>
      <c r="AE54" s="1">
        <f t="shared" si="11"/>
        <v>102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88</v>
      </c>
      <c r="B55" s="1" t="s">
        <v>38</v>
      </c>
      <c r="C55" s="1">
        <v>861</v>
      </c>
      <c r="D55" s="1">
        <v>1320</v>
      </c>
      <c r="E55" s="1">
        <v>1270</v>
      </c>
      <c r="F55" s="1">
        <v>712</v>
      </c>
      <c r="G55" s="9">
        <v>0.4</v>
      </c>
      <c r="H55" s="1">
        <v>45</v>
      </c>
      <c r="I55" s="1" t="s">
        <v>33</v>
      </c>
      <c r="J55" s="1">
        <v>1283</v>
      </c>
      <c r="K55" s="1">
        <f t="shared" si="21"/>
        <v>-13</v>
      </c>
      <c r="L55" s="1">
        <f t="shared" si="4"/>
        <v>766</v>
      </c>
      <c r="M55" s="1">
        <v>504</v>
      </c>
      <c r="N55" s="1">
        <v>412</v>
      </c>
      <c r="O55" s="1">
        <f t="shared" si="5"/>
        <v>153.19999999999999</v>
      </c>
      <c r="P55" s="5">
        <f t="shared" si="24"/>
        <v>408</v>
      </c>
      <c r="Q55" s="5"/>
      <c r="R55" s="5">
        <f t="shared" si="25"/>
        <v>408</v>
      </c>
      <c r="S55" s="5"/>
      <c r="T55" s="1"/>
      <c r="U55" s="1">
        <f t="shared" si="8"/>
        <v>10</v>
      </c>
      <c r="V55" s="1">
        <f t="shared" si="9"/>
        <v>7.3368146214099221</v>
      </c>
      <c r="W55" s="1">
        <v>151</v>
      </c>
      <c r="X55" s="1">
        <v>148</v>
      </c>
      <c r="Y55" s="1">
        <v>122</v>
      </c>
      <c r="Z55" s="1">
        <v>121.2</v>
      </c>
      <c r="AA55" s="1">
        <v>139.6</v>
      </c>
      <c r="AB55" s="1">
        <v>149.6</v>
      </c>
      <c r="AC55" s="1"/>
      <c r="AD55" s="1">
        <f t="shared" si="10"/>
        <v>0</v>
      </c>
      <c r="AE55" s="1">
        <f t="shared" si="11"/>
        <v>163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89</v>
      </c>
      <c r="B56" s="1" t="s">
        <v>32</v>
      </c>
      <c r="C56" s="1">
        <v>51.927</v>
      </c>
      <c r="D56" s="1">
        <v>38.332999999999998</v>
      </c>
      <c r="E56" s="1">
        <v>46.335999999999999</v>
      </c>
      <c r="F56" s="1">
        <v>33.807000000000002</v>
      </c>
      <c r="G56" s="9">
        <v>1</v>
      </c>
      <c r="H56" s="1">
        <v>40</v>
      </c>
      <c r="I56" s="1" t="s">
        <v>33</v>
      </c>
      <c r="J56" s="1">
        <v>50.4</v>
      </c>
      <c r="K56" s="1">
        <f t="shared" si="21"/>
        <v>-4.0640000000000001</v>
      </c>
      <c r="L56" s="1">
        <f t="shared" si="4"/>
        <v>46.335999999999999</v>
      </c>
      <c r="M56" s="1"/>
      <c r="N56" s="1">
        <v>17.552400000000009</v>
      </c>
      <c r="O56" s="1">
        <f t="shared" si="5"/>
        <v>9.267199999999999</v>
      </c>
      <c r="P56" s="5">
        <f t="shared" si="24"/>
        <v>41.312599999999989</v>
      </c>
      <c r="Q56" s="5"/>
      <c r="R56" s="5">
        <f t="shared" si="25"/>
        <v>41.312599999999989</v>
      </c>
      <c r="S56" s="5"/>
      <c r="T56" s="1"/>
      <c r="U56" s="1">
        <f t="shared" si="8"/>
        <v>10</v>
      </c>
      <c r="V56" s="1">
        <f t="shared" si="9"/>
        <v>5.5420623273480674</v>
      </c>
      <c r="W56" s="1">
        <v>8.192400000000001</v>
      </c>
      <c r="X56" s="1">
        <v>8.1934000000000005</v>
      </c>
      <c r="Y56" s="1">
        <v>7.9412000000000003</v>
      </c>
      <c r="Z56" s="1">
        <v>8.2423999999999999</v>
      </c>
      <c r="AA56" s="1">
        <v>10.430199999999999</v>
      </c>
      <c r="AB56" s="1">
        <v>10.706799999999999</v>
      </c>
      <c r="AC56" s="1"/>
      <c r="AD56" s="1">
        <f t="shared" si="10"/>
        <v>0</v>
      </c>
      <c r="AE56" s="1">
        <f t="shared" si="11"/>
        <v>41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90</v>
      </c>
      <c r="B57" s="1" t="s">
        <v>38</v>
      </c>
      <c r="C57" s="1">
        <v>277</v>
      </c>
      <c r="D57" s="1">
        <v>324</v>
      </c>
      <c r="E57" s="1">
        <v>266</v>
      </c>
      <c r="F57" s="1">
        <v>267</v>
      </c>
      <c r="G57" s="9">
        <v>0.35</v>
      </c>
      <c r="H57" s="1">
        <v>40</v>
      </c>
      <c r="I57" s="1" t="s">
        <v>33</v>
      </c>
      <c r="J57" s="1">
        <v>270</v>
      </c>
      <c r="K57" s="1">
        <f t="shared" si="21"/>
        <v>-4</v>
      </c>
      <c r="L57" s="1">
        <f t="shared" si="4"/>
        <v>266</v>
      </c>
      <c r="M57" s="1"/>
      <c r="N57" s="1">
        <v>102.8</v>
      </c>
      <c r="O57" s="1">
        <f t="shared" si="5"/>
        <v>53.2</v>
      </c>
      <c r="P57" s="5">
        <f t="shared" si="24"/>
        <v>162.19999999999999</v>
      </c>
      <c r="Q57" s="5"/>
      <c r="R57" s="5">
        <f t="shared" si="25"/>
        <v>162.19999999999999</v>
      </c>
      <c r="S57" s="5"/>
      <c r="T57" s="1"/>
      <c r="U57" s="1">
        <f t="shared" si="8"/>
        <v>10</v>
      </c>
      <c r="V57" s="1">
        <f t="shared" si="9"/>
        <v>6.9511278195488719</v>
      </c>
      <c r="W57" s="1">
        <v>53.8</v>
      </c>
      <c r="X57" s="1">
        <v>53.6</v>
      </c>
      <c r="Y57" s="1">
        <v>46.4</v>
      </c>
      <c r="Z57" s="1">
        <v>46.4</v>
      </c>
      <c r="AA57" s="1">
        <v>55.8</v>
      </c>
      <c r="AB57" s="1">
        <v>57</v>
      </c>
      <c r="AC57" s="1"/>
      <c r="AD57" s="1">
        <f t="shared" si="10"/>
        <v>0</v>
      </c>
      <c r="AE57" s="1">
        <f t="shared" si="11"/>
        <v>57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4" t="s">
        <v>91</v>
      </c>
      <c r="B58" s="14" t="s">
        <v>38</v>
      </c>
      <c r="C58" s="14"/>
      <c r="D58" s="14">
        <v>600</v>
      </c>
      <c r="E58" s="14">
        <v>600</v>
      </c>
      <c r="F58" s="14"/>
      <c r="G58" s="15">
        <v>0</v>
      </c>
      <c r="H58" s="14" t="e">
        <v>#N/A</v>
      </c>
      <c r="I58" s="14" t="s">
        <v>103</v>
      </c>
      <c r="J58" s="14">
        <v>600</v>
      </c>
      <c r="K58" s="14">
        <f t="shared" si="21"/>
        <v>0</v>
      </c>
      <c r="L58" s="14">
        <f t="shared" si="4"/>
        <v>0</v>
      </c>
      <c r="M58" s="14">
        <v>600</v>
      </c>
      <c r="N58" s="14"/>
      <c r="O58" s="14">
        <f t="shared" si="5"/>
        <v>0</v>
      </c>
      <c r="P58" s="16"/>
      <c r="Q58" s="16"/>
      <c r="R58" s="16"/>
      <c r="S58" s="16"/>
      <c r="T58" s="14"/>
      <c r="U58" s="14" t="e">
        <f t="shared" si="8"/>
        <v>#DIV/0!</v>
      </c>
      <c r="V58" s="14" t="e">
        <f t="shared" si="9"/>
        <v>#DIV/0!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/>
      <c r="AD58" s="14">
        <f t="shared" si="10"/>
        <v>0</v>
      </c>
      <c r="AE58" s="14">
        <f t="shared" si="11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92</v>
      </c>
      <c r="B59" s="1" t="s">
        <v>38</v>
      </c>
      <c r="C59" s="1">
        <v>434</v>
      </c>
      <c r="D59" s="1">
        <v>606</v>
      </c>
      <c r="E59" s="1">
        <v>749</v>
      </c>
      <c r="F59" s="1">
        <v>207</v>
      </c>
      <c r="G59" s="9">
        <v>0.4</v>
      </c>
      <c r="H59" s="1">
        <v>40</v>
      </c>
      <c r="I59" s="1" t="s">
        <v>33</v>
      </c>
      <c r="J59" s="1">
        <v>759</v>
      </c>
      <c r="K59" s="1">
        <f t="shared" si="21"/>
        <v>-10</v>
      </c>
      <c r="L59" s="1">
        <f t="shared" si="4"/>
        <v>395</v>
      </c>
      <c r="M59" s="1">
        <v>354</v>
      </c>
      <c r="N59" s="1">
        <v>300.40000000000009</v>
      </c>
      <c r="O59" s="1">
        <f t="shared" si="5"/>
        <v>79</v>
      </c>
      <c r="P59" s="5">
        <f t="shared" ref="P59:P60" si="26">10*O59-N59-F59</f>
        <v>282.59999999999991</v>
      </c>
      <c r="Q59" s="5"/>
      <c r="R59" s="5">
        <f t="shared" ref="R59:R61" si="27">P59-Q59</f>
        <v>282.59999999999991</v>
      </c>
      <c r="S59" s="5"/>
      <c r="T59" s="1"/>
      <c r="U59" s="1">
        <f t="shared" si="8"/>
        <v>10</v>
      </c>
      <c r="V59" s="1">
        <f t="shared" si="9"/>
        <v>6.4227848101265836</v>
      </c>
      <c r="W59" s="1">
        <v>73.400000000000006</v>
      </c>
      <c r="X59" s="1">
        <v>60.2</v>
      </c>
      <c r="Y59" s="1">
        <v>51.6</v>
      </c>
      <c r="Z59" s="1">
        <v>68.599999999999994</v>
      </c>
      <c r="AA59" s="1">
        <v>79.2</v>
      </c>
      <c r="AB59" s="1">
        <v>68.400000000000006</v>
      </c>
      <c r="AC59" s="1"/>
      <c r="AD59" s="1">
        <f t="shared" si="10"/>
        <v>0</v>
      </c>
      <c r="AE59" s="1">
        <f t="shared" si="11"/>
        <v>113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93</v>
      </c>
      <c r="B60" s="1" t="s">
        <v>32</v>
      </c>
      <c r="C60" s="1">
        <v>231.958</v>
      </c>
      <c r="D60" s="1">
        <v>235.547</v>
      </c>
      <c r="E60" s="1">
        <v>211.78200000000001</v>
      </c>
      <c r="F60" s="1">
        <v>204.44200000000001</v>
      </c>
      <c r="G60" s="9">
        <v>1</v>
      </c>
      <c r="H60" s="1">
        <v>50</v>
      </c>
      <c r="I60" s="1" t="s">
        <v>33</v>
      </c>
      <c r="J60" s="1">
        <v>202.45</v>
      </c>
      <c r="K60" s="1">
        <f t="shared" si="21"/>
        <v>9.3320000000000221</v>
      </c>
      <c r="L60" s="1">
        <f t="shared" si="4"/>
        <v>211.78200000000001</v>
      </c>
      <c r="M60" s="1"/>
      <c r="N60" s="1">
        <v>153.40996000000001</v>
      </c>
      <c r="O60" s="1">
        <f t="shared" si="5"/>
        <v>42.356400000000001</v>
      </c>
      <c r="P60" s="5">
        <f t="shared" si="26"/>
        <v>65.712040000000002</v>
      </c>
      <c r="Q60" s="5"/>
      <c r="R60" s="5">
        <f t="shared" si="27"/>
        <v>65.712040000000002</v>
      </c>
      <c r="S60" s="5"/>
      <c r="T60" s="1"/>
      <c r="U60" s="1">
        <f t="shared" si="8"/>
        <v>10</v>
      </c>
      <c r="V60" s="1">
        <f t="shared" si="9"/>
        <v>8.4485924205078806</v>
      </c>
      <c r="W60" s="1">
        <v>40.016399999999997</v>
      </c>
      <c r="X60" s="1">
        <v>37.0182</v>
      </c>
      <c r="Y60" s="1">
        <v>27.532800000000002</v>
      </c>
      <c r="Z60" s="1">
        <v>32.6068</v>
      </c>
      <c r="AA60" s="1">
        <v>39.081000000000003</v>
      </c>
      <c r="AB60" s="1">
        <v>39.832999999999998</v>
      </c>
      <c r="AC60" s="1"/>
      <c r="AD60" s="1">
        <f t="shared" si="10"/>
        <v>0</v>
      </c>
      <c r="AE60" s="1">
        <f t="shared" si="11"/>
        <v>66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94</v>
      </c>
      <c r="B61" s="1" t="s">
        <v>32</v>
      </c>
      <c r="C61" s="1">
        <v>341.76499999999999</v>
      </c>
      <c r="D61" s="1">
        <v>586.86900000000003</v>
      </c>
      <c r="E61" s="1">
        <v>307.64100000000002</v>
      </c>
      <c r="F61" s="1">
        <v>550.08900000000006</v>
      </c>
      <c r="G61" s="9">
        <v>1</v>
      </c>
      <c r="H61" s="1">
        <v>50</v>
      </c>
      <c r="I61" s="1" t="s">
        <v>33</v>
      </c>
      <c r="J61" s="1">
        <v>297.10000000000002</v>
      </c>
      <c r="K61" s="1">
        <f t="shared" si="21"/>
        <v>10.540999999999997</v>
      </c>
      <c r="L61" s="1">
        <f t="shared" si="4"/>
        <v>307.64100000000002</v>
      </c>
      <c r="M61" s="1"/>
      <c r="N61" s="1">
        <v>98.886279999999999</v>
      </c>
      <c r="O61" s="1">
        <f t="shared" si="5"/>
        <v>61.528200000000005</v>
      </c>
      <c r="P61" s="5"/>
      <c r="Q61" s="5"/>
      <c r="R61" s="5">
        <f t="shared" si="27"/>
        <v>0</v>
      </c>
      <c r="S61" s="5"/>
      <c r="T61" s="1"/>
      <c r="U61" s="1">
        <f t="shared" si="8"/>
        <v>10.547607113486174</v>
      </c>
      <c r="V61" s="1">
        <f t="shared" si="9"/>
        <v>10.547607113486174</v>
      </c>
      <c r="W61" s="1">
        <v>75.620199999999997</v>
      </c>
      <c r="X61" s="1">
        <v>85.215800000000002</v>
      </c>
      <c r="Y61" s="1">
        <v>74.181399999999996</v>
      </c>
      <c r="Z61" s="1">
        <v>69.550399999999996</v>
      </c>
      <c r="AA61" s="1">
        <v>73.036600000000007</v>
      </c>
      <c r="AB61" s="1">
        <v>69.239999999999995</v>
      </c>
      <c r="AC61" s="1"/>
      <c r="AD61" s="1">
        <f t="shared" si="10"/>
        <v>0</v>
      </c>
      <c r="AE61" s="1">
        <f t="shared" si="11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20" t="s">
        <v>95</v>
      </c>
      <c r="B62" s="20" t="s">
        <v>32</v>
      </c>
      <c r="C62" s="20"/>
      <c r="D62" s="20"/>
      <c r="E62" s="20"/>
      <c r="F62" s="20"/>
      <c r="G62" s="21">
        <v>0</v>
      </c>
      <c r="H62" s="20">
        <v>40</v>
      </c>
      <c r="I62" s="20" t="s">
        <v>33</v>
      </c>
      <c r="J62" s="20"/>
      <c r="K62" s="20">
        <f t="shared" si="21"/>
        <v>0</v>
      </c>
      <c r="L62" s="20">
        <f t="shared" si="4"/>
        <v>0</v>
      </c>
      <c r="M62" s="20"/>
      <c r="N62" s="20"/>
      <c r="O62" s="20">
        <f t="shared" si="5"/>
        <v>0</v>
      </c>
      <c r="P62" s="22"/>
      <c r="Q62" s="22"/>
      <c r="R62" s="22"/>
      <c r="S62" s="22"/>
      <c r="T62" s="20"/>
      <c r="U62" s="20" t="e">
        <f t="shared" si="8"/>
        <v>#DIV/0!</v>
      </c>
      <c r="V62" s="20" t="e">
        <f t="shared" si="9"/>
        <v>#DIV/0!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 t="s">
        <v>52</v>
      </c>
      <c r="AD62" s="20">
        <f t="shared" si="10"/>
        <v>0</v>
      </c>
      <c r="AE62" s="20">
        <f t="shared" si="11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96</v>
      </c>
      <c r="B63" s="1" t="s">
        <v>38</v>
      </c>
      <c r="C63" s="1">
        <v>132</v>
      </c>
      <c r="D63" s="1">
        <v>110</v>
      </c>
      <c r="E63" s="1">
        <v>69</v>
      </c>
      <c r="F63" s="1">
        <v>138</v>
      </c>
      <c r="G63" s="9">
        <v>0.45</v>
      </c>
      <c r="H63" s="1">
        <v>50</v>
      </c>
      <c r="I63" s="1" t="s">
        <v>33</v>
      </c>
      <c r="J63" s="1">
        <v>85</v>
      </c>
      <c r="K63" s="1">
        <f t="shared" si="21"/>
        <v>-16</v>
      </c>
      <c r="L63" s="1">
        <f t="shared" si="4"/>
        <v>69</v>
      </c>
      <c r="M63" s="1"/>
      <c r="N63" s="1">
        <v>10</v>
      </c>
      <c r="O63" s="1">
        <f t="shared" si="5"/>
        <v>13.8</v>
      </c>
      <c r="P63" s="5"/>
      <c r="Q63" s="5"/>
      <c r="R63" s="5">
        <f>P63-Q63</f>
        <v>0</v>
      </c>
      <c r="S63" s="5"/>
      <c r="T63" s="1"/>
      <c r="U63" s="1">
        <f t="shared" si="8"/>
        <v>10.72463768115942</v>
      </c>
      <c r="V63" s="1">
        <f t="shared" si="9"/>
        <v>10.72463768115942</v>
      </c>
      <c r="W63" s="1">
        <v>18.399999999999999</v>
      </c>
      <c r="X63" s="1">
        <v>21.2</v>
      </c>
      <c r="Y63" s="1">
        <v>18.2</v>
      </c>
      <c r="Z63" s="1">
        <v>20.2</v>
      </c>
      <c r="AA63" s="1">
        <v>18.399999999999999</v>
      </c>
      <c r="AB63" s="1">
        <v>17</v>
      </c>
      <c r="AC63" s="1"/>
      <c r="AD63" s="1">
        <f t="shared" si="10"/>
        <v>0</v>
      </c>
      <c r="AE63" s="1">
        <f t="shared" si="11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4" t="s">
        <v>97</v>
      </c>
      <c r="B64" s="14" t="s">
        <v>38</v>
      </c>
      <c r="C64" s="14"/>
      <c r="D64" s="14">
        <v>600</v>
      </c>
      <c r="E64" s="14">
        <v>600</v>
      </c>
      <c r="F64" s="14"/>
      <c r="G64" s="15">
        <v>0</v>
      </c>
      <c r="H64" s="14" t="e">
        <v>#N/A</v>
      </c>
      <c r="I64" s="14" t="s">
        <v>103</v>
      </c>
      <c r="J64" s="14">
        <v>600</v>
      </c>
      <c r="K64" s="14">
        <f t="shared" si="21"/>
        <v>0</v>
      </c>
      <c r="L64" s="14">
        <f t="shared" si="4"/>
        <v>0</v>
      </c>
      <c r="M64" s="14">
        <v>600</v>
      </c>
      <c r="N64" s="14"/>
      <c r="O64" s="14">
        <f t="shared" si="5"/>
        <v>0</v>
      </c>
      <c r="P64" s="16"/>
      <c r="Q64" s="16"/>
      <c r="R64" s="16"/>
      <c r="S64" s="16"/>
      <c r="T64" s="14"/>
      <c r="U64" s="14" t="e">
        <f t="shared" si="8"/>
        <v>#DIV/0!</v>
      </c>
      <c r="V64" s="14" t="e">
        <f t="shared" si="9"/>
        <v>#DIV/0!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/>
      <c r="AD64" s="14">
        <f t="shared" si="10"/>
        <v>0</v>
      </c>
      <c r="AE64" s="14">
        <f t="shared" si="11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20" t="s">
        <v>98</v>
      </c>
      <c r="B65" s="20" t="s">
        <v>32</v>
      </c>
      <c r="C65" s="20"/>
      <c r="D65" s="20"/>
      <c r="E65" s="20"/>
      <c r="F65" s="20"/>
      <c r="G65" s="21">
        <v>0</v>
      </c>
      <c r="H65" s="20">
        <v>40</v>
      </c>
      <c r="I65" s="20" t="s">
        <v>33</v>
      </c>
      <c r="J65" s="20"/>
      <c r="K65" s="20">
        <f t="shared" si="21"/>
        <v>0</v>
      </c>
      <c r="L65" s="20">
        <f t="shared" si="4"/>
        <v>0</v>
      </c>
      <c r="M65" s="20"/>
      <c r="N65" s="20"/>
      <c r="O65" s="20">
        <f t="shared" si="5"/>
        <v>0</v>
      </c>
      <c r="P65" s="22"/>
      <c r="Q65" s="22"/>
      <c r="R65" s="22"/>
      <c r="S65" s="22"/>
      <c r="T65" s="20"/>
      <c r="U65" s="20" t="e">
        <f t="shared" si="8"/>
        <v>#DIV/0!</v>
      </c>
      <c r="V65" s="20" t="e">
        <f t="shared" si="9"/>
        <v>#DIV/0!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 t="s">
        <v>52</v>
      </c>
      <c r="AD65" s="20">
        <f t="shared" si="10"/>
        <v>0</v>
      </c>
      <c r="AE65" s="20">
        <f t="shared" si="11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99</v>
      </c>
      <c r="B66" s="1" t="s">
        <v>38</v>
      </c>
      <c r="C66" s="1">
        <v>129</v>
      </c>
      <c r="D66" s="1">
        <v>90</v>
      </c>
      <c r="E66" s="1">
        <v>100</v>
      </c>
      <c r="F66" s="1">
        <v>66</v>
      </c>
      <c r="G66" s="9">
        <v>0.4</v>
      </c>
      <c r="H66" s="1">
        <v>40</v>
      </c>
      <c r="I66" s="1" t="s">
        <v>33</v>
      </c>
      <c r="J66" s="1">
        <v>111</v>
      </c>
      <c r="K66" s="1">
        <f t="shared" si="21"/>
        <v>-11</v>
      </c>
      <c r="L66" s="1">
        <f t="shared" si="4"/>
        <v>100</v>
      </c>
      <c r="M66" s="1"/>
      <c r="N66" s="1">
        <v>105</v>
      </c>
      <c r="O66" s="1">
        <f t="shared" si="5"/>
        <v>20</v>
      </c>
      <c r="P66" s="5">
        <f t="shared" ref="P66:P67" si="28">10*O66-N66-F66</f>
        <v>29</v>
      </c>
      <c r="Q66" s="5"/>
      <c r="R66" s="5">
        <f t="shared" ref="R66:R68" si="29">P66-Q66</f>
        <v>29</v>
      </c>
      <c r="S66" s="5"/>
      <c r="T66" s="1"/>
      <c r="U66" s="1">
        <f t="shared" si="8"/>
        <v>10</v>
      </c>
      <c r="V66" s="1">
        <f t="shared" si="9"/>
        <v>8.5500000000000007</v>
      </c>
      <c r="W66" s="1">
        <v>22</v>
      </c>
      <c r="X66" s="1">
        <v>17.600000000000001</v>
      </c>
      <c r="Y66" s="1">
        <v>16.2</v>
      </c>
      <c r="Z66" s="1">
        <v>18</v>
      </c>
      <c r="AA66" s="1">
        <v>16.8</v>
      </c>
      <c r="AB66" s="1">
        <v>16</v>
      </c>
      <c r="AC66" s="1"/>
      <c r="AD66" s="1">
        <f t="shared" si="10"/>
        <v>0</v>
      </c>
      <c r="AE66" s="1">
        <f t="shared" si="11"/>
        <v>12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100</v>
      </c>
      <c r="B67" s="1" t="s">
        <v>38</v>
      </c>
      <c r="C67" s="1">
        <v>141</v>
      </c>
      <c r="D67" s="1">
        <v>83</v>
      </c>
      <c r="E67" s="1">
        <v>114</v>
      </c>
      <c r="F67" s="1">
        <v>67</v>
      </c>
      <c r="G67" s="9">
        <v>0.4</v>
      </c>
      <c r="H67" s="1">
        <v>40</v>
      </c>
      <c r="I67" s="1" t="s">
        <v>33</v>
      </c>
      <c r="J67" s="1">
        <v>124</v>
      </c>
      <c r="K67" s="1">
        <f t="shared" si="21"/>
        <v>-10</v>
      </c>
      <c r="L67" s="1">
        <f t="shared" si="4"/>
        <v>114</v>
      </c>
      <c r="M67" s="1"/>
      <c r="N67" s="1">
        <v>124.4</v>
      </c>
      <c r="O67" s="1">
        <f t="shared" si="5"/>
        <v>22.8</v>
      </c>
      <c r="P67" s="5">
        <f t="shared" si="28"/>
        <v>36.599999999999994</v>
      </c>
      <c r="Q67" s="5"/>
      <c r="R67" s="5">
        <f t="shared" si="29"/>
        <v>36.599999999999994</v>
      </c>
      <c r="S67" s="5"/>
      <c r="T67" s="1"/>
      <c r="U67" s="1">
        <f t="shared" si="8"/>
        <v>10</v>
      </c>
      <c r="V67" s="1">
        <f t="shared" si="9"/>
        <v>8.3947368421052637</v>
      </c>
      <c r="W67" s="1">
        <v>21.4</v>
      </c>
      <c r="X67" s="1">
        <v>15.4</v>
      </c>
      <c r="Y67" s="1">
        <v>15.4</v>
      </c>
      <c r="Z67" s="1">
        <v>18.399999999999999</v>
      </c>
      <c r="AA67" s="1">
        <v>13.2</v>
      </c>
      <c r="AB67" s="1">
        <v>14.2</v>
      </c>
      <c r="AC67" s="1"/>
      <c r="AD67" s="1">
        <f t="shared" si="10"/>
        <v>0</v>
      </c>
      <c r="AE67" s="1">
        <f t="shared" si="11"/>
        <v>15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101</v>
      </c>
      <c r="B68" s="1" t="s">
        <v>32</v>
      </c>
      <c r="C68" s="1">
        <v>318.79700000000003</v>
      </c>
      <c r="D68" s="1">
        <v>65.825000000000003</v>
      </c>
      <c r="E68" s="1">
        <v>251.059</v>
      </c>
      <c r="F68" s="1">
        <v>91.403999999999996</v>
      </c>
      <c r="G68" s="9">
        <v>1</v>
      </c>
      <c r="H68" s="1">
        <v>50</v>
      </c>
      <c r="I68" s="1" t="s">
        <v>33</v>
      </c>
      <c r="J68" s="1">
        <v>237.15</v>
      </c>
      <c r="K68" s="1">
        <f t="shared" si="21"/>
        <v>13.908999999999992</v>
      </c>
      <c r="L68" s="1">
        <f t="shared" si="4"/>
        <v>251.059</v>
      </c>
      <c r="M68" s="1"/>
      <c r="N68" s="1">
        <v>176.55531999999991</v>
      </c>
      <c r="O68" s="1">
        <f t="shared" si="5"/>
        <v>50.211799999999997</v>
      </c>
      <c r="P68" s="5">
        <f>9.6*O68-N68-F68</f>
        <v>214.07396000000006</v>
      </c>
      <c r="Q68" s="5"/>
      <c r="R68" s="5">
        <f t="shared" si="29"/>
        <v>214.07396000000006</v>
      </c>
      <c r="S68" s="5"/>
      <c r="T68" s="1"/>
      <c r="U68" s="1">
        <f t="shared" si="8"/>
        <v>9.6</v>
      </c>
      <c r="V68" s="1">
        <f t="shared" si="9"/>
        <v>5.3365806443903612</v>
      </c>
      <c r="W68" s="1">
        <v>38.918799999999997</v>
      </c>
      <c r="X68" s="1">
        <v>33.642000000000003</v>
      </c>
      <c r="Y68" s="1">
        <v>32.304200000000002</v>
      </c>
      <c r="Z68" s="1">
        <v>42.143599999999999</v>
      </c>
      <c r="AA68" s="1">
        <v>46.3078</v>
      </c>
      <c r="AB68" s="1">
        <v>47.130400000000002</v>
      </c>
      <c r="AC68" s="1"/>
      <c r="AD68" s="1">
        <f t="shared" si="10"/>
        <v>0</v>
      </c>
      <c r="AE68" s="1">
        <f t="shared" si="11"/>
        <v>214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4" t="s">
        <v>102</v>
      </c>
      <c r="B69" s="14" t="s">
        <v>38</v>
      </c>
      <c r="C69" s="14">
        <v>13</v>
      </c>
      <c r="D69" s="14"/>
      <c r="E69" s="14"/>
      <c r="F69" s="14">
        <v>13</v>
      </c>
      <c r="G69" s="15">
        <v>0</v>
      </c>
      <c r="H69" s="14" t="e">
        <v>#N/A</v>
      </c>
      <c r="I69" s="14" t="s">
        <v>103</v>
      </c>
      <c r="J69" s="14"/>
      <c r="K69" s="14">
        <f t="shared" si="21"/>
        <v>0</v>
      </c>
      <c r="L69" s="14">
        <f t="shared" si="4"/>
        <v>0</v>
      </c>
      <c r="M69" s="14"/>
      <c r="N69" s="14"/>
      <c r="O69" s="14">
        <f t="shared" si="5"/>
        <v>0</v>
      </c>
      <c r="P69" s="16"/>
      <c r="Q69" s="16"/>
      <c r="R69" s="16"/>
      <c r="S69" s="16"/>
      <c r="T69" s="14"/>
      <c r="U69" s="14" t="e">
        <f t="shared" si="8"/>
        <v>#DIV/0!</v>
      </c>
      <c r="V69" s="14" t="e">
        <f t="shared" si="9"/>
        <v>#DIV/0!</v>
      </c>
      <c r="W69" s="14">
        <v>0</v>
      </c>
      <c r="X69" s="14">
        <v>0</v>
      </c>
      <c r="Y69" s="14">
        <v>0</v>
      </c>
      <c r="Z69" s="14">
        <v>0</v>
      </c>
      <c r="AA69" s="14">
        <v>0.8</v>
      </c>
      <c r="AB69" s="14">
        <v>0.8</v>
      </c>
      <c r="AC69" s="19" t="s">
        <v>104</v>
      </c>
      <c r="AD69" s="14">
        <f t="shared" si="10"/>
        <v>0</v>
      </c>
      <c r="AE69" s="14">
        <f t="shared" si="11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105</v>
      </c>
      <c r="B70" s="1" t="s">
        <v>32</v>
      </c>
      <c r="C70" s="1">
        <v>237.67500000000001</v>
      </c>
      <c r="D70" s="1">
        <v>310.48899999999998</v>
      </c>
      <c r="E70" s="1">
        <v>183.88399999999999</v>
      </c>
      <c r="F70" s="1">
        <v>298.38299999999998</v>
      </c>
      <c r="G70" s="9">
        <v>1</v>
      </c>
      <c r="H70" s="1">
        <v>50</v>
      </c>
      <c r="I70" s="1" t="s">
        <v>33</v>
      </c>
      <c r="J70" s="1">
        <v>170.8</v>
      </c>
      <c r="K70" s="1">
        <f t="shared" ref="K70:K100" si="30">E70-J70</f>
        <v>13.083999999999975</v>
      </c>
      <c r="L70" s="1">
        <f t="shared" si="4"/>
        <v>183.88399999999999</v>
      </c>
      <c r="M70" s="1"/>
      <c r="N70" s="1">
        <v>61.976399999999977</v>
      </c>
      <c r="O70" s="1">
        <f t="shared" si="5"/>
        <v>36.776799999999994</v>
      </c>
      <c r="P70" s="5">
        <v>10</v>
      </c>
      <c r="Q70" s="5"/>
      <c r="R70" s="5">
        <f t="shared" ref="R70:R76" si="31">P70-Q70</f>
        <v>10</v>
      </c>
      <c r="S70" s="5"/>
      <c r="T70" s="1"/>
      <c r="U70" s="1">
        <f t="shared" si="8"/>
        <v>10.070462900524243</v>
      </c>
      <c r="V70" s="1">
        <f t="shared" si="9"/>
        <v>9.7985523482195287</v>
      </c>
      <c r="W70" s="1">
        <v>44.064399999999999</v>
      </c>
      <c r="X70" s="1">
        <v>47.117400000000004</v>
      </c>
      <c r="Y70" s="1">
        <v>37.956400000000002</v>
      </c>
      <c r="Z70" s="1">
        <v>38.619599999999998</v>
      </c>
      <c r="AA70" s="1">
        <v>48.9176</v>
      </c>
      <c r="AB70" s="1">
        <v>46.031199999999998</v>
      </c>
      <c r="AC70" s="1"/>
      <c r="AD70" s="1">
        <f t="shared" si="10"/>
        <v>0</v>
      </c>
      <c r="AE70" s="1">
        <f t="shared" si="11"/>
        <v>10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106</v>
      </c>
      <c r="B71" s="1" t="s">
        <v>32</v>
      </c>
      <c r="C71" s="1"/>
      <c r="D71" s="1">
        <v>142.97200000000001</v>
      </c>
      <c r="E71" s="1">
        <v>26.120999999999999</v>
      </c>
      <c r="F71" s="1">
        <v>116.851</v>
      </c>
      <c r="G71" s="9">
        <v>1</v>
      </c>
      <c r="H71" s="1">
        <v>50</v>
      </c>
      <c r="I71" s="1" t="s">
        <v>33</v>
      </c>
      <c r="J71" s="1">
        <v>27.3</v>
      </c>
      <c r="K71" s="1">
        <f t="shared" si="30"/>
        <v>-1.179000000000002</v>
      </c>
      <c r="L71" s="1">
        <f t="shared" ref="L71:L119" si="32">E71-M71</f>
        <v>26.120999999999999</v>
      </c>
      <c r="M71" s="1"/>
      <c r="N71" s="1"/>
      <c r="O71" s="1">
        <f t="shared" ref="O71:O119" si="33">L71/5</f>
        <v>5.2241999999999997</v>
      </c>
      <c r="P71" s="5"/>
      <c r="Q71" s="5"/>
      <c r="R71" s="5">
        <f t="shared" si="31"/>
        <v>0</v>
      </c>
      <c r="S71" s="5"/>
      <c r="T71" s="1"/>
      <c r="U71" s="1">
        <f t="shared" ref="U71:U119" si="34">(F71+N71+P71)/O71</f>
        <v>22.367252402281689</v>
      </c>
      <c r="V71" s="1">
        <f t="shared" ref="V71:V119" si="35">(F71+N71)/O71</f>
        <v>22.367252402281689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 t="s">
        <v>107</v>
      </c>
      <c r="AD71" s="1">
        <f t="shared" ref="AD71:AD119" si="36">ROUND(Q71*G71,0)</f>
        <v>0</v>
      </c>
      <c r="AE71" s="1">
        <f t="shared" ref="AE71:AE119" si="37">ROUND(R71*G71,0)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108</v>
      </c>
      <c r="B72" s="1" t="s">
        <v>38</v>
      </c>
      <c r="C72" s="1">
        <v>70</v>
      </c>
      <c r="D72" s="1">
        <v>200</v>
      </c>
      <c r="E72" s="18">
        <f>101+E119</f>
        <v>108</v>
      </c>
      <c r="F72" s="18">
        <f>138+F119</f>
        <v>189</v>
      </c>
      <c r="G72" s="9">
        <v>0.4</v>
      </c>
      <c r="H72" s="1">
        <v>50</v>
      </c>
      <c r="I72" s="1" t="s">
        <v>33</v>
      </c>
      <c r="J72" s="1">
        <v>110</v>
      </c>
      <c r="K72" s="1">
        <f t="shared" si="30"/>
        <v>-2</v>
      </c>
      <c r="L72" s="1">
        <f t="shared" si="32"/>
        <v>108</v>
      </c>
      <c r="M72" s="1"/>
      <c r="N72" s="1">
        <v>44.199999999999989</v>
      </c>
      <c r="O72" s="1">
        <f t="shared" si="33"/>
        <v>21.6</v>
      </c>
      <c r="P72" s="5"/>
      <c r="Q72" s="5"/>
      <c r="R72" s="5">
        <f t="shared" si="31"/>
        <v>0</v>
      </c>
      <c r="S72" s="5"/>
      <c r="T72" s="1"/>
      <c r="U72" s="1">
        <f t="shared" si="34"/>
        <v>10.796296296296296</v>
      </c>
      <c r="V72" s="1">
        <f t="shared" si="35"/>
        <v>10.796296296296296</v>
      </c>
      <c r="W72" s="1">
        <v>28.2</v>
      </c>
      <c r="X72" s="1">
        <v>24.4</v>
      </c>
      <c r="Y72" s="1">
        <v>20</v>
      </c>
      <c r="Z72" s="1">
        <v>22.2</v>
      </c>
      <c r="AA72" s="1">
        <v>17.399999999999999</v>
      </c>
      <c r="AB72" s="1">
        <v>15.6</v>
      </c>
      <c r="AC72" s="1" t="s">
        <v>109</v>
      </c>
      <c r="AD72" s="1">
        <f t="shared" si="36"/>
        <v>0</v>
      </c>
      <c r="AE72" s="1">
        <f t="shared" si="37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110</v>
      </c>
      <c r="B73" s="1" t="s">
        <v>38</v>
      </c>
      <c r="C73" s="1">
        <v>680</v>
      </c>
      <c r="D73" s="1">
        <v>918</v>
      </c>
      <c r="E73" s="1">
        <v>754</v>
      </c>
      <c r="F73" s="1">
        <v>676</v>
      </c>
      <c r="G73" s="9">
        <v>0.4</v>
      </c>
      <c r="H73" s="1">
        <v>40</v>
      </c>
      <c r="I73" s="1" t="s">
        <v>33</v>
      </c>
      <c r="J73" s="1">
        <v>759</v>
      </c>
      <c r="K73" s="1">
        <f t="shared" si="30"/>
        <v>-5</v>
      </c>
      <c r="L73" s="1">
        <f t="shared" si="32"/>
        <v>754</v>
      </c>
      <c r="M73" s="1"/>
      <c r="N73" s="1">
        <v>381.40000000000009</v>
      </c>
      <c r="O73" s="1">
        <f t="shared" si="33"/>
        <v>150.80000000000001</v>
      </c>
      <c r="P73" s="5">
        <f t="shared" ref="P73:P74" si="38">10*O73-N73-F73</f>
        <v>450.59999999999991</v>
      </c>
      <c r="Q73" s="5"/>
      <c r="R73" s="5">
        <f t="shared" si="31"/>
        <v>450.59999999999991</v>
      </c>
      <c r="S73" s="5"/>
      <c r="T73" s="1"/>
      <c r="U73" s="1">
        <f t="shared" si="34"/>
        <v>10</v>
      </c>
      <c r="V73" s="1">
        <f t="shared" si="35"/>
        <v>7.0119363395225465</v>
      </c>
      <c r="W73" s="1">
        <v>151.4</v>
      </c>
      <c r="X73" s="1">
        <v>143.19999999999999</v>
      </c>
      <c r="Y73" s="1">
        <v>112.6</v>
      </c>
      <c r="Z73" s="1">
        <v>125</v>
      </c>
      <c r="AA73" s="1">
        <v>153.19999999999999</v>
      </c>
      <c r="AB73" s="1">
        <v>153.6</v>
      </c>
      <c r="AC73" s="1"/>
      <c r="AD73" s="1">
        <f t="shared" si="36"/>
        <v>0</v>
      </c>
      <c r="AE73" s="1">
        <f t="shared" si="37"/>
        <v>180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111</v>
      </c>
      <c r="B74" s="1" t="s">
        <v>38</v>
      </c>
      <c r="C74" s="1">
        <v>576</v>
      </c>
      <c r="D74" s="1">
        <v>714</v>
      </c>
      <c r="E74" s="1">
        <v>634</v>
      </c>
      <c r="F74" s="1">
        <v>528</v>
      </c>
      <c r="G74" s="9">
        <v>0.4</v>
      </c>
      <c r="H74" s="1">
        <v>40</v>
      </c>
      <c r="I74" s="1" t="s">
        <v>33</v>
      </c>
      <c r="J74" s="1">
        <v>634</v>
      </c>
      <c r="K74" s="1">
        <f t="shared" si="30"/>
        <v>0</v>
      </c>
      <c r="L74" s="1">
        <f t="shared" si="32"/>
        <v>634</v>
      </c>
      <c r="M74" s="1"/>
      <c r="N74" s="1">
        <v>312.59999999999991</v>
      </c>
      <c r="O74" s="1">
        <f t="shared" si="33"/>
        <v>126.8</v>
      </c>
      <c r="P74" s="5">
        <f t="shared" si="38"/>
        <v>427.40000000000009</v>
      </c>
      <c r="Q74" s="5"/>
      <c r="R74" s="5">
        <f t="shared" si="31"/>
        <v>427.40000000000009</v>
      </c>
      <c r="S74" s="5"/>
      <c r="T74" s="1"/>
      <c r="U74" s="1">
        <f t="shared" si="34"/>
        <v>10</v>
      </c>
      <c r="V74" s="1">
        <f t="shared" si="35"/>
        <v>6.6293375394321759</v>
      </c>
      <c r="W74" s="1">
        <v>121.6</v>
      </c>
      <c r="X74" s="1">
        <v>116</v>
      </c>
      <c r="Y74" s="1">
        <v>91.4</v>
      </c>
      <c r="Z74" s="1">
        <v>102.2</v>
      </c>
      <c r="AA74" s="1">
        <v>128</v>
      </c>
      <c r="AB74" s="1">
        <v>125.2</v>
      </c>
      <c r="AC74" s="1"/>
      <c r="AD74" s="1">
        <f t="shared" si="36"/>
        <v>0</v>
      </c>
      <c r="AE74" s="1">
        <f t="shared" si="37"/>
        <v>171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112</v>
      </c>
      <c r="B75" s="1" t="s">
        <v>32</v>
      </c>
      <c r="C75" s="1">
        <v>172.76599999999999</v>
      </c>
      <c r="D75" s="1">
        <v>195.953</v>
      </c>
      <c r="E75" s="1">
        <v>111.88800000000001</v>
      </c>
      <c r="F75" s="1">
        <v>223.845</v>
      </c>
      <c r="G75" s="9">
        <v>1</v>
      </c>
      <c r="H75" s="1">
        <v>40</v>
      </c>
      <c r="I75" s="1" t="s">
        <v>33</v>
      </c>
      <c r="J75" s="1">
        <v>114.6</v>
      </c>
      <c r="K75" s="1">
        <f t="shared" si="30"/>
        <v>-2.7119999999999891</v>
      </c>
      <c r="L75" s="1">
        <f t="shared" si="32"/>
        <v>111.88800000000001</v>
      </c>
      <c r="M75" s="1"/>
      <c r="N75" s="1"/>
      <c r="O75" s="1">
        <f t="shared" si="33"/>
        <v>22.377600000000001</v>
      </c>
      <c r="P75" s="5"/>
      <c r="Q75" s="5"/>
      <c r="R75" s="5">
        <f t="shared" si="31"/>
        <v>0</v>
      </c>
      <c r="S75" s="5"/>
      <c r="T75" s="1"/>
      <c r="U75" s="1">
        <f t="shared" si="34"/>
        <v>10.00308344058344</v>
      </c>
      <c r="V75" s="1">
        <f t="shared" si="35"/>
        <v>10.00308344058344</v>
      </c>
      <c r="W75" s="1">
        <v>23.0518</v>
      </c>
      <c r="X75" s="1">
        <v>22.890999999999998</v>
      </c>
      <c r="Y75" s="1">
        <v>26.881</v>
      </c>
      <c r="Z75" s="1">
        <v>27.0532</v>
      </c>
      <c r="AA75" s="1">
        <v>24.439599999999999</v>
      </c>
      <c r="AB75" s="1">
        <v>25.4114</v>
      </c>
      <c r="AC75" s="1"/>
      <c r="AD75" s="1">
        <f t="shared" si="36"/>
        <v>0</v>
      </c>
      <c r="AE75" s="1">
        <f t="shared" si="37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113</v>
      </c>
      <c r="B76" s="1" t="s">
        <v>32</v>
      </c>
      <c r="C76" s="1">
        <v>124.79</v>
      </c>
      <c r="D76" s="1">
        <v>170.255</v>
      </c>
      <c r="E76" s="1">
        <v>68.478999999999999</v>
      </c>
      <c r="F76" s="1">
        <v>205.453</v>
      </c>
      <c r="G76" s="9">
        <v>1</v>
      </c>
      <c r="H76" s="1">
        <v>40</v>
      </c>
      <c r="I76" s="1" t="s">
        <v>33</v>
      </c>
      <c r="J76" s="1">
        <v>73.2</v>
      </c>
      <c r="K76" s="1">
        <f t="shared" si="30"/>
        <v>-4.7210000000000036</v>
      </c>
      <c r="L76" s="1">
        <f t="shared" si="32"/>
        <v>68.478999999999999</v>
      </c>
      <c r="M76" s="1"/>
      <c r="N76" s="1"/>
      <c r="O76" s="1">
        <f t="shared" si="33"/>
        <v>13.6958</v>
      </c>
      <c r="P76" s="5"/>
      <c r="Q76" s="5"/>
      <c r="R76" s="5">
        <f t="shared" si="31"/>
        <v>0</v>
      </c>
      <c r="S76" s="5"/>
      <c r="T76" s="1"/>
      <c r="U76" s="1">
        <f t="shared" si="34"/>
        <v>15.001168241358664</v>
      </c>
      <c r="V76" s="1">
        <f t="shared" si="35"/>
        <v>15.001168241358664</v>
      </c>
      <c r="W76" s="1">
        <v>12.808999999999999</v>
      </c>
      <c r="X76" s="1">
        <v>12.1662</v>
      </c>
      <c r="Y76" s="1">
        <v>14.7186</v>
      </c>
      <c r="Z76" s="1">
        <v>16.4132</v>
      </c>
      <c r="AA76" s="1">
        <v>18.189599999999999</v>
      </c>
      <c r="AB76" s="1">
        <v>16.457599999999999</v>
      </c>
      <c r="AC76" s="17" t="s">
        <v>73</v>
      </c>
      <c r="AD76" s="1">
        <f t="shared" si="36"/>
        <v>0</v>
      </c>
      <c r="AE76" s="1">
        <f t="shared" si="37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20" t="s">
        <v>114</v>
      </c>
      <c r="B77" s="20" t="s">
        <v>32</v>
      </c>
      <c r="C77" s="20"/>
      <c r="D77" s="20"/>
      <c r="E77" s="20"/>
      <c r="F77" s="20"/>
      <c r="G77" s="21">
        <v>0</v>
      </c>
      <c r="H77" s="20">
        <v>40</v>
      </c>
      <c r="I77" s="20" t="s">
        <v>33</v>
      </c>
      <c r="J77" s="20">
        <v>5</v>
      </c>
      <c r="K77" s="20">
        <f t="shared" si="30"/>
        <v>-5</v>
      </c>
      <c r="L77" s="20">
        <f t="shared" si="32"/>
        <v>0</v>
      </c>
      <c r="M77" s="20"/>
      <c r="N77" s="20"/>
      <c r="O77" s="20">
        <f t="shared" si="33"/>
        <v>0</v>
      </c>
      <c r="P77" s="22"/>
      <c r="Q77" s="22"/>
      <c r="R77" s="22"/>
      <c r="S77" s="22"/>
      <c r="T77" s="20"/>
      <c r="U77" s="20" t="e">
        <f t="shared" si="34"/>
        <v>#DIV/0!</v>
      </c>
      <c r="V77" s="20" t="e">
        <f t="shared" si="35"/>
        <v>#DIV/0!</v>
      </c>
      <c r="W77" s="20">
        <v>0</v>
      </c>
      <c r="X77" s="20">
        <v>0</v>
      </c>
      <c r="Y77" s="20">
        <v>0</v>
      </c>
      <c r="Z77" s="20">
        <v>0</v>
      </c>
      <c r="AA77" s="20">
        <v>0</v>
      </c>
      <c r="AB77" s="20">
        <v>0</v>
      </c>
      <c r="AC77" s="20" t="s">
        <v>52</v>
      </c>
      <c r="AD77" s="20">
        <f t="shared" si="36"/>
        <v>0</v>
      </c>
      <c r="AE77" s="20">
        <f t="shared" si="37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4" t="s">
        <v>115</v>
      </c>
      <c r="B78" s="14" t="s">
        <v>38</v>
      </c>
      <c r="C78" s="14"/>
      <c r="D78" s="14">
        <v>96</v>
      </c>
      <c r="E78" s="14">
        <v>96</v>
      </c>
      <c r="F78" s="14"/>
      <c r="G78" s="15">
        <v>0</v>
      </c>
      <c r="H78" s="14" t="e">
        <v>#N/A</v>
      </c>
      <c r="I78" s="14" t="s">
        <v>103</v>
      </c>
      <c r="J78" s="14">
        <v>96</v>
      </c>
      <c r="K78" s="14">
        <f t="shared" si="30"/>
        <v>0</v>
      </c>
      <c r="L78" s="14">
        <f t="shared" si="32"/>
        <v>0</v>
      </c>
      <c r="M78" s="14">
        <v>96</v>
      </c>
      <c r="N78" s="14"/>
      <c r="O78" s="14">
        <f t="shared" si="33"/>
        <v>0</v>
      </c>
      <c r="P78" s="16"/>
      <c r="Q78" s="16"/>
      <c r="R78" s="16"/>
      <c r="S78" s="16"/>
      <c r="T78" s="14"/>
      <c r="U78" s="14" t="e">
        <f t="shared" si="34"/>
        <v>#DIV/0!</v>
      </c>
      <c r="V78" s="14" t="e">
        <f t="shared" si="35"/>
        <v>#DIV/0!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/>
      <c r="AD78" s="14">
        <f t="shared" si="36"/>
        <v>0</v>
      </c>
      <c r="AE78" s="14">
        <f t="shared" si="37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4" t="s">
        <v>116</v>
      </c>
      <c r="B79" s="14" t="s">
        <v>38</v>
      </c>
      <c r="C79" s="14"/>
      <c r="D79" s="14">
        <v>102</v>
      </c>
      <c r="E79" s="14">
        <v>102</v>
      </c>
      <c r="F79" s="14"/>
      <c r="G79" s="15">
        <v>0</v>
      </c>
      <c r="H79" s="14" t="e">
        <v>#N/A</v>
      </c>
      <c r="I79" s="14" t="s">
        <v>103</v>
      </c>
      <c r="J79" s="14">
        <v>102</v>
      </c>
      <c r="K79" s="14">
        <f t="shared" si="30"/>
        <v>0</v>
      </c>
      <c r="L79" s="14">
        <f t="shared" si="32"/>
        <v>0</v>
      </c>
      <c r="M79" s="14">
        <v>102</v>
      </c>
      <c r="N79" s="14"/>
      <c r="O79" s="14">
        <f t="shared" si="33"/>
        <v>0</v>
      </c>
      <c r="P79" s="16"/>
      <c r="Q79" s="16"/>
      <c r="R79" s="16"/>
      <c r="S79" s="16"/>
      <c r="T79" s="14"/>
      <c r="U79" s="14" t="e">
        <f t="shared" si="34"/>
        <v>#DIV/0!</v>
      </c>
      <c r="V79" s="14" t="e">
        <f t="shared" si="35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/>
      <c r="AD79" s="14">
        <f t="shared" si="36"/>
        <v>0</v>
      </c>
      <c r="AE79" s="14">
        <f t="shared" si="37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117</v>
      </c>
      <c r="B80" s="1" t="s">
        <v>32</v>
      </c>
      <c r="C80" s="1">
        <v>98.087000000000003</v>
      </c>
      <c r="D80" s="1">
        <v>185.523</v>
      </c>
      <c r="E80" s="1">
        <v>89.831000000000003</v>
      </c>
      <c r="F80" s="1">
        <v>153.179</v>
      </c>
      <c r="G80" s="9">
        <v>1</v>
      </c>
      <c r="H80" s="1">
        <v>30</v>
      </c>
      <c r="I80" s="1" t="s">
        <v>33</v>
      </c>
      <c r="J80" s="1">
        <v>93</v>
      </c>
      <c r="K80" s="1">
        <f t="shared" si="30"/>
        <v>-3.1689999999999969</v>
      </c>
      <c r="L80" s="1">
        <f t="shared" si="32"/>
        <v>89.831000000000003</v>
      </c>
      <c r="M80" s="1"/>
      <c r="N80" s="1">
        <v>13.67880000000001</v>
      </c>
      <c r="O80" s="1">
        <f t="shared" si="33"/>
        <v>17.966200000000001</v>
      </c>
      <c r="P80" s="5">
        <f>10*O80-N80-F80</f>
        <v>12.804200000000009</v>
      </c>
      <c r="Q80" s="5"/>
      <c r="R80" s="5">
        <f>P80-Q80</f>
        <v>12.804200000000009</v>
      </c>
      <c r="S80" s="5"/>
      <c r="T80" s="1"/>
      <c r="U80" s="1">
        <f t="shared" si="34"/>
        <v>10</v>
      </c>
      <c r="V80" s="1">
        <f t="shared" si="35"/>
        <v>9.2873172958110217</v>
      </c>
      <c r="W80" s="1">
        <v>19.219799999999999</v>
      </c>
      <c r="X80" s="1">
        <v>21.1248</v>
      </c>
      <c r="Y80" s="1">
        <v>17.573399999999999</v>
      </c>
      <c r="Z80" s="1">
        <v>15.8482</v>
      </c>
      <c r="AA80" s="1">
        <v>13.455</v>
      </c>
      <c r="AB80" s="1">
        <v>15.262</v>
      </c>
      <c r="AC80" s="1"/>
      <c r="AD80" s="1">
        <f t="shared" si="36"/>
        <v>0</v>
      </c>
      <c r="AE80" s="1">
        <f t="shared" si="37"/>
        <v>13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20" t="s">
        <v>118</v>
      </c>
      <c r="B81" s="20" t="s">
        <v>38</v>
      </c>
      <c r="C81" s="20"/>
      <c r="D81" s="20"/>
      <c r="E81" s="20"/>
      <c r="F81" s="20"/>
      <c r="G81" s="21">
        <v>0</v>
      </c>
      <c r="H81" s="20">
        <v>60</v>
      </c>
      <c r="I81" s="20" t="s">
        <v>33</v>
      </c>
      <c r="J81" s="20"/>
      <c r="K81" s="20">
        <f t="shared" si="30"/>
        <v>0</v>
      </c>
      <c r="L81" s="20">
        <f t="shared" si="32"/>
        <v>0</v>
      </c>
      <c r="M81" s="20"/>
      <c r="N81" s="20"/>
      <c r="O81" s="20">
        <f t="shared" si="33"/>
        <v>0</v>
      </c>
      <c r="P81" s="22"/>
      <c r="Q81" s="22"/>
      <c r="R81" s="22"/>
      <c r="S81" s="22"/>
      <c r="T81" s="20"/>
      <c r="U81" s="20" t="e">
        <f t="shared" si="34"/>
        <v>#DIV/0!</v>
      </c>
      <c r="V81" s="20" t="e">
        <f t="shared" si="35"/>
        <v>#DIV/0!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 t="s">
        <v>52</v>
      </c>
      <c r="AD81" s="20">
        <f t="shared" si="36"/>
        <v>0</v>
      </c>
      <c r="AE81" s="20">
        <f t="shared" si="37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4" t="s">
        <v>119</v>
      </c>
      <c r="B82" s="14" t="s">
        <v>38</v>
      </c>
      <c r="C82" s="14"/>
      <c r="D82" s="14">
        <v>204</v>
      </c>
      <c r="E82" s="14">
        <v>204</v>
      </c>
      <c r="F82" s="14"/>
      <c r="G82" s="15">
        <v>0</v>
      </c>
      <c r="H82" s="14" t="e">
        <v>#N/A</v>
      </c>
      <c r="I82" s="14" t="s">
        <v>103</v>
      </c>
      <c r="J82" s="14">
        <v>204</v>
      </c>
      <c r="K82" s="14">
        <f t="shared" si="30"/>
        <v>0</v>
      </c>
      <c r="L82" s="14">
        <f t="shared" si="32"/>
        <v>0</v>
      </c>
      <c r="M82" s="14">
        <v>204</v>
      </c>
      <c r="N82" s="14"/>
      <c r="O82" s="14">
        <f t="shared" si="33"/>
        <v>0</v>
      </c>
      <c r="P82" s="16"/>
      <c r="Q82" s="16"/>
      <c r="R82" s="16"/>
      <c r="S82" s="16"/>
      <c r="T82" s="14"/>
      <c r="U82" s="14" t="e">
        <f t="shared" si="34"/>
        <v>#DIV/0!</v>
      </c>
      <c r="V82" s="14" t="e">
        <f t="shared" si="35"/>
        <v>#DIV/0!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/>
      <c r="AD82" s="14">
        <f t="shared" si="36"/>
        <v>0</v>
      </c>
      <c r="AE82" s="14">
        <f t="shared" si="37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4" t="s">
        <v>120</v>
      </c>
      <c r="B83" s="14" t="s">
        <v>38</v>
      </c>
      <c r="C83" s="14"/>
      <c r="D83" s="14">
        <v>420</v>
      </c>
      <c r="E83" s="14">
        <v>420</v>
      </c>
      <c r="F83" s="14"/>
      <c r="G83" s="15">
        <v>0</v>
      </c>
      <c r="H83" s="14" t="e">
        <v>#N/A</v>
      </c>
      <c r="I83" s="14" t="s">
        <v>103</v>
      </c>
      <c r="J83" s="14">
        <v>420</v>
      </c>
      <c r="K83" s="14">
        <f t="shared" si="30"/>
        <v>0</v>
      </c>
      <c r="L83" s="14">
        <f t="shared" si="32"/>
        <v>0</v>
      </c>
      <c r="M83" s="14">
        <v>420</v>
      </c>
      <c r="N83" s="14"/>
      <c r="O83" s="14">
        <f t="shared" si="33"/>
        <v>0</v>
      </c>
      <c r="P83" s="16"/>
      <c r="Q83" s="16"/>
      <c r="R83" s="16"/>
      <c r="S83" s="16"/>
      <c r="T83" s="14"/>
      <c r="U83" s="14" t="e">
        <f t="shared" si="34"/>
        <v>#DIV/0!</v>
      </c>
      <c r="V83" s="14" t="e">
        <f t="shared" si="35"/>
        <v>#DIV/0!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/>
      <c r="AD83" s="14">
        <f t="shared" si="36"/>
        <v>0</v>
      </c>
      <c r="AE83" s="14">
        <f t="shared" si="37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20" t="s">
        <v>121</v>
      </c>
      <c r="B84" s="20" t="s">
        <v>38</v>
      </c>
      <c r="C84" s="20"/>
      <c r="D84" s="20"/>
      <c r="E84" s="20"/>
      <c r="F84" s="20"/>
      <c r="G84" s="21">
        <v>0</v>
      </c>
      <c r="H84" s="20">
        <v>50</v>
      </c>
      <c r="I84" s="20" t="s">
        <v>33</v>
      </c>
      <c r="J84" s="20"/>
      <c r="K84" s="20">
        <f t="shared" si="30"/>
        <v>0</v>
      </c>
      <c r="L84" s="20">
        <f t="shared" si="32"/>
        <v>0</v>
      </c>
      <c r="M84" s="20"/>
      <c r="N84" s="20"/>
      <c r="O84" s="20">
        <f t="shared" si="33"/>
        <v>0</v>
      </c>
      <c r="P84" s="22"/>
      <c r="Q84" s="22"/>
      <c r="R84" s="22"/>
      <c r="S84" s="22"/>
      <c r="T84" s="20"/>
      <c r="U84" s="20" t="e">
        <f t="shared" si="34"/>
        <v>#DIV/0!</v>
      </c>
      <c r="V84" s="20" t="e">
        <f t="shared" si="35"/>
        <v>#DIV/0!</v>
      </c>
      <c r="W84" s="20">
        <v>0</v>
      </c>
      <c r="X84" s="20">
        <v>0</v>
      </c>
      <c r="Y84" s="20">
        <v>0</v>
      </c>
      <c r="Z84" s="20">
        <v>0</v>
      </c>
      <c r="AA84" s="20">
        <v>0</v>
      </c>
      <c r="AB84" s="20">
        <v>0</v>
      </c>
      <c r="AC84" s="20" t="s">
        <v>52</v>
      </c>
      <c r="AD84" s="20">
        <f t="shared" si="36"/>
        <v>0</v>
      </c>
      <c r="AE84" s="20">
        <f t="shared" si="37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20" t="s">
        <v>122</v>
      </c>
      <c r="B85" s="20" t="s">
        <v>38</v>
      </c>
      <c r="C85" s="20"/>
      <c r="D85" s="20"/>
      <c r="E85" s="20"/>
      <c r="F85" s="20"/>
      <c r="G85" s="21">
        <v>0</v>
      </c>
      <c r="H85" s="20">
        <v>50</v>
      </c>
      <c r="I85" s="20" t="s">
        <v>33</v>
      </c>
      <c r="J85" s="20"/>
      <c r="K85" s="20">
        <f t="shared" si="30"/>
        <v>0</v>
      </c>
      <c r="L85" s="20">
        <f t="shared" si="32"/>
        <v>0</v>
      </c>
      <c r="M85" s="20"/>
      <c r="N85" s="20"/>
      <c r="O85" s="20">
        <f t="shared" si="33"/>
        <v>0</v>
      </c>
      <c r="P85" s="22"/>
      <c r="Q85" s="22"/>
      <c r="R85" s="22"/>
      <c r="S85" s="22"/>
      <c r="T85" s="20"/>
      <c r="U85" s="20" t="e">
        <f t="shared" si="34"/>
        <v>#DIV/0!</v>
      </c>
      <c r="V85" s="20" t="e">
        <f t="shared" si="35"/>
        <v>#DIV/0!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 t="s">
        <v>52</v>
      </c>
      <c r="AD85" s="20">
        <f t="shared" si="36"/>
        <v>0</v>
      </c>
      <c r="AE85" s="20">
        <f t="shared" si="37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20" t="s">
        <v>123</v>
      </c>
      <c r="B86" s="20" t="s">
        <v>38</v>
      </c>
      <c r="C86" s="20"/>
      <c r="D86" s="20">
        <v>60</v>
      </c>
      <c r="E86" s="20">
        <v>60</v>
      </c>
      <c r="F86" s="20"/>
      <c r="G86" s="21">
        <v>0</v>
      </c>
      <c r="H86" s="20">
        <v>30</v>
      </c>
      <c r="I86" s="20" t="s">
        <v>33</v>
      </c>
      <c r="J86" s="20">
        <v>60</v>
      </c>
      <c r="K86" s="20">
        <f t="shared" si="30"/>
        <v>0</v>
      </c>
      <c r="L86" s="20">
        <f t="shared" si="32"/>
        <v>0</v>
      </c>
      <c r="M86" s="20">
        <v>60</v>
      </c>
      <c r="N86" s="20"/>
      <c r="O86" s="20">
        <f t="shared" si="33"/>
        <v>0</v>
      </c>
      <c r="P86" s="22"/>
      <c r="Q86" s="22"/>
      <c r="R86" s="22"/>
      <c r="S86" s="22"/>
      <c r="T86" s="20"/>
      <c r="U86" s="20" t="e">
        <f t="shared" si="34"/>
        <v>#DIV/0!</v>
      </c>
      <c r="V86" s="20" t="e">
        <f t="shared" si="35"/>
        <v>#DIV/0!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 t="s">
        <v>52</v>
      </c>
      <c r="AD86" s="20">
        <f t="shared" si="36"/>
        <v>0</v>
      </c>
      <c r="AE86" s="20">
        <f t="shared" si="37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20" t="s">
        <v>124</v>
      </c>
      <c r="B87" s="20" t="s">
        <v>38</v>
      </c>
      <c r="C87" s="20"/>
      <c r="D87" s="20"/>
      <c r="E87" s="20"/>
      <c r="F87" s="20"/>
      <c r="G87" s="21">
        <v>0</v>
      </c>
      <c r="H87" s="20">
        <v>55</v>
      </c>
      <c r="I87" s="20" t="s">
        <v>33</v>
      </c>
      <c r="J87" s="20"/>
      <c r="K87" s="20">
        <f t="shared" si="30"/>
        <v>0</v>
      </c>
      <c r="L87" s="20">
        <f t="shared" si="32"/>
        <v>0</v>
      </c>
      <c r="M87" s="20"/>
      <c r="N87" s="20"/>
      <c r="O87" s="20">
        <f t="shared" si="33"/>
        <v>0</v>
      </c>
      <c r="P87" s="22"/>
      <c r="Q87" s="22"/>
      <c r="R87" s="22"/>
      <c r="S87" s="22"/>
      <c r="T87" s="20"/>
      <c r="U87" s="20" t="e">
        <f t="shared" si="34"/>
        <v>#DIV/0!</v>
      </c>
      <c r="V87" s="20" t="e">
        <f t="shared" si="35"/>
        <v>#DIV/0!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 t="s">
        <v>52</v>
      </c>
      <c r="AD87" s="20">
        <f t="shared" si="36"/>
        <v>0</v>
      </c>
      <c r="AE87" s="20">
        <f t="shared" si="37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20" t="s">
        <v>125</v>
      </c>
      <c r="B88" s="20" t="s">
        <v>38</v>
      </c>
      <c r="C88" s="20"/>
      <c r="D88" s="20"/>
      <c r="E88" s="20"/>
      <c r="F88" s="20"/>
      <c r="G88" s="21">
        <v>0</v>
      </c>
      <c r="H88" s="20">
        <v>40</v>
      </c>
      <c r="I88" s="20" t="s">
        <v>33</v>
      </c>
      <c r="J88" s="20"/>
      <c r="K88" s="20">
        <f t="shared" si="30"/>
        <v>0</v>
      </c>
      <c r="L88" s="20">
        <f t="shared" si="32"/>
        <v>0</v>
      </c>
      <c r="M88" s="20"/>
      <c r="N88" s="20"/>
      <c r="O88" s="20">
        <f t="shared" si="33"/>
        <v>0</v>
      </c>
      <c r="P88" s="22"/>
      <c r="Q88" s="22"/>
      <c r="R88" s="22"/>
      <c r="S88" s="22"/>
      <c r="T88" s="20"/>
      <c r="U88" s="20" t="e">
        <f t="shared" si="34"/>
        <v>#DIV/0!</v>
      </c>
      <c r="V88" s="20" t="e">
        <f t="shared" si="35"/>
        <v>#DIV/0!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 t="s">
        <v>52</v>
      </c>
      <c r="AD88" s="20">
        <f t="shared" si="36"/>
        <v>0</v>
      </c>
      <c r="AE88" s="20">
        <f t="shared" si="37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126</v>
      </c>
      <c r="B89" s="1" t="s">
        <v>38</v>
      </c>
      <c r="C89" s="1"/>
      <c r="D89" s="1">
        <v>102</v>
      </c>
      <c r="E89" s="1">
        <v>17</v>
      </c>
      <c r="F89" s="1">
        <v>85</v>
      </c>
      <c r="G89" s="9">
        <v>0.4</v>
      </c>
      <c r="H89" s="1">
        <v>50</v>
      </c>
      <c r="I89" s="1" t="s">
        <v>33</v>
      </c>
      <c r="J89" s="1">
        <v>19</v>
      </c>
      <c r="K89" s="1">
        <f t="shared" si="30"/>
        <v>-2</v>
      </c>
      <c r="L89" s="1">
        <f t="shared" si="32"/>
        <v>17</v>
      </c>
      <c r="M89" s="1"/>
      <c r="N89" s="1"/>
      <c r="O89" s="1">
        <f t="shared" si="33"/>
        <v>3.4</v>
      </c>
      <c r="P89" s="5"/>
      <c r="Q89" s="5"/>
      <c r="R89" s="5">
        <f>P89-Q89</f>
        <v>0</v>
      </c>
      <c r="S89" s="5"/>
      <c r="T89" s="1"/>
      <c r="U89" s="1">
        <f t="shared" si="34"/>
        <v>25</v>
      </c>
      <c r="V89" s="1">
        <f t="shared" si="35"/>
        <v>25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 t="s">
        <v>107</v>
      </c>
      <c r="AD89" s="1">
        <f t="shared" si="36"/>
        <v>0</v>
      </c>
      <c r="AE89" s="1">
        <f t="shared" si="37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4" t="s">
        <v>127</v>
      </c>
      <c r="B90" s="14" t="s">
        <v>38</v>
      </c>
      <c r="C90" s="14"/>
      <c r="D90" s="14">
        <v>402</v>
      </c>
      <c r="E90" s="14">
        <v>402</v>
      </c>
      <c r="F90" s="14"/>
      <c r="G90" s="15">
        <v>0</v>
      </c>
      <c r="H90" s="14" t="e">
        <v>#N/A</v>
      </c>
      <c r="I90" s="14" t="s">
        <v>103</v>
      </c>
      <c r="J90" s="14">
        <v>402</v>
      </c>
      <c r="K90" s="14">
        <f t="shared" si="30"/>
        <v>0</v>
      </c>
      <c r="L90" s="14">
        <f t="shared" si="32"/>
        <v>0</v>
      </c>
      <c r="M90" s="14">
        <v>402</v>
      </c>
      <c r="N90" s="14"/>
      <c r="O90" s="14">
        <f t="shared" si="33"/>
        <v>0</v>
      </c>
      <c r="P90" s="16"/>
      <c r="Q90" s="16"/>
      <c r="R90" s="16"/>
      <c r="S90" s="16"/>
      <c r="T90" s="14"/>
      <c r="U90" s="14" t="e">
        <f t="shared" si="34"/>
        <v>#DIV/0!</v>
      </c>
      <c r="V90" s="14" t="e">
        <f t="shared" si="35"/>
        <v>#DIV/0!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/>
      <c r="AD90" s="14">
        <f t="shared" si="36"/>
        <v>0</v>
      </c>
      <c r="AE90" s="14">
        <f t="shared" si="37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4" t="s">
        <v>128</v>
      </c>
      <c r="B91" s="14" t="s">
        <v>38</v>
      </c>
      <c r="C91" s="14"/>
      <c r="D91" s="14">
        <v>504</v>
      </c>
      <c r="E91" s="14">
        <v>504</v>
      </c>
      <c r="F91" s="14"/>
      <c r="G91" s="15">
        <v>0</v>
      </c>
      <c r="H91" s="14" t="e">
        <v>#N/A</v>
      </c>
      <c r="I91" s="14" t="s">
        <v>103</v>
      </c>
      <c r="J91" s="14">
        <v>504</v>
      </c>
      <c r="K91" s="14">
        <f t="shared" si="30"/>
        <v>0</v>
      </c>
      <c r="L91" s="14">
        <f t="shared" si="32"/>
        <v>0</v>
      </c>
      <c r="M91" s="14">
        <v>504</v>
      </c>
      <c r="N91" s="14"/>
      <c r="O91" s="14">
        <f t="shared" si="33"/>
        <v>0</v>
      </c>
      <c r="P91" s="16"/>
      <c r="Q91" s="16"/>
      <c r="R91" s="16"/>
      <c r="S91" s="16"/>
      <c r="T91" s="14"/>
      <c r="U91" s="14" t="e">
        <f t="shared" si="34"/>
        <v>#DIV/0!</v>
      </c>
      <c r="V91" s="14" t="e">
        <f t="shared" si="35"/>
        <v>#DIV/0!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/>
      <c r="AD91" s="14">
        <f t="shared" si="36"/>
        <v>0</v>
      </c>
      <c r="AE91" s="14">
        <f t="shared" si="37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4" t="s">
        <v>129</v>
      </c>
      <c r="B92" s="14" t="s">
        <v>38</v>
      </c>
      <c r="C92" s="14">
        <v>7</v>
      </c>
      <c r="D92" s="14">
        <v>1</v>
      </c>
      <c r="E92" s="14">
        <v>7</v>
      </c>
      <c r="F92" s="14"/>
      <c r="G92" s="15">
        <v>0</v>
      </c>
      <c r="H92" s="14" t="e">
        <v>#N/A</v>
      </c>
      <c r="I92" s="14" t="s">
        <v>130</v>
      </c>
      <c r="J92" s="14">
        <v>9</v>
      </c>
      <c r="K92" s="14">
        <f t="shared" si="30"/>
        <v>-2</v>
      </c>
      <c r="L92" s="14">
        <f t="shared" si="32"/>
        <v>7</v>
      </c>
      <c r="M92" s="14"/>
      <c r="N92" s="14"/>
      <c r="O92" s="14">
        <f t="shared" si="33"/>
        <v>1.4</v>
      </c>
      <c r="P92" s="16"/>
      <c r="Q92" s="16"/>
      <c r="R92" s="16"/>
      <c r="S92" s="16"/>
      <c r="T92" s="14"/>
      <c r="U92" s="14">
        <f t="shared" si="34"/>
        <v>0</v>
      </c>
      <c r="V92" s="14">
        <f t="shared" si="35"/>
        <v>0</v>
      </c>
      <c r="W92" s="14">
        <v>2</v>
      </c>
      <c r="X92" s="14">
        <v>0.4</v>
      </c>
      <c r="Y92" s="14">
        <v>2</v>
      </c>
      <c r="Z92" s="14">
        <v>4.2</v>
      </c>
      <c r="AA92" s="14">
        <v>5.4</v>
      </c>
      <c r="AB92" s="14">
        <v>4.4000000000000004</v>
      </c>
      <c r="AC92" s="14"/>
      <c r="AD92" s="14">
        <f t="shared" si="36"/>
        <v>0</v>
      </c>
      <c r="AE92" s="14">
        <f t="shared" si="37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131</v>
      </c>
      <c r="B93" s="1" t="s">
        <v>38</v>
      </c>
      <c r="C93" s="1">
        <v>32</v>
      </c>
      <c r="D93" s="1">
        <v>1</v>
      </c>
      <c r="E93" s="1">
        <v>11</v>
      </c>
      <c r="F93" s="1">
        <v>20</v>
      </c>
      <c r="G93" s="9">
        <v>0.11</v>
      </c>
      <c r="H93" s="1">
        <v>150</v>
      </c>
      <c r="I93" s="1" t="s">
        <v>33</v>
      </c>
      <c r="J93" s="1">
        <v>9</v>
      </c>
      <c r="K93" s="1">
        <f t="shared" si="30"/>
        <v>2</v>
      </c>
      <c r="L93" s="1">
        <f t="shared" si="32"/>
        <v>11</v>
      </c>
      <c r="M93" s="1"/>
      <c r="N93" s="1"/>
      <c r="O93" s="1">
        <f t="shared" si="33"/>
        <v>2.2000000000000002</v>
      </c>
      <c r="P93" s="5">
        <v>10</v>
      </c>
      <c r="Q93" s="5"/>
      <c r="R93" s="5">
        <f t="shared" ref="R93:R96" si="39">P93-Q93</f>
        <v>10</v>
      </c>
      <c r="S93" s="5"/>
      <c r="T93" s="1"/>
      <c r="U93" s="1">
        <f t="shared" si="34"/>
        <v>13.636363636363635</v>
      </c>
      <c r="V93" s="1">
        <f t="shared" si="35"/>
        <v>9.0909090909090899</v>
      </c>
      <c r="W93" s="1">
        <v>0.8</v>
      </c>
      <c r="X93" s="1">
        <v>-0.4</v>
      </c>
      <c r="Y93" s="1">
        <v>0.2</v>
      </c>
      <c r="Z93" s="1">
        <v>1.8</v>
      </c>
      <c r="AA93" s="1">
        <v>2.4</v>
      </c>
      <c r="AB93" s="1">
        <v>1.2</v>
      </c>
      <c r="AC93" s="1"/>
      <c r="AD93" s="1">
        <f t="shared" si="36"/>
        <v>0</v>
      </c>
      <c r="AE93" s="1">
        <f t="shared" si="37"/>
        <v>1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23" t="s">
        <v>132</v>
      </c>
      <c r="B94" s="1" t="s">
        <v>38</v>
      </c>
      <c r="C94" s="1"/>
      <c r="D94" s="1"/>
      <c r="E94" s="1">
        <v>-2</v>
      </c>
      <c r="F94" s="1"/>
      <c r="G94" s="9">
        <v>0.06</v>
      </c>
      <c r="H94" s="1">
        <v>60</v>
      </c>
      <c r="I94" s="1" t="s">
        <v>33</v>
      </c>
      <c r="J94" s="1"/>
      <c r="K94" s="1">
        <f t="shared" si="30"/>
        <v>-2</v>
      </c>
      <c r="L94" s="1">
        <f t="shared" si="32"/>
        <v>-2</v>
      </c>
      <c r="M94" s="1"/>
      <c r="N94" s="1"/>
      <c r="O94" s="1">
        <f t="shared" si="33"/>
        <v>-0.4</v>
      </c>
      <c r="P94" s="24">
        <v>50</v>
      </c>
      <c r="Q94" s="24"/>
      <c r="R94" s="5">
        <f t="shared" si="39"/>
        <v>50</v>
      </c>
      <c r="S94" s="5"/>
      <c r="T94" s="1"/>
      <c r="U94" s="1">
        <f t="shared" si="34"/>
        <v>-125</v>
      </c>
      <c r="V94" s="1">
        <f t="shared" si="35"/>
        <v>0</v>
      </c>
      <c r="W94" s="1">
        <v>0</v>
      </c>
      <c r="X94" s="1">
        <v>0</v>
      </c>
      <c r="Y94" s="1">
        <v>-0.8</v>
      </c>
      <c r="Z94" s="1">
        <v>1.6</v>
      </c>
      <c r="AA94" s="1">
        <v>6.6</v>
      </c>
      <c r="AB94" s="1">
        <v>5.2</v>
      </c>
      <c r="AC94" s="23" t="s">
        <v>133</v>
      </c>
      <c r="AD94" s="1">
        <f t="shared" si="36"/>
        <v>0</v>
      </c>
      <c r="AE94" s="1">
        <f t="shared" si="37"/>
        <v>3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23" t="s">
        <v>134</v>
      </c>
      <c r="B95" s="1" t="s">
        <v>38</v>
      </c>
      <c r="C95" s="1"/>
      <c r="D95" s="1"/>
      <c r="E95" s="1">
        <v>-7</v>
      </c>
      <c r="F95" s="1"/>
      <c r="G95" s="9">
        <v>0.15</v>
      </c>
      <c r="H95" s="1">
        <v>60</v>
      </c>
      <c r="I95" s="1" t="s">
        <v>33</v>
      </c>
      <c r="J95" s="1"/>
      <c r="K95" s="1">
        <f t="shared" si="30"/>
        <v>-7</v>
      </c>
      <c r="L95" s="1">
        <f t="shared" si="32"/>
        <v>-7</v>
      </c>
      <c r="M95" s="1"/>
      <c r="N95" s="1"/>
      <c r="O95" s="1">
        <f t="shared" si="33"/>
        <v>-1.4</v>
      </c>
      <c r="P95" s="24">
        <v>30</v>
      </c>
      <c r="Q95" s="24"/>
      <c r="R95" s="5">
        <f t="shared" si="39"/>
        <v>30</v>
      </c>
      <c r="S95" s="5"/>
      <c r="T95" s="1"/>
      <c r="U95" s="1">
        <f t="shared" si="34"/>
        <v>-21.428571428571431</v>
      </c>
      <c r="V95" s="1">
        <f t="shared" si="35"/>
        <v>0</v>
      </c>
      <c r="W95" s="1">
        <v>-1</v>
      </c>
      <c r="X95" s="1">
        <v>-1.2</v>
      </c>
      <c r="Y95" s="1">
        <v>2.4</v>
      </c>
      <c r="Z95" s="1">
        <v>2.8</v>
      </c>
      <c r="AA95" s="1">
        <v>2.8</v>
      </c>
      <c r="AB95" s="1">
        <v>2.2000000000000002</v>
      </c>
      <c r="AC95" s="23" t="s">
        <v>133</v>
      </c>
      <c r="AD95" s="1">
        <f t="shared" si="36"/>
        <v>0</v>
      </c>
      <c r="AE95" s="1">
        <f t="shared" si="37"/>
        <v>5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135</v>
      </c>
      <c r="B96" s="1" t="s">
        <v>32</v>
      </c>
      <c r="C96" s="1">
        <v>158.803</v>
      </c>
      <c r="D96" s="1"/>
      <c r="E96" s="1">
        <v>19.425000000000001</v>
      </c>
      <c r="F96" s="1">
        <v>133.404</v>
      </c>
      <c r="G96" s="9">
        <v>1</v>
      </c>
      <c r="H96" s="1">
        <v>55</v>
      </c>
      <c r="I96" s="1" t="s">
        <v>33</v>
      </c>
      <c r="J96" s="1">
        <v>19.5</v>
      </c>
      <c r="K96" s="1">
        <f t="shared" si="30"/>
        <v>-7.4999999999999289E-2</v>
      </c>
      <c r="L96" s="1">
        <f t="shared" si="32"/>
        <v>19.425000000000001</v>
      </c>
      <c r="M96" s="1"/>
      <c r="N96" s="1"/>
      <c r="O96" s="1">
        <f t="shared" si="33"/>
        <v>3.8850000000000002</v>
      </c>
      <c r="P96" s="5"/>
      <c r="Q96" s="5"/>
      <c r="R96" s="5">
        <f t="shared" si="39"/>
        <v>0</v>
      </c>
      <c r="S96" s="5"/>
      <c r="T96" s="1"/>
      <c r="U96" s="1">
        <f t="shared" si="34"/>
        <v>34.338223938223933</v>
      </c>
      <c r="V96" s="1">
        <f t="shared" si="35"/>
        <v>34.338223938223933</v>
      </c>
      <c r="W96" s="1">
        <v>11.3468</v>
      </c>
      <c r="X96" s="1">
        <v>14.547800000000001</v>
      </c>
      <c r="Y96" s="1">
        <v>10.351599999999999</v>
      </c>
      <c r="Z96" s="1">
        <v>5.8155999999999999</v>
      </c>
      <c r="AA96" s="1">
        <v>15.164199999999999</v>
      </c>
      <c r="AB96" s="1">
        <v>20.643000000000001</v>
      </c>
      <c r="AC96" s="19" t="s">
        <v>73</v>
      </c>
      <c r="AD96" s="1">
        <f t="shared" si="36"/>
        <v>0</v>
      </c>
      <c r="AE96" s="1">
        <f t="shared" si="37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4" t="s">
        <v>136</v>
      </c>
      <c r="B97" s="14" t="s">
        <v>38</v>
      </c>
      <c r="C97" s="14"/>
      <c r="D97" s="14">
        <v>90</v>
      </c>
      <c r="E97" s="14">
        <v>90</v>
      </c>
      <c r="F97" s="14"/>
      <c r="G97" s="15">
        <v>0</v>
      </c>
      <c r="H97" s="14" t="e">
        <v>#N/A</v>
      </c>
      <c r="I97" s="14" t="s">
        <v>103</v>
      </c>
      <c r="J97" s="14">
        <v>90</v>
      </c>
      <c r="K97" s="14">
        <f t="shared" si="30"/>
        <v>0</v>
      </c>
      <c r="L97" s="14">
        <f t="shared" si="32"/>
        <v>0</v>
      </c>
      <c r="M97" s="14">
        <v>90</v>
      </c>
      <c r="N97" s="14"/>
      <c r="O97" s="14">
        <f t="shared" si="33"/>
        <v>0</v>
      </c>
      <c r="P97" s="16"/>
      <c r="Q97" s="16"/>
      <c r="R97" s="16"/>
      <c r="S97" s="16"/>
      <c r="T97" s="14"/>
      <c r="U97" s="14" t="e">
        <f t="shared" si="34"/>
        <v>#DIV/0!</v>
      </c>
      <c r="V97" s="14" t="e">
        <f t="shared" si="35"/>
        <v>#DIV/0!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/>
      <c r="AD97" s="14">
        <f t="shared" si="36"/>
        <v>0</v>
      </c>
      <c r="AE97" s="14">
        <f t="shared" si="37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137</v>
      </c>
      <c r="B98" s="1" t="s">
        <v>38</v>
      </c>
      <c r="C98" s="1">
        <v>42</v>
      </c>
      <c r="D98" s="1">
        <v>140</v>
      </c>
      <c r="E98" s="1">
        <v>110</v>
      </c>
      <c r="F98" s="1">
        <v>62</v>
      </c>
      <c r="G98" s="9">
        <v>0.4</v>
      </c>
      <c r="H98" s="1">
        <v>55</v>
      </c>
      <c r="I98" s="1" t="s">
        <v>33</v>
      </c>
      <c r="J98" s="1">
        <v>113</v>
      </c>
      <c r="K98" s="1">
        <f t="shared" si="30"/>
        <v>-3</v>
      </c>
      <c r="L98" s="1">
        <f t="shared" si="32"/>
        <v>20</v>
      </c>
      <c r="M98" s="1">
        <v>90</v>
      </c>
      <c r="N98" s="1">
        <v>10</v>
      </c>
      <c r="O98" s="1">
        <f t="shared" si="33"/>
        <v>4</v>
      </c>
      <c r="P98" s="5"/>
      <c r="Q98" s="5"/>
      <c r="R98" s="5">
        <f t="shared" ref="R98:R101" si="40">P98-Q98</f>
        <v>0</v>
      </c>
      <c r="S98" s="5"/>
      <c r="T98" s="1"/>
      <c r="U98" s="1">
        <f t="shared" si="34"/>
        <v>18</v>
      </c>
      <c r="V98" s="1">
        <f t="shared" si="35"/>
        <v>18</v>
      </c>
      <c r="W98" s="1">
        <v>7.4</v>
      </c>
      <c r="X98" s="1">
        <v>8</v>
      </c>
      <c r="Y98" s="1">
        <v>8.4</v>
      </c>
      <c r="Z98" s="1">
        <v>7</v>
      </c>
      <c r="AA98" s="1">
        <v>5.4</v>
      </c>
      <c r="AB98" s="1">
        <v>10.199999999999999</v>
      </c>
      <c r="AC98" s="1"/>
      <c r="AD98" s="1">
        <f t="shared" si="36"/>
        <v>0</v>
      </c>
      <c r="AE98" s="1">
        <f t="shared" si="37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138</v>
      </c>
      <c r="B99" s="1" t="s">
        <v>32</v>
      </c>
      <c r="C99" s="1">
        <v>134.446</v>
      </c>
      <c r="D99" s="1">
        <v>7.0000000000000007E-2</v>
      </c>
      <c r="E99" s="1">
        <v>19.361999999999998</v>
      </c>
      <c r="F99" s="1">
        <v>98.507999999999996</v>
      </c>
      <c r="G99" s="9">
        <v>1</v>
      </c>
      <c r="H99" s="1">
        <v>55</v>
      </c>
      <c r="I99" s="1" t="s">
        <v>33</v>
      </c>
      <c r="J99" s="1">
        <v>24.3</v>
      </c>
      <c r="K99" s="1">
        <f t="shared" si="30"/>
        <v>-4.9380000000000024</v>
      </c>
      <c r="L99" s="1">
        <f t="shared" si="32"/>
        <v>19.361999999999998</v>
      </c>
      <c r="M99" s="1"/>
      <c r="N99" s="1"/>
      <c r="O99" s="1">
        <f t="shared" si="33"/>
        <v>3.8723999999999998</v>
      </c>
      <c r="P99" s="5"/>
      <c r="Q99" s="5"/>
      <c r="R99" s="5">
        <f t="shared" si="40"/>
        <v>0</v>
      </c>
      <c r="S99" s="5"/>
      <c r="T99" s="1"/>
      <c r="U99" s="1">
        <f t="shared" si="34"/>
        <v>25.438487759528975</v>
      </c>
      <c r="V99" s="1">
        <f t="shared" si="35"/>
        <v>25.438487759528975</v>
      </c>
      <c r="W99" s="1">
        <v>8.8268000000000004</v>
      </c>
      <c r="X99" s="1">
        <v>9.9156000000000013</v>
      </c>
      <c r="Y99" s="1">
        <v>11.8438</v>
      </c>
      <c r="Z99" s="1">
        <v>14.042400000000001</v>
      </c>
      <c r="AA99" s="1">
        <v>17.4588</v>
      </c>
      <c r="AB99" s="1">
        <v>16.759399999999999</v>
      </c>
      <c r="AC99" s="17" t="s">
        <v>73</v>
      </c>
      <c r="AD99" s="1">
        <f t="shared" si="36"/>
        <v>0</v>
      </c>
      <c r="AE99" s="1">
        <f t="shared" si="37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139</v>
      </c>
      <c r="B100" s="1" t="s">
        <v>38</v>
      </c>
      <c r="C100" s="1">
        <v>47</v>
      </c>
      <c r="D100" s="1">
        <v>60</v>
      </c>
      <c r="E100" s="1">
        <v>21</v>
      </c>
      <c r="F100" s="1">
        <v>76</v>
      </c>
      <c r="G100" s="9">
        <v>0.4</v>
      </c>
      <c r="H100" s="1">
        <v>55</v>
      </c>
      <c r="I100" s="1" t="s">
        <v>33</v>
      </c>
      <c r="J100" s="1">
        <v>27</v>
      </c>
      <c r="K100" s="1">
        <f t="shared" si="30"/>
        <v>-6</v>
      </c>
      <c r="L100" s="1">
        <f t="shared" si="32"/>
        <v>21</v>
      </c>
      <c r="M100" s="1"/>
      <c r="N100" s="1">
        <v>28.800000000000011</v>
      </c>
      <c r="O100" s="1">
        <f t="shared" si="33"/>
        <v>4.2</v>
      </c>
      <c r="P100" s="5"/>
      <c r="Q100" s="5"/>
      <c r="R100" s="5">
        <f t="shared" si="40"/>
        <v>0</v>
      </c>
      <c r="S100" s="5"/>
      <c r="T100" s="1"/>
      <c r="U100" s="1">
        <f t="shared" si="34"/>
        <v>24.952380952380953</v>
      </c>
      <c r="V100" s="1">
        <f t="shared" si="35"/>
        <v>24.952380952380953</v>
      </c>
      <c r="W100" s="1">
        <v>9.8000000000000007</v>
      </c>
      <c r="X100" s="1">
        <v>9</v>
      </c>
      <c r="Y100" s="1">
        <v>8.8000000000000007</v>
      </c>
      <c r="Z100" s="1">
        <v>7.4</v>
      </c>
      <c r="AA100" s="1">
        <v>2.2000000000000002</v>
      </c>
      <c r="AB100" s="1">
        <v>7.8</v>
      </c>
      <c r="AC100" s="17" t="s">
        <v>73</v>
      </c>
      <c r="AD100" s="1">
        <f t="shared" si="36"/>
        <v>0</v>
      </c>
      <c r="AE100" s="1">
        <f t="shared" si="37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140</v>
      </c>
      <c r="B101" s="1" t="s">
        <v>32</v>
      </c>
      <c r="C101" s="1">
        <v>146.66200000000001</v>
      </c>
      <c r="D101" s="1">
        <v>67.665999999999997</v>
      </c>
      <c r="E101" s="1">
        <v>69.176000000000002</v>
      </c>
      <c r="F101" s="1">
        <v>122.59699999999999</v>
      </c>
      <c r="G101" s="9">
        <v>1</v>
      </c>
      <c r="H101" s="1">
        <v>50</v>
      </c>
      <c r="I101" s="1" t="s">
        <v>33</v>
      </c>
      <c r="J101" s="1">
        <v>63</v>
      </c>
      <c r="K101" s="1">
        <f t="shared" ref="K101:K119" si="41">E101-J101</f>
        <v>6.1760000000000019</v>
      </c>
      <c r="L101" s="1">
        <f t="shared" si="32"/>
        <v>69.176000000000002</v>
      </c>
      <c r="M101" s="1"/>
      <c r="N101" s="1">
        <v>5</v>
      </c>
      <c r="O101" s="1">
        <f t="shared" si="33"/>
        <v>13.8352</v>
      </c>
      <c r="P101" s="5">
        <f t="shared" ref="P101" si="42">10*O101-N101-F101</f>
        <v>10.75500000000001</v>
      </c>
      <c r="Q101" s="5"/>
      <c r="R101" s="5">
        <f t="shared" si="40"/>
        <v>10.75500000000001</v>
      </c>
      <c r="S101" s="5"/>
      <c r="T101" s="1"/>
      <c r="U101" s="1">
        <f t="shared" si="34"/>
        <v>10</v>
      </c>
      <c r="V101" s="1">
        <f t="shared" si="35"/>
        <v>9.2226350179252918</v>
      </c>
      <c r="W101" s="1">
        <v>15.4688</v>
      </c>
      <c r="X101" s="1">
        <v>15.397399999999999</v>
      </c>
      <c r="Y101" s="1">
        <v>10.8752</v>
      </c>
      <c r="Z101" s="1">
        <v>11.3636</v>
      </c>
      <c r="AA101" s="1">
        <v>19.155200000000001</v>
      </c>
      <c r="AB101" s="1">
        <v>20.241199999999999</v>
      </c>
      <c r="AC101" s="1"/>
      <c r="AD101" s="1">
        <f t="shared" si="36"/>
        <v>0</v>
      </c>
      <c r="AE101" s="1">
        <f t="shared" si="37"/>
        <v>11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4" t="s">
        <v>141</v>
      </c>
      <c r="B102" s="14" t="s">
        <v>38</v>
      </c>
      <c r="C102" s="14"/>
      <c r="D102" s="14">
        <v>12</v>
      </c>
      <c r="E102" s="14">
        <v>12</v>
      </c>
      <c r="F102" s="14"/>
      <c r="G102" s="15">
        <v>0</v>
      </c>
      <c r="H102" s="14" t="e">
        <v>#N/A</v>
      </c>
      <c r="I102" s="14" t="s">
        <v>103</v>
      </c>
      <c r="J102" s="14">
        <v>12</v>
      </c>
      <c r="K102" s="14">
        <f t="shared" si="41"/>
        <v>0</v>
      </c>
      <c r="L102" s="14">
        <f t="shared" si="32"/>
        <v>0</v>
      </c>
      <c r="M102" s="14">
        <v>12</v>
      </c>
      <c r="N102" s="14"/>
      <c r="O102" s="14">
        <f t="shared" si="33"/>
        <v>0</v>
      </c>
      <c r="P102" s="16"/>
      <c r="Q102" s="16"/>
      <c r="R102" s="16"/>
      <c r="S102" s="16"/>
      <c r="T102" s="14"/>
      <c r="U102" s="14" t="e">
        <f t="shared" si="34"/>
        <v>#DIV/0!</v>
      </c>
      <c r="V102" s="14" t="e">
        <f t="shared" si="35"/>
        <v>#DIV/0!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/>
      <c r="AD102" s="14">
        <f t="shared" si="36"/>
        <v>0</v>
      </c>
      <c r="AE102" s="14">
        <f t="shared" si="37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142</v>
      </c>
      <c r="B103" s="1" t="s">
        <v>32</v>
      </c>
      <c r="C103" s="1">
        <v>2450.817</v>
      </c>
      <c r="D103" s="1">
        <v>3052.9</v>
      </c>
      <c r="E103" s="1">
        <v>2596.4490000000001</v>
      </c>
      <c r="F103" s="1">
        <v>2408.393</v>
      </c>
      <c r="G103" s="9">
        <v>1</v>
      </c>
      <c r="H103" s="1">
        <v>60</v>
      </c>
      <c r="I103" s="1" t="s">
        <v>33</v>
      </c>
      <c r="J103" s="1">
        <v>2520.6999999999998</v>
      </c>
      <c r="K103" s="1">
        <f t="shared" si="41"/>
        <v>75.749000000000251</v>
      </c>
      <c r="L103" s="1">
        <f t="shared" si="32"/>
        <v>2596.4490000000001</v>
      </c>
      <c r="M103" s="1"/>
      <c r="N103" s="1">
        <v>1240.326240000001</v>
      </c>
      <c r="O103" s="1">
        <f t="shared" si="33"/>
        <v>519.28980000000001</v>
      </c>
      <c r="P103" s="5">
        <f>9.6*O103-N103-F103</f>
        <v>1336.4628399999983</v>
      </c>
      <c r="Q103" s="5"/>
      <c r="R103" s="5">
        <f>P103-Q103</f>
        <v>1336.4628399999983</v>
      </c>
      <c r="S103" s="5"/>
      <c r="T103" s="1"/>
      <c r="U103" s="1">
        <f t="shared" si="34"/>
        <v>9.6</v>
      </c>
      <c r="V103" s="1">
        <f t="shared" si="35"/>
        <v>7.0263641612063266</v>
      </c>
      <c r="W103" s="1">
        <v>504.04660000000001</v>
      </c>
      <c r="X103" s="1">
        <v>499.91879999999998</v>
      </c>
      <c r="Y103" s="1">
        <v>445.12459999999999</v>
      </c>
      <c r="Z103" s="1">
        <v>443.25700000000001</v>
      </c>
      <c r="AA103" s="1">
        <v>425.7482</v>
      </c>
      <c r="AB103" s="1">
        <v>400.41559999999998</v>
      </c>
      <c r="AC103" s="1"/>
      <c r="AD103" s="1">
        <f t="shared" si="36"/>
        <v>0</v>
      </c>
      <c r="AE103" s="1">
        <f t="shared" si="37"/>
        <v>1336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4" t="s">
        <v>143</v>
      </c>
      <c r="B104" s="14" t="s">
        <v>38</v>
      </c>
      <c r="C104" s="14">
        <v>12</v>
      </c>
      <c r="D104" s="14">
        <v>12</v>
      </c>
      <c r="E104" s="14">
        <v>12</v>
      </c>
      <c r="F104" s="14"/>
      <c r="G104" s="15">
        <v>0</v>
      </c>
      <c r="H104" s="14">
        <v>40</v>
      </c>
      <c r="I104" s="14" t="s">
        <v>103</v>
      </c>
      <c r="J104" s="14">
        <v>12</v>
      </c>
      <c r="K104" s="14">
        <f t="shared" si="41"/>
        <v>0</v>
      </c>
      <c r="L104" s="14">
        <f t="shared" si="32"/>
        <v>0</v>
      </c>
      <c r="M104" s="14">
        <v>12</v>
      </c>
      <c r="N104" s="14"/>
      <c r="O104" s="14">
        <f t="shared" si="33"/>
        <v>0</v>
      </c>
      <c r="P104" s="16"/>
      <c r="Q104" s="16"/>
      <c r="R104" s="16"/>
      <c r="S104" s="16"/>
      <c r="T104" s="14"/>
      <c r="U104" s="14" t="e">
        <f t="shared" si="34"/>
        <v>#DIV/0!</v>
      </c>
      <c r="V104" s="14" t="e">
        <f t="shared" si="35"/>
        <v>#DIV/0!</v>
      </c>
      <c r="W104" s="14">
        <v>0</v>
      </c>
      <c r="X104" s="14">
        <v>-0.2</v>
      </c>
      <c r="Y104" s="14">
        <v>0.4</v>
      </c>
      <c r="Z104" s="14">
        <v>0.6</v>
      </c>
      <c r="AA104" s="14">
        <v>-0.6</v>
      </c>
      <c r="AB104" s="14">
        <v>0.8</v>
      </c>
      <c r="AC104" s="14" t="s">
        <v>144</v>
      </c>
      <c r="AD104" s="14">
        <f t="shared" si="36"/>
        <v>0</v>
      </c>
      <c r="AE104" s="14">
        <f t="shared" si="37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145</v>
      </c>
      <c r="B105" s="1" t="s">
        <v>38</v>
      </c>
      <c r="C105" s="1">
        <v>32</v>
      </c>
      <c r="D105" s="1">
        <v>30</v>
      </c>
      <c r="E105" s="1">
        <v>34</v>
      </c>
      <c r="F105" s="1">
        <v>26</v>
      </c>
      <c r="G105" s="9">
        <v>0.3</v>
      </c>
      <c r="H105" s="1">
        <v>40</v>
      </c>
      <c r="I105" s="1" t="s">
        <v>33</v>
      </c>
      <c r="J105" s="1">
        <v>34</v>
      </c>
      <c r="K105" s="1">
        <f t="shared" si="41"/>
        <v>0</v>
      </c>
      <c r="L105" s="1">
        <f t="shared" si="32"/>
        <v>22</v>
      </c>
      <c r="M105" s="1">
        <v>12</v>
      </c>
      <c r="N105" s="1"/>
      <c r="O105" s="1">
        <f t="shared" si="33"/>
        <v>4.4000000000000004</v>
      </c>
      <c r="P105" s="5">
        <f t="shared" ref="P105" si="43">10*O105-N105-F105</f>
        <v>18</v>
      </c>
      <c r="Q105" s="5"/>
      <c r="R105" s="5">
        <f t="shared" ref="R105:R112" si="44">P105-Q105</f>
        <v>18</v>
      </c>
      <c r="S105" s="5"/>
      <c r="T105" s="1"/>
      <c r="U105" s="1">
        <f t="shared" si="34"/>
        <v>10</v>
      </c>
      <c r="V105" s="1">
        <f t="shared" si="35"/>
        <v>5.9090909090909083</v>
      </c>
      <c r="W105" s="1">
        <v>1.6</v>
      </c>
      <c r="X105" s="1">
        <v>1.4</v>
      </c>
      <c r="Y105" s="1">
        <v>3.4</v>
      </c>
      <c r="Z105" s="1">
        <v>3.6</v>
      </c>
      <c r="AA105" s="1">
        <v>0.6</v>
      </c>
      <c r="AB105" s="1">
        <v>0.8</v>
      </c>
      <c r="AC105" s="1"/>
      <c r="AD105" s="1">
        <f t="shared" si="36"/>
        <v>0</v>
      </c>
      <c r="AE105" s="1">
        <f t="shared" si="37"/>
        <v>5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146</v>
      </c>
      <c r="B106" s="1" t="s">
        <v>32</v>
      </c>
      <c r="C106" s="1">
        <v>2503.0740000000001</v>
      </c>
      <c r="D106" s="1">
        <v>541.04</v>
      </c>
      <c r="E106" s="1">
        <v>1503.7819999999999</v>
      </c>
      <c r="F106" s="1">
        <v>1389.991</v>
      </c>
      <c r="G106" s="9">
        <v>1</v>
      </c>
      <c r="H106" s="1">
        <v>60</v>
      </c>
      <c r="I106" s="1" t="s">
        <v>147</v>
      </c>
      <c r="J106" s="1">
        <v>1497.59</v>
      </c>
      <c r="K106" s="1">
        <f t="shared" si="41"/>
        <v>6.1920000000000073</v>
      </c>
      <c r="L106" s="1">
        <f t="shared" si="32"/>
        <v>1503.7819999999999</v>
      </c>
      <c r="M106" s="1"/>
      <c r="N106" s="1">
        <v>1507.8224399999999</v>
      </c>
      <c r="O106" s="1">
        <f t="shared" si="33"/>
        <v>300.75639999999999</v>
      </c>
      <c r="P106" s="5"/>
      <c r="Q106" s="5"/>
      <c r="R106" s="5">
        <f t="shared" si="44"/>
        <v>0</v>
      </c>
      <c r="S106" s="5"/>
      <c r="T106" s="1"/>
      <c r="U106" s="1">
        <f t="shared" si="34"/>
        <v>9.6350848726743639</v>
      </c>
      <c r="V106" s="1">
        <f t="shared" si="35"/>
        <v>9.6350848726743639</v>
      </c>
      <c r="W106" s="1">
        <v>304.33960000000002</v>
      </c>
      <c r="X106" s="1">
        <v>153.7784</v>
      </c>
      <c r="Y106" s="1">
        <v>306.30779999999999</v>
      </c>
      <c r="Z106" s="1">
        <v>310.34359999999998</v>
      </c>
      <c r="AA106" s="1">
        <v>324.95299999999997</v>
      </c>
      <c r="AB106" s="1">
        <v>335.48660000000001</v>
      </c>
      <c r="AC106" s="1"/>
      <c r="AD106" s="1">
        <f t="shared" si="36"/>
        <v>0</v>
      </c>
      <c r="AE106" s="1">
        <f t="shared" si="37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 t="s">
        <v>148</v>
      </c>
      <c r="B107" s="1" t="s">
        <v>38</v>
      </c>
      <c r="C107" s="1">
        <v>30</v>
      </c>
      <c r="D107" s="1"/>
      <c r="E107" s="1">
        <v>3</v>
      </c>
      <c r="F107" s="1">
        <v>23</v>
      </c>
      <c r="G107" s="9">
        <v>0.1</v>
      </c>
      <c r="H107" s="1">
        <v>60</v>
      </c>
      <c r="I107" s="1" t="s">
        <v>33</v>
      </c>
      <c r="J107" s="1">
        <v>2</v>
      </c>
      <c r="K107" s="1">
        <f t="shared" si="41"/>
        <v>1</v>
      </c>
      <c r="L107" s="1">
        <f t="shared" si="32"/>
        <v>3</v>
      </c>
      <c r="M107" s="1"/>
      <c r="N107" s="1"/>
      <c r="O107" s="1">
        <f t="shared" si="33"/>
        <v>0.6</v>
      </c>
      <c r="P107" s="5"/>
      <c r="Q107" s="5"/>
      <c r="R107" s="5">
        <f t="shared" si="44"/>
        <v>0</v>
      </c>
      <c r="S107" s="5"/>
      <c r="T107" s="1"/>
      <c r="U107" s="1">
        <f t="shared" si="34"/>
        <v>38.333333333333336</v>
      </c>
      <c r="V107" s="1">
        <f t="shared" si="35"/>
        <v>38.333333333333336</v>
      </c>
      <c r="W107" s="1">
        <v>0.4</v>
      </c>
      <c r="X107" s="1">
        <v>0</v>
      </c>
      <c r="Y107" s="1">
        <v>1.2</v>
      </c>
      <c r="Z107" s="1">
        <v>2.6</v>
      </c>
      <c r="AA107" s="1">
        <v>3.2</v>
      </c>
      <c r="AB107" s="1">
        <v>2.8</v>
      </c>
      <c r="AC107" s="19" t="s">
        <v>73</v>
      </c>
      <c r="AD107" s="1">
        <f t="shared" si="36"/>
        <v>0</v>
      </c>
      <c r="AE107" s="1">
        <f t="shared" si="37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149</v>
      </c>
      <c r="B108" s="1" t="s">
        <v>32</v>
      </c>
      <c r="C108" s="1">
        <v>5400.5259999999998</v>
      </c>
      <c r="D108" s="1">
        <v>296.97500000000002</v>
      </c>
      <c r="E108" s="1">
        <v>3242.1689999999999</v>
      </c>
      <c r="F108" s="1">
        <v>2069.3530000000001</v>
      </c>
      <c r="G108" s="9">
        <v>1</v>
      </c>
      <c r="H108" s="1">
        <v>60</v>
      </c>
      <c r="I108" s="1" t="s">
        <v>33</v>
      </c>
      <c r="J108" s="1">
        <v>3208.7</v>
      </c>
      <c r="K108" s="1">
        <f t="shared" si="41"/>
        <v>33.469000000000051</v>
      </c>
      <c r="L108" s="1">
        <f t="shared" si="32"/>
        <v>3242.1689999999999</v>
      </c>
      <c r="M108" s="1"/>
      <c r="N108" s="1">
        <v>1095.142040000002</v>
      </c>
      <c r="O108" s="1">
        <f t="shared" si="33"/>
        <v>648.43380000000002</v>
      </c>
      <c r="P108" s="5">
        <f t="shared" ref="P108:P112" si="45">9.6*O108-N108-F108</f>
        <v>3060.469439999998</v>
      </c>
      <c r="Q108" s="5">
        <v>2000</v>
      </c>
      <c r="R108" s="5">
        <f t="shared" si="44"/>
        <v>1060.469439999998</v>
      </c>
      <c r="S108" s="5"/>
      <c r="T108" s="1"/>
      <c r="U108" s="1">
        <f t="shared" si="34"/>
        <v>9.6000000000000014</v>
      </c>
      <c r="V108" s="1">
        <f t="shared" si="35"/>
        <v>4.8802129685405076</v>
      </c>
      <c r="W108" s="1">
        <v>523.34860000000003</v>
      </c>
      <c r="X108" s="1">
        <v>528.88199999999995</v>
      </c>
      <c r="Y108" s="1">
        <v>616.27319999999997</v>
      </c>
      <c r="Z108" s="1">
        <v>763.45119999999997</v>
      </c>
      <c r="AA108" s="1">
        <v>739.17600000000004</v>
      </c>
      <c r="AB108" s="1">
        <v>636.85080000000005</v>
      </c>
      <c r="AC108" s="1"/>
      <c r="AD108" s="1">
        <f t="shared" si="36"/>
        <v>2000</v>
      </c>
      <c r="AE108" s="1">
        <f t="shared" si="37"/>
        <v>1060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 t="s">
        <v>150</v>
      </c>
      <c r="B109" s="1" t="s">
        <v>32</v>
      </c>
      <c r="C109" s="1">
        <v>2579.6190000000001</v>
      </c>
      <c r="D109" s="1">
        <v>1355.4649999999999</v>
      </c>
      <c r="E109" s="18">
        <f>1629.945+E28</f>
        <v>1705.614</v>
      </c>
      <c r="F109" s="18">
        <f>1889.099+F28</f>
        <v>1886.586</v>
      </c>
      <c r="G109" s="9">
        <v>1</v>
      </c>
      <c r="H109" s="1">
        <v>60</v>
      </c>
      <c r="I109" s="1" t="s">
        <v>147</v>
      </c>
      <c r="J109" s="1">
        <v>1591.9</v>
      </c>
      <c r="K109" s="1">
        <f t="shared" si="41"/>
        <v>113.71399999999994</v>
      </c>
      <c r="L109" s="1">
        <f t="shared" si="32"/>
        <v>1705.614</v>
      </c>
      <c r="M109" s="1"/>
      <c r="N109" s="1">
        <v>888.75648000000047</v>
      </c>
      <c r="O109" s="1">
        <f t="shared" si="33"/>
        <v>341.12279999999998</v>
      </c>
      <c r="P109" s="5">
        <f t="shared" si="45"/>
        <v>499.43639999999937</v>
      </c>
      <c r="Q109" s="5"/>
      <c r="R109" s="5">
        <f t="shared" si="44"/>
        <v>499.43639999999937</v>
      </c>
      <c r="S109" s="5"/>
      <c r="T109" s="1"/>
      <c r="U109" s="1">
        <f t="shared" si="34"/>
        <v>9.6</v>
      </c>
      <c r="V109" s="1">
        <f t="shared" si="35"/>
        <v>8.1359043722671149</v>
      </c>
      <c r="W109" s="1">
        <v>359.13319999999999</v>
      </c>
      <c r="X109" s="1">
        <v>375.11</v>
      </c>
      <c r="Y109" s="1">
        <v>333.64659999999998</v>
      </c>
      <c r="Z109" s="1">
        <v>328.69200000000001</v>
      </c>
      <c r="AA109" s="1">
        <v>485.93239999999997</v>
      </c>
      <c r="AB109" s="1">
        <v>500.16699999999997</v>
      </c>
      <c r="AC109" s="1" t="s">
        <v>60</v>
      </c>
      <c r="AD109" s="1">
        <f t="shared" si="36"/>
        <v>0</v>
      </c>
      <c r="AE109" s="1">
        <f t="shared" si="37"/>
        <v>499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 t="s">
        <v>151</v>
      </c>
      <c r="B110" s="1" t="s">
        <v>32</v>
      </c>
      <c r="C110" s="1"/>
      <c r="D110" s="1">
        <v>159.005</v>
      </c>
      <c r="E110" s="1">
        <v>122.301</v>
      </c>
      <c r="F110" s="1">
        <v>31.72</v>
      </c>
      <c r="G110" s="9">
        <v>1</v>
      </c>
      <c r="H110" s="1">
        <v>55</v>
      </c>
      <c r="I110" s="1" t="s">
        <v>33</v>
      </c>
      <c r="J110" s="1">
        <v>118.4</v>
      </c>
      <c r="K110" s="1">
        <f t="shared" si="41"/>
        <v>3.9009999999999962</v>
      </c>
      <c r="L110" s="1">
        <f t="shared" si="32"/>
        <v>122.301</v>
      </c>
      <c r="M110" s="1"/>
      <c r="N110" s="1"/>
      <c r="O110" s="1">
        <f t="shared" si="33"/>
        <v>24.4602</v>
      </c>
      <c r="P110" s="5">
        <f t="shared" si="45"/>
        <v>203.09791999999999</v>
      </c>
      <c r="Q110" s="5"/>
      <c r="R110" s="5">
        <f t="shared" si="44"/>
        <v>203.09791999999999</v>
      </c>
      <c r="S110" s="5"/>
      <c r="T110" s="1"/>
      <c r="U110" s="1">
        <f t="shared" si="34"/>
        <v>9.6</v>
      </c>
      <c r="V110" s="1">
        <f t="shared" si="35"/>
        <v>1.2968005167578351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 t="s">
        <v>152</v>
      </c>
      <c r="AD110" s="1">
        <f t="shared" si="36"/>
        <v>0</v>
      </c>
      <c r="AE110" s="1">
        <f t="shared" si="37"/>
        <v>203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 t="s">
        <v>153</v>
      </c>
      <c r="B111" s="1" t="s">
        <v>32</v>
      </c>
      <c r="C111" s="1"/>
      <c r="D111" s="1">
        <v>152.614</v>
      </c>
      <c r="E111" s="1">
        <v>152.614</v>
      </c>
      <c r="F111" s="1"/>
      <c r="G111" s="9">
        <v>1</v>
      </c>
      <c r="H111" s="1">
        <v>55</v>
      </c>
      <c r="I111" s="1" t="s">
        <v>33</v>
      </c>
      <c r="J111" s="1">
        <v>144.4</v>
      </c>
      <c r="K111" s="1">
        <f t="shared" si="41"/>
        <v>8.2139999999999986</v>
      </c>
      <c r="L111" s="1">
        <f t="shared" si="32"/>
        <v>152.614</v>
      </c>
      <c r="M111" s="1"/>
      <c r="N111" s="1"/>
      <c r="O111" s="1">
        <f t="shared" si="33"/>
        <v>30.5228</v>
      </c>
      <c r="P111" s="5">
        <f t="shared" si="45"/>
        <v>293.01887999999997</v>
      </c>
      <c r="Q111" s="5"/>
      <c r="R111" s="5">
        <f t="shared" si="44"/>
        <v>293.01887999999997</v>
      </c>
      <c r="S111" s="5"/>
      <c r="T111" s="1"/>
      <c r="U111" s="1">
        <f t="shared" si="34"/>
        <v>9.6</v>
      </c>
      <c r="V111" s="1">
        <f t="shared" si="35"/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 t="s">
        <v>152</v>
      </c>
      <c r="AD111" s="1">
        <f t="shared" si="36"/>
        <v>0</v>
      </c>
      <c r="AE111" s="1">
        <f t="shared" si="37"/>
        <v>293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 t="s">
        <v>154</v>
      </c>
      <c r="B112" s="1" t="s">
        <v>32</v>
      </c>
      <c r="C112" s="1"/>
      <c r="D112" s="1">
        <v>123.991</v>
      </c>
      <c r="E112" s="1">
        <v>102.458</v>
      </c>
      <c r="F112" s="1">
        <v>21.533000000000001</v>
      </c>
      <c r="G112" s="9">
        <v>1</v>
      </c>
      <c r="H112" s="1">
        <v>55</v>
      </c>
      <c r="I112" s="1" t="s">
        <v>33</v>
      </c>
      <c r="J112" s="1">
        <v>98</v>
      </c>
      <c r="K112" s="1">
        <f t="shared" si="41"/>
        <v>4.4579999999999984</v>
      </c>
      <c r="L112" s="1">
        <f t="shared" si="32"/>
        <v>102.458</v>
      </c>
      <c r="M112" s="1"/>
      <c r="N112" s="1"/>
      <c r="O112" s="1">
        <f t="shared" si="33"/>
        <v>20.491599999999998</v>
      </c>
      <c r="P112" s="5">
        <f t="shared" si="45"/>
        <v>175.18635999999998</v>
      </c>
      <c r="Q112" s="5"/>
      <c r="R112" s="5">
        <f t="shared" si="44"/>
        <v>175.18635999999998</v>
      </c>
      <c r="S112" s="5"/>
      <c r="T112" s="1"/>
      <c r="U112" s="1">
        <f t="shared" si="34"/>
        <v>9.6000000000000014</v>
      </c>
      <c r="V112" s="1">
        <f t="shared" si="35"/>
        <v>1.0508208241425756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 t="s">
        <v>152</v>
      </c>
      <c r="AD112" s="1">
        <f t="shared" si="36"/>
        <v>0</v>
      </c>
      <c r="AE112" s="1">
        <f t="shared" si="37"/>
        <v>175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20" t="s">
        <v>155</v>
      </c>
      <c r="B113" s="20" t="s">
        <v>32</v>
      </c>
      <c r="C113" s="20"/>
      <c r="D113" s="20"/>
      <c r="E113" s="20"/>
      <c r="F113" s="20"/>
      <c r="G113" s="21">
        <v>0</v>
      </c>
      <c r="H113" s="20">
        <v>60</v>
      </c>
      <c r="I113" s="20" t="s">
        <v>33</v>
      </c>
      <c r="J113" s="20"/>
      <c r="K113" s="20">
        <f t="shared" si="41"/>
        <v>0</v>
      </c>
      <c r="L113" s="20">
        <f t="shared" si="32"/>
        <v>0</v>
      </c>
      <c r="M113" s="20"/>
      <c r="N113" s="20"/>
      <c r="O113" s="20">
        <f t="shared" si="33"/>
        <v>0</v>
      </c>
      <c r="P113" s="22"/>
      <c r="Q113" s="22"/>
      <c r="R113" s="22"/>
      <c r="S113" s="22"/>
      <c r="T113" s="20"/>
      <c r="U113" s="20" t="e">
        <f t="shared" si="34"/>
        <v>#DIV/0!</v>
      </c>
      <c r="V113" s="20" t="e">
        <f t="shared" si="35"/>
        <v>#DIV/0!</v>
      </c>
      <c r="W113" s="20">
        <v>0</v>
      </c>
      <c r="X113" s="20">
        <v>0</v>
      </c>
      <c r="Y113" s="20">
        <v>0</v>
      </c>
      <c r="Z113" s="20">
        <v>0</v>
      </c>
      <c r="AA113" s="20">
        <v>0</v>
      </c>
      <c r="AB113" s="20">
        <v>0</v>
      </c>
      <c r="AC113" s="20" t="s">
        <v>52</v>
      </c>
      <c r="AD113" s="20">
        <f t="shared" si="36"/>
        <v>0</v>
      </c>
      <c r="AE113" s="20">
        <f t="shared" si="37"/>
        <v>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4" t="s">
        <v>156</v>
      </c>
      <c r="B114" s="14" t="s">
        <v>38</v>
      </c>
      <c r="C114" s="14"/>
      <c r="D114" s="14">
        <v>60</v>
      </c>
      <c r="E114" s="14">
        <v>60</v>
      </c>
      <c r="F114" s="14"/>
      <c r="G114" s="15">
        <v>0</v>
      </c>
      <c r="H114" s="14" t="e">
        <v>#N/A</v>
      </c>
      <c r="I114" s="14" t="s">
        <v>103</v>
      </c>
      <c r="J114" s="14">
        <v>60</v>
      </c>
      <c r="K114" s="14">
        <f t="shared" si="41"/>
        <v>0</v>
      </c>
      <c r="L114" s="14">
        <f t="shared" si="32"/>
        <v>0</v>
      </c>
      <c r="M114" s="14">
        <v>60</v>
      </c>
      <c r="N114" s="14"/>
      <c r="O114" s="14">
        <f t="shared" si="33"/>
        <v>0</v>
      </c>
      <c r="P114" s="16"/>
      <c r="Q114" s="16"/>
      <c r="R114" s="16"/>
      <c r="S114" s="16"/>
      <c r="T114" s="14"/>
      <c r="U114" s="14" t="e">
        <f t="shared" si="34"/>
        <v>#DIV/0!</v>
      </c>
      <c r="V114" s="14" t="e">
        <f t="shared" si="35"/>
        <v>#DIV/0!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/>
      <c r="AD114" s="14">
        <f t="shared" si="36"/>
        <v>0</v>
      </c>
      <c r="AE114" s="14">
        <f t="shared" si="37"/>
        <v>0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4" t="s">
        <v>157</v>
      </c>
      <c r="B115" s="14" t="s">
        <v>38</v>
      </c>
      <c r="C115" s="14"/>
      <c r="D115" s="14">
        <v>60</v>
      </c>
      <c r="E115" s="14">
        <v>60</v>
      </c>
      <c r="F115" s="14"/>
      <c r="G115" s="15">
        <v>0</v>
      </c>
      <c r="H115" s="14" t="e">
        <v>#N/A</v>
      </c>
      <c r="I115" s="14" t="s">
        <v>103</v>
      </c>
      <c r="J115" s="14">
        <v>60</v>
      </c>
      <c r="K115" s="14">
        <f t="shared" si="41"/>
        <v>0</v>
      </c>
      <c r="L115" s="14">
        <f t="shared" si="32"/>
        <v>0</v>
      </c>
      <c r="M115" s="14">
        <v>60</v>
      </c>
      <c r="N115" s="14"/>
      <c r="O115" s="14">
        <f t="shared" si="33"/>
        <v>0</v>
      </c>
      <c r="P115" s="16"/>
      <c r="Q115" s="16"/>
      <c r="R115" s="16"/>
      <c r="S115" s="16"/>
      <c r="T115" s="14"/>
      <c r="U115" s="14" t="e">
        <f t="shared" si="34"/>
        <v>#DIV/0!</v>
      </c>
      <c r="V115" s="14" t="e">
        <f t="shared" si="35"/>
        <v>#DIV/0!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/>
      <c r="AD115" s="14">
        <f t="shared" si="36"/>
        <v>0</v>
      </c>
      <c r="AE115" s="14">
        <f t="shared" si="37"/>
        <v>0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4" t="s">
        <v>158</v>
      </c>
      <c r="B116" s="14" t="s">
        <v>38</v>
      </c>
      <c r="C116" s="14"/>
      <c r="D116" s="14">
        <v>12</v>
      </c>
      <c r="E116" s="14">
        <v>12</v>
      </c>
      <c r="F116" s="14"/>
      <c r="G116" s="15">
        <v>0</v>
      </c>
      <c r="H116" s="14" t="e">
        <v>#N/A</v>
      </c>
      <c r="I116" s="14" t="s">
        <v>103</v>
      </c>
      <c r="J116" s="14">
        <v>12</v>
      </c>
      <c r="K116" s="14">
        <f t="shared" si="41"/>
        <v>0</v>
      </c>
      <c r="L116" s="14">
        <f t="shared" si="32"/>
        <v>0</v>
      </c>
      <c r="M116" s="14">
        <v>12</v>
      </c>
      <c r="N116" s="14"/>
      <c r="O116" s="14">
        <f t="shared" si="33"/>
        <v>0</v>
      </c>
      <c r="P116" s="16"/>
      <c r="Q116" s="16"/>
      <c r="R116" s="16"/>
      <c r="S116" s="16"/>
      <c r="T116" s="14"/>
      <c r="U116" s="14" t="e">
        <f t="shared" si="34"/>
        <v>#DIV/0!</v>
      </c>
      <c r="V116" s="14" t="e">
        <f t="shared" si="35"/>
        <v>#DIV/0!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/>
      <c r="AD116" s="14">
        <f t="shared" si="36"/>
        <v>0</v>
      </c>
      <c r="AE116" s="14">
        <f t="shared" si="37"/>
        <v>0</v>
      </c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8" customFormat="1" x14ac:dyDescent="0.25">
      <c r="A117" s="6" t="s">
        <v>159</v>
      </c>
      <c r="B117" s="6" t="s">
        <v>38</v>
      </c>
      <c r="C117" s="6"/>
      <c r="D117" s="6">
        <v>102</v>
      </c>
      <c r="E117" s="6">
        <v>27</v>
      </c>
      <c r="F117" s="6">
        <v>75</v>
      </c>
      <c r="G117" s="11">
        <v>0.3</v>
      </c>
      <c r="H117" s="6">
        <v>40</v>
      </c>
      <c r="I117" s="6" t="s">
        <v>33</v>
      </c>
      <c r="J117" s="6">
        <v>27</v>
      </c>
      <c r="K117" s="6">
        <f t="shared" si="41"/>
        <v>0</v>
      </c>
      <c r="L117" s="1">
        <f t="shared" si="32"/>
        <v>27</v>
      </c>
      <c r="M117" s="6"/>
      <c r="N117" s="6"/>
      <c r="O117" s="1">
        <f t="shared" si="33"/>
        <v>5.4</v>
      </c>
      <c r="P117" s="5"/>
      <c r="Q117" s="5"/>
      <c r="R117" s="5">
        <f t="shared" ref="R117:R118" si="46">P117-Q117</f>
        <v>0</v>
      </c>
      <c r="S117" s="7"/>
      <c r="T117" s="6"/>
      <c r="U117" s="1">
        <f t="shared" si="34"/>
        <v>13.888888888888888</v>
      </c>
      <c r="V117" s="1">
        <f t="shared" si="35"/>
        <v>13.888888888888888</v>
      </c>
      <c r="W117" s="6">
        <v>0</v>
      </c>
      <c r="X117" s="6">
        <v>0</v>
      </c>
      <c r="Y117" s="6">
        <v>0</v>
      </c>
      <c r="Z117" s="6">
        <v>0.2</v>
      </c>
      <c r="AA117" s="6">
        <v>0.2</v>
      </c>
      <c r="AB117" s="6">
        <v>0.2</v>
      </c>
      <c r="AC117" s="6" t="s">
        <v>152</v>
      </c>
      <c r="AD117" s="1">
        <f t="shared" si="36"/>
        <v>0</v>
      </c>
      <c r="AE117" s="1">
        <f t="shared" si="37"/>
        <v>0</v>
      </c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</row>
    <row r="118" spans="1:52" s="8" customFormat="1" x14ac:dyDescent="0.25">
      <c r="A118" s="6" t="s">
        <v>160</v>
      </c>
      <c r="B118" s="6" t="s">
        <v>38</v>
      </c>
      <c r="C118" s="6"/>
      <c r="D118" s="6">
        <v>102</v>
      </c>
      <c r="E118" s="6">
        <v>22</v>
      </c>
      <c r="F118" s="6">
        <v>80</v>
      </c>
      <c r="G118" s="11">
        <v>0.3</v>
      </c>
      <c r="H118" s="6">
        <v>40</v>
      </c>
      <c r="I118" s="6" t="s">
        <v>33</v>
      </c>
      <c r="J118" s="6">
        <v>22</v>
      </c>
      <c r="K118" s="6">
        <f t="shared" si="41"/>
        <v>0</v>
      </c>
      <c r="L118" s="1">
        <f t="shared" si="32"/>
        <v>22</v>
      </c>
      <c r="M118" s="6"/>
      <c r="N118" s="6"/>
      <c r="O118" s="1">
        <f t="shared" si="33"/>
        <v>4.4000000000000004</v>
      </c>
      <c r="P118" s="5"/>
      <c r="Q118" s="5"/>
      <c r="R118" s="5">
        <f t="shared" si="46"/>
        <v>0</v>
      </c>
      <c r="S118" s="7"/>
      <c r="T118" s="6"/>
      <c r="U118" s="1">
        <f t="shared" si="34"/>
        <v>18.18181818181818</v>
      </c>
      <c r="V118" s="1">
        <f t="shared" si="35"/>
        <v>18.18181818181818</v>
      </c>
      <c r="W118" s="6">
        <v>0</v>
      </c>
      <c r="X118" s="6">
        <v>0</v>
      </c>
      <c r="Y118" s="6">
        <v>0</v>
      </c>
      <c r="Z118" s="6">
        <v>0.2</v>
      </c>
      <c r="AA118" s="6">
        <v>0.2</v>
      </c>
      <c r="AB118" s="6">
        <v>0.2</v>
      </c>
      <c r="AC118" s="6" t="s">
        <v>152</v>
      </c>
      <c r="AD118" s="1">
        <f t="shared" si="36"/>
        <v>0</v>
      </c>
      <c r="AE118" s="1">
        <f t="shared" si="37"/>
        <v>0</v>
      </c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</row>
    <row r="119" spans="1:52" x14ac:dyDescent="0.25">
      <c r="A119" s="14" t="s">
        <v>161</v>
      </c>
      <c r="B119" s="14" t="s">
        <v>38</v>
      </c>
      <c r="C119" s="14">
        <v>58</v>
      </c>
      <c r="D119" s="14"/>
      <c r="E119" s="18">
        <v>7</v>
      </c>
      <c r="F119" s="18">
        <v>51</v>
      </c>
      <c r="G119" s="15">
        <v>0</v>
      </c>
      <c r="H119" s="14" t="e">
        <v>#N/A</v>
      </c>
      <c r="I119" s="14" t="s">
        <v>103</v>
      </c>
      <c r="J119" s="14">
        <v>7</v>
      </c>
      <c r="K119" s="14">
        <f t="shared" si="41"/>
        <v>0</v>
      </c>
      <c r="L119" s="14">
        <f t="shared" si="32"/>
        <v>7</v>
      </c>
      <c r="M119" s="14"/>
      <c r="N119" s="14"/>
      <c r="O119" s="14">
        <f t="shared" si="33"/>
        <v>1.4</v>
      </c>
      <c r="P119" s="16"/>
      <c r="Q119" s="16"/>
      <c r="R119" s="16"/>
      <c r="S119" s="16"/>
      <c r="T119" s="14"/>
      <c r="U119" s="14">
        <f t="shared" si="34"/>
        <v>36.428571428571431</v>
      </c>
      <c r="V119" s="14">
        <f t="shared" si="35"/>
        <v>36.428571428571431</v>
      </c>
      <c r="W119" s="14">
        <v>0.8</v>
      </c>
      <c r="X119" s="14">
        <v>0.4</v>
      </c>
      <c r="Y119" s="14">
        <v>0</v>
      </c>
      <c r="Z119" s="14">
        <v>0</v>
      </c>
      <c r="AA119" s="14">
        <v>0</v>
      </c>
      <c r="AB119" s="14">
        <v>0</v>
      </c>
      <c r="AC119" s="14" t="s">
        <v>162</v>
      </c>
      <c r="AD119" s="14">
        <f t="shared" si="36"/>
        <v>0</v>
      </c>
      <c r="AE119" s="14">
        <f t="shared" si="37"/>
        <v>0</v>
      </c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D119" xr:uid="{E99D7493-6C5B-41D9-8696-8A4FC44E8FC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2024-09-11T12:14:14Z</dcterms:created>
  <dcterms:modified xsi:type="dcterms:W3CDTF">2024-09-12T08:10:48Z</dcterms:modified>
</cp:coreProperties>
</file>