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D94CE8-9FD0-470C-84E1-CC6CC77F36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Y37" i="1" l="1"/>
  <c r="Y41" i="1"/>
  <c r="Y45" i="1"/>
  <c r="Y49" i="1"/>
  <c r="Y82" i="1"/>
  <c r="Y90" i="1"/>
  <c r="Y111" i="1"/>
  <c r="Y119" i="1"/>
  <c r="Y128" i="1"/>
  <c r="Y149" i="1"/>
  <c r="Y156" i="1"/>
  <c r="Y160" i="1"/>
  <c r="H9" i="1"/>
  <c r="A10" i="1"/>
  <c r="Y24" i="1"/>
  <c r="Y59" i="1"/>
  <c r="Y65" i="1"/>
  <c r="Y76" i="1"/>
  <c r="Y96" i="1"/>
  <c r="Y102" i="1"/>
  <c r="Y135" i="1"/>
  <c r="Y145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Z360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Z354" i="1"/>
  <c r="BP352" i="1"/>
  <c r="BN352" i="1"/>
  <c r="Z352" i="1"/>
  <c r="Y361" i="1"/>
  <c r="BP369" i="1"/>
  <c r="BN369" i="1"/>
  <c r="Z369" i="1"/>
  <c r="Z371" i="1" s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Z544" i="1"/>
  <c r="Z347" i="1"/>
  <c r="Z332" i="1"/>
  <c r="Y597" i="1"/>
  <c r="Z422" i="1"/>
  <c r="Z325" i="1"/>
  <c r="Z600" i="1" s="1"/>
  <c r="Y595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<sst xmlns="http://schemas.openxmlformats.org/spreadsheetml/2006/main" count="2464" uniqueCount="786">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</sst>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8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47</v>
      </c>
      <c r="Y53" s="384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49.088888888888881</v>
      </c>
      <c r="BN53" s="64">
        <f t="shared" ref="BN53:BN58" si="8">IFERROR(Y53*I53/H53,"0")</f>
        <v>56.4</v>
      </c>
      <c r="BO53" s="64">
        <f t="shared" ref="BO53:BO58" si="9">IFERROR(1/J53*(X53/H53),"0")</f>
        <v>7.771164021164019E-2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4.3518518518518512</v>
      </c>
      <c r="Y59" s="385">
        <f>IFERROR(Y53/H53,"0")+IFERROR(Y54/H54,"0")+IFERROR(Y55/H55,"0")+IFERROR(Y56/H56,"0")+IFERROR(Y57/H57,"0")+IFERROR(Y58/H58,"0")</f>
        <v>5</v>
      </c>
      <c r="Z59" s="385">
        <f>IFERROR(IF(Z53="",0,Z53),"0")+IFERROR(IF(Z54="",0,Z54),"0")+IFERROR(IF(Z55="",0,Z55),"0")+IFERROR(IF(Z56="",0,Z56),"0")+IFERROR(IF(Z57="",0,Z57),"0")+IFERROR(IF(Z58="",0,Z58),"0")</f>
        <v>0.10874999999999999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47</v>
      </c>
      <c r="Y60" s="385">
        <f>IFERROR(SUM(Y53:Y58),"0")</f>
        <v>54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24</v>
      </c>
      <c r="Y73" s="384">
        <f t="shared" si="11"/>
        <v>24</v>
      </c>
      <c r="Z73" s="36">
        <f>IFERROR(IF(Y73=0,"",ROUNDUP(Y73/H73,0)*0.00937),"")</f>
        <v>5.6219999999999999E-2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25.44</v>
      </c>
      <c r="BN73" s="64">
        <f t="shared" si="13"/>
        <v>25.44</v>
      </c>
      <c r="BO73" s="64">
        <f t="shared" si="14"/>
        <v>0.05</v>
      </c>
      <c r="BP73" s="64">
        <f t="shared" si="15"/>
        <v>0.05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6</v>
      </c>
      <c r="Y76" s="385">
        <f>IFERROR(Y68/H68,"0")+IFERROR(Y69/H69,"0")+IFERROR(Y70/H70,"0")+IFERROR(Y71/H71,"0")+IFERROR(Y72/H72,"0")+IFERROR(Y73/H73,"0")+IFERROR(Y74/H74,"0")+IFERROR(Y75/H75,"0")</f>
        <v>6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5.6219999999999999E-2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24</v>
      </c>
      <c r="Y77" s="385">
        <f>IFERROR(SUM(Y68:Y75),"0")</f>
        <v>24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267</v>
      </c>
      <c r="Y79" s="384">
        <f>IFERROR(IF(X79="",0,CEILING((X79/$H79),1)*$H79),"")</f>
        <v>270</v>
      </c>
      <c r="Z79" s="36">
        <f>IFERROR(IF(Y79=0,"",ROUNDUP(Y79/H79,0)*0.02175),"")</f>
        <v>0.54374999999999996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278.86666666666662</v>
      </c>
      <c r="BN79" s="64">
        <f>IFERROR(Y79*I79/H79,"0")</f>
        <v>282</v>
      </c>
      <c r="BO79" s="64">
        <f>IFERROR(1/J79*(X79/H79),"0")</f>
        <v>0.44146825396825395</v>
      </c>
      <c r="BP79" s="64">
        <f>IFERROR(1/J79*(Y79/H79),"0")</f>
        <v>0.4464285714285714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24.722222222222221</v>
      </c>
      <c r="Y81" s="385">
        <f>IFERROR(Y79/H79,"0")+IFERROR(Y80/H80,"0")</f>
        <v>25</v>
      </c>
      <c r="Z81" s="385">
        <f>IFERROR(IF(Z79="",0,Z79),"0")+IFERROR(IF(Z80="",0,Z80),"0")</f>
        <v>0.54374999999999996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267</v>
      </c>
      <c r="Y82" s="385">
        <f>IFERROR(SUM(Y79:Y80),"0")</f>
        <v>270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3</v>
      </c>
      <c r="Y89" s="384">
        <f t="shared" si="16"/>
        <v>3.6</v>
      </c>
      <c r="Z89" s="36">
        <f>IFERROR(IF(Y89=0,"",ROUNDUP(Y89/H89,0)*0.00502),"")</f>
        <v>1.004E-2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3.1666666666666661</v>
      </c>
      <c r="BN89" s="64">
        <f t="shared" si="18"/>
        <v>3.8</v>
      </c>
      <c r="BO89" s="64">
        <f t="shared" si="19"/>
        <v>7.1225071225071226E-3</v>
      </c>
      <c r="BP89" s="64">
        <f t="shared" si="20"/>
        <v>8.5470085470085479E-3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1.6666666666666665</v>
      </c>
      <c r="Y90" s="385">
        <f>IFERROR(Y84/H84,"0")+IFERROR(Y85/H85,"0")+IFERROR(Y86/H86,"0")+IFERROR(Y87/H87,"0")+IFERROR(Y88/H88,"0")+IFERROR(Y89/H89,"0")</f>
        <v>2</v>
      </c>
      <c r="Z90" s="385">
        <f>IFERROR(IF(Z84="",0,Z84),"0")+IFERROR(IF(Z85="",0,Z85),"0")+IFERROR(IF(Z86="",0,Z86),"0")+IFERROR(IF(Z87="",0,Z87),"0")+IFERROR(IF(Z88="",0,Z88),"0")+IFERROR(IF(Z89="",0,Z89),"0")</f>
        <v>1.004E-2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3</v>
      </c>
      <c r="Y91" s="385">
        <f>IFERROR(SUM(Y84:Y89),"0")</f>
        <v>3.6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71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74.155555555555551</v>
      </c>
      <c r="BN105" s="64">
        <f>IFERROR(Y105*I105/H105,"0")</f>
        <v>78.959999999999994</v>
      </c>
      <c r="BO105" s="64">
        <f>IFERROR(1/J105*(X105/H105),"0")</f>
        <v>0.11739417989417988</v>
      </c>
      <c r="BP105" s="64">
        <f>IFERROR(1/J105*(Y105/H105),"0")</f>
        <v>0.125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16</v>
      </c>
      <c r="Y108" s="384">
        <f>IFERROR(IF(X108="",0,CEILING((X108/$H108),1)*$H108),"")</f>
        <v>18</v>
      </c>
      <c r="Z108" s="36">
        <f>IFERROR(IF(Y108=0,"",ROUNDUP(Y108/H108,0)*0.00937),"")</f>
        <v>3.7479999999999999E-2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16.746666666666666</v>
      </c>
      <c r="BN108" s="64">
        <f>IFERROR(Y108*I108/H108,"0")</f>
        <v>18.84</v>
      </c>
      <c r="BO108" s="64">
        <f>IFERROR(1/J108*(X108/H108),"0")</f>
        <v>2.9629629629629627E-2</v>
      </c>
      <c r="BP108" s="64">
        <f>IFERROR(1/J108*(Y108/H108),"0")</f>
        <v>3.3333333333333333E-2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10.12962962962963</v>
      </c>
      <c r="Y110" s="385">
        <f>IFERROR(Y105/H105,"0")+IFERROR(Y106/H106,"0")+IFERROR(Y107/H107,"0")+IFERROR(Y108/H108,"0")+IFERROR(Y109/H109,"0")</f>
        <v>11</v>
      </c>
      <c r="Z110" s="385">
        <f>IFERROR(IF(Z105="",0,Z105),"0")+IFERROR(IF(Z106="",0,Z106),"0")+IFERROR(IF(Z107="",0,Z107),"0")+IFERROR(IF(Z108="",0,Z108),"0")+IFERROR(IF(Z109="",0,Z109),"0")</f>
        <v>0.18973000000000001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87</v>
      </c>
      <c r="Y111" s="385">
        <f>IFERROR(SUM(Y105:Y109),"0")</f>
        <v>93.600000000000009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48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51.222857142857144</v>
      </c>
      <c r="BN114" s="64">
        <f>IFERROR(Y114*I114/H114,"0")</f>
        <v>53.784000000000006</v>
      </c>
      <c r="BO114" s="64">
        <f>IFERROR(1/J114*(X114/H114),"0")</f>
        <v>0.10204081632653061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5</v>
      </c>
      <c r="Y117" s="384">
        <f>IFERROR(IF(X117="",0,CEILING((X117/$H117),1)*$H117),"")</f>
        <v>5.4</v>
      </c>
      <c r="Z117" s="36">
        <f>IFERROR(IF(Y117=0,"",ROUNDUP(Y117/H117,0)*0.00937),"")</f>
        <v>1.874E-2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5.5333333333333332</v>
      </c>
      <c r="BN117" s="64">
        <f>IFERROR(Y117*I117/H117,"0")</f>
        <v>5.976</v>
      </c>
      <c r="BO117" s="64">
        <f>IFERROR(1/J117*(X117/H117),"0")</f>
        <v>1.5432098765432096E-2</v>
      </c>
      <c r="BP117" s="64">
        <f>IFERROR(1/J117*(Y117/H117),"0")</f>
        <v>1.6666666666666666E-2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7.5661375661375665</v>
      </c>
      <c r="Y118" s="385">
        <f>IFERROR(Y113/H113,"0")+IFERROR(Y114/H114,"0")+IFERROR(Y115/H115,"0")+IFERROR(Y116/H116,"0")+IFERROR(Y117/H117,"0")</f>
        <v>8</v>
      </c>
      <c r="Z118" s="385">
        <f>IFERROR(IF(Z113="",0,Z113),"0")+IFERROR(IF(Z114="",0,Z114),"0")+IFERROR(IF(Z115="",0,Z115),"0")+IFERROR(IF(Z116="",0,Z116),"0")+IFERROR(IF(Z117="",0,Z117),"0")</f>
        <v>0.14924000000000001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53</v>
      </c>
      <c r="Y119" s="385">
        <f>IFERROR(SUM(Y113:Y117),"0")</f>
        <v>55.800000000000004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75</v>
      </c>
      <c r="Y123" s="384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78.214285714285722</v>
      </c>
      <c r="BN123" s="64">
        <f>IFERROR(Y123*I123/H123,"0")</f>
        <v>81.759999999999991</v>
      </c>
      <c r="BO123" s="64">
        <f>IFERROR(1/J123*(X123/H123),"0")</f>
        <v>0.11957908163265307</v>
      </c>
      <c r="BP123" s="64">
        <f>IFERROR(1/J123*(Y123/H123),"0")</f>
        <v>0.125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18</v>
      </c>
      <c r="Y125" s="384">
        <f>IFERROR(IF(X125="",0,CEILING((X125/$H125),1)*$H125),"")</f>
        <v>18</v>
      </c>
      <c r="Z125" s="36">
        <f>IFERROR(IF(Y125=0,"",ROUNDUP(Y125/H125,0)*0.00937),"")</f>
        <v>3.7479999999999999E-2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18.96</v>
      </c>
      <c r="BN125" s="64">
        <f>IFERROR(Y125*I125/H125,"0")</f>
        <v>18.96</v>
      </c>
      <c r="BO125" s="64">
        <f>IFERROR(1/J125*(X125/H125),"0")</f>
        <v>3.3333333333333333E-2</v>
      </c>
      <c r="BP125" s="64">
        <f>IFERROR(1/J125*(Y125/H125),"0")</f>
        <v>3.3333333333333333E-2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10.696428571428573</v>
      </c>
      <c r="Y127" s="385">
        <f>IFERROR(Y122/H122,"0")+IFERROR(Y123/H123,"0")+IFERROR(Y124/H124,"0")+IFERROR(Y125/H125,"0")+IFERROR(Y126/H126,"0")</f>
        <v>11</v>
      </c>
      <c r="Z127" s="385">
        <f>IFERROR(IF(Z122="",0,Z122),"0")+IFERROR(IF(Z123="",0,Z123),"0")+IFERROR(IF(Z124="",0,Z124),"0")+IFERROR(IF(Z125="",0,Z125),"0")+IFERROR(IF(Z126="",0,Z126),"0")</f>
        <v>0.18973000000000001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93</v>
      </c>
      <c r="Y128" s="385">
        <f>IFERROR(SUM(Y122:Y126),"0")</f>
        <v>96.399999999999991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109</v>
      </c>
      <c r="Y130" s="384">
        <f>IFERROR(IF(X130="",0,CEILING((X130/$H130),1)*$H130),"")</f>
        <v>118.80000000000001</v>
      </c>
      <c r="Z130" s="36">
        <f>IFERROR(IF(Y130=0,"",ROUNDUP(Y130/H130,0)*0.02175),"")</f>
        <v>0.23924999999999999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113.84444444444443</v>
      </c>
      <c r="BN130" s="64">
        <f>IFERROR(Y130*I130/H130,"0")</f>
        <v>124.08</v>
      </c>
      <c r="BO130" s="64">
        <f>IFERROR(1/J130*(X130/H130),"0")</f>
        <v>0.21026234567901231</v>
      </c>
      <c r="BP130" s="64">
        <f>IFERROR(1/J130*(Y130/H130),"0")</f>
        <v>0.22916666666666666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10.092592592592592</v>
      </c>
      <c r="Y135" s="385">
        <f>IFERROR(Y130/H130,"0")+IFERROR(Y131/H131,"0")+IFERROR(Y132/H132,"0")+IFERROR(Y133/H133,"0")+IFERROR(Y134/H134,"0")</f>
        <v>11</v>
      </c>
      <c r="Z135" s="385">
        <f>IFERROR(IF(Z130="",0,Z130),"0")+IFERROR(IF(Z131="",0,Z131),"0")+IFERROR(IF(Z132="",0,Z132),"0")+IFERROR(IF(Z133="",0,Z133),"0")+IFERROR(IF(Z134="",0,Z134),"0")</f>
        <v>0.23924999999999999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109</v>
      </c>
      <c r="Y136" s="385">
        <f>IFERROR(SUM(Y130:Y134),"0")</f>
        <v>118.80000000000001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196</v>
      </c>
      <c r="Y139" s="384">
        <f t="shared" si="21"/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209.01999999999998</v>
      </c>
      <c r="BN139" s="64">
        <f t="shared" si="23"/>
        <v>214.99200000000002</v>
      </c>
      <c r="BO139" s="64">
        <f t="shared" si="24"/>
        <v>0.41666666666666663</v>
      </c>
      <c r="BP139" s="64">
        <f t="shared" si="25"/>
        <v>0.42857142857142855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33</v>
      </c>
      <c r="Y141" s="384">
        <f t="shared" si="21"/>
        <v>35.1</v>
      </c>
      <c r="Z141" s="36">
        <f>IFERROR(IF(Y141=0,"",ROUNDUP(Y141/H141,0)*0.00753),"")</f>
        <v>9.7890000000000005E-2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36.324444444444438</v>
      </c>
      <c r="BN141" s="64">
        <f t="shared" si="23"/>
        <v>38.635999999999996</v>
      </c>
      <c r="BO141" s="64">
        <f t="shared" si="24"/>
        <v>7.8347578347578342E-2</v>
      </c>
      <c r="BP141" s="64">
        <f t="shared" si="25"/>
        <v>8.3333333333333329E-2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35.555555555555557</v>
      </c>
      <c r="Y144" s="385">
        <f>IFERROR(Y138/H138,"0")+IFERROR(Y139/H139,"0")+IFERROR(Y140/H140,"0")+IFERROR(Y141/H141,"0")+IFERROR(Y142/H142,"0")+IFERROR(Y143/H143,"0")</f>
        <v>37</v>
      </c>
      <c r="Z144" s="385">
        <f>IFERROR(IF(Z138="",0,Z138),"0")+IFERROR(IF(Z139="",0,Z139),"0")+IFERROR(IF(Z140="",0,Z140),"0")+IFERROR(IF(Z141="",0,Z141),"0")+IFERROR(IF(Z142="",0,Z142),"0")+IFERROR(IF(Z143="",0,Z143),"0")</f>
        <v>0.61989000000000005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229</v>
      </c>
      <c r="Y145" s="385">
        <f>IFERROR(SUM(Y138:Y143),"0")</f>
        <v>236.70000000000002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25</v>
      </c>
      <c r="Y191" s="384">
        <f t="shared" ref="Y191:Y198" si="26">IFERROR(IF(X191="",0,CEILING((X191/$H191),1)*$H191),"")</f>
        <v>25.200000000000003</v>
      </c>
      <c r="Z191" s="36">
        <f>IFERROR(IF(Y191=0,"",ROUNDUP(Y191/H191,0)*0.00753),"")</f>
        <v>4.5179999999999998E-2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26.547619047619047</v>
      </c>
      <c r="BN191" s="64">
        <f t="shared" ref="BN191:BN198" si="28">IFERROR(Y191*I191/H191,"0")</f>
        <v>26.76</v>
      </c>
      <c r="BO191" s="64">
        <f t="shared" ref="BO191:BO198" si="29">IFERROR(1/J191*(X191/H191),"0")</f>
        <v>3.815628815628816E-2</v>
      </c>
      <c r="BP191" s="64">
        <f t="shared" ref="BP191:BP198" si="30">IFERROR(1/J191*(Y191/H191),"0")</f>
        <v>3.8461538461538464E-2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19</v>
      </c>
      <c r="Y194" s="384">
        <f t="shared" si="26"/>
        <v>21</v>
      </c>
      <c r="Z194" s="36">
        <f>IFERROR(IF(Y194=0,"",ROUNDUP(Y194/H194,0)*0.00502),"")</f>
        <v>5.0200000000000002E-2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20.176190476190474</v>
      </c>
      <c r="BN194" s="64">
        <f t="shared" si="28"/>
        <v>22.299999999999997</v>
      </c>
      <c r="BO194" s="64">
        <f t="shared" si="29"/>
        <v>3.8665038665038669E-2</v>
      </c>
      <c r="BP194" s="64">
        <f t="shared" si="30"/>
        <v>4.2735042735042736E-2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16</v>
      </c>
      <c r="Y196" s="384">
        <f t="shared" si="26"/>
        <v>16.8</v>
      </c>
      <c r="Z196" s="36">
        <f>IFERROR(IF(Y196=0,"",ROUNDUP(Y196/H196,0)*0.00502),"")</f>
        <v>4.0160000000000001E-2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16.761904761904763</v>
      </c>
      <c r="BN196" s="64">
        <f t="shared" si="28"/>
        <v>17.600000000000001</v>
      </c>
      <c r="BO196" s="64">
        <f t="shared" si="29"/>
        <v>3.2560032560032565E-2</v>
      </c>
      <c r="BP196" s="64">
        <f t="shared" si="30"/>
        <v>3.4188034188034191E-2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22.61904761904762</v>
      </c>
      <c r="Y199" s="385">
        <f>IFERROR(Y191/H191,"0")+IFERROR(Y192/H192,"0")+IFERROR(Y193/H193,"0")+IFERROR(Y194/H194,"0")+IFERROR(Y195/H195,"0")+IFERROR(Y196/H196,"0")+IFERROR(Y197/H197,"0")+IFERROR(Y198/H198,"0")</f>
        <v>24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0.13553999999999999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60</v>
      </c>
      <c r="Y200" s="385">
        <f>IFERROR(SUM(Y191:Y198),"0")</f>
        <v>63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123</v>
      </c>
      <c r="Y214" s="384">
        <f t="shared" si="31"/>
        <v>124.2</v>
      </c>
      <c r="Z214" s="36">
        <f>IFERROR(IF(Y214=0,"",ROUNDUP(Y214/H214,0)*0.00937),"")</f>
        <v>0.21551000000000001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127.78333333333335</v>
      </c>
      <c r="BN214" s="64">
        <f t="shared" si="33"/>
        <v>129.03</v>
      </c>
      <c r="BO214" s="64">
        <f t="shared" si="34"/>
        <v>0.1898148148148148</v>
      </c>
      <c r="BP214" s="64">
        <f t="shared" si="35"/>
        <v>0.19166666666666665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141</v>
      </c>
      <c r="Y216" s="384">
        <f t="shared" si="31"/>
        <v>145.80000000000001</v>
      </c>
      <c r="Z216" s="36">
        <f>IFERROR(IF(Y216=0,"",ROUNDUP(Y216/H216,0)*0.00937),"")</f>
        <v>0.25298999999999999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146.48333333333332</v>
      </c>
      <c r="BN216" s="64">
        <f t="shared" si="33"/>
        <v>151.47</v>
      </c>
      <c r="BO216" s="64">
        <f t="shared" si="34"/>
        <v>0.21759259259259259</v>
      </c>
      <c r="BP216" s="64">
        <f t="shared" si="35"/>
        <v>0.22500000000000001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48.888888888888886</v>
      </c>
      <c r="Y221" s="385">
        <f>IFERROR(Y213/H213,"0")+IFERROR(Y214/H214,"0")+IFERROR(Y215/H215,"0")+IFERROR(Y216/H216,"0")+IFERROR(Y217/H217,"0")+IFERROR(Y218/H218,"0")+IFERROR(Y219/H219,"0")+IFERROR(Y220/H220,"0")</f>
        <v>50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0.46850000000000003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264</v>
      </c>
      <c r="Y222" s="385">
        <f>IFERROR(SUM(Y213:Y220),"0")</f>
        <v>270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158</v>
      </c>
      <c r="Y228" s="384">
        <f t="shared" si="36"/>
        <v>158.4</v>
      </c>
      <c r="Z228" s="36">
        <f t="shared" ref="Z228:Z234" si="41">IFERROR(IF(Y228=0,"",ROUNDUP(Y228/H228,0)*0.00753),"")</f>
        <v>0.49698000000000003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177.09166666666667</v>
      </c>
      <c r="BN228" s="64">
        <f t="shared" si="38"/>
        <v>177.54000000000002</v>
      </c>
      <c r="BO228" s="64">
        <f t="shared" si="39"/>
        <v>0.42200854700854706</v>
      </c>
      <c r="BP228" s="64">
        <f t="shared" si="40"/>
        <v>0.42307692307692307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192</v>
      </c>
      <c r="Y230" s="384">
        <f t="shared" si="36"/>
        <v>192</v>
      </c>
      <c r="Z230" s="36">
        <f t="shared" si="41"/>
        <v>0.60240000000000005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213.76000000000002</v>
      </c>
      <c r="BN230" s="64">
        <f t="shared" si="38"/>
        <v>213.76000000000002</v>
      </c>
      <c r="BO230" s="64">
        <f t="shared" si="39"/>
        <v>0.51282051282051277</v>
      </c>
      <c r="BP230" s="64">
        <f t="shared" si="40"/>
        <v>0.51282051282051277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135</v>
      </c>
      <c r="Y231" s="384">
        <f t="shared" si="36"/>
        <v>136.79999999999998</v>
      </c>
      <c r="Z231" s="36">
        <f t="shared" si="41"/>
        <v>0.42921000000000004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150.30000000000001</v>
      </c>
      <c r="BN231" s="64">
        <f t="shared" si="38"/>
        <v>152.304</v>
      </c>
      <c r="BO231" s="64">
        <f t="shared" si="39"/>
        <v>0.36057692307692307</v>
      </c>
      <c r="BP231" s="64">
        <f t="shared" si="40"/>
        <v>0.36538461538461531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139</v>
      </c>
      <c r="Y233" s="384">
        <f t="shared" si="36"/>
        <v>139.19999999999999</v>
      </c>
      <c r="Z233" s="36">
        <f t="shared" si="41"/>
        <v>0.43674000000000002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154.75333333333336</v>
      </c>
      <c r="BN233" s="64">
        <f t="shared" si="38"/>
        <v>154.976</v>
      </c>
      <c r="BO233" s="64">
        <f t="shared" si="39"/>
        <v>0.37126068376068377</v>
      </c>
      <c r="BP233" s="64">
        <f t="shared" si="40"/>
        <v>0.37179487179487181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260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261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1.9653300000000002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624</v>
      </c>
      <c r="Y236" s="385">
        <f>IFERROR(SUM(Y224:Y234),"0")</f>
        <v>626.39999999999986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20.833333333333336</v>
      </c>
      <c r="Y243" s="385">
        <f>IFERROR(Y238/H238,"0")+IFERROR(Y239/H239,"0")+IFERROR(Y240/H240,"0")+IFERROR(Y241/H241,"0")+IFERROR(Y242/H242,"0")</f>
        <v>21</v>
      </c>
      <c r="Z243" s="385">
        <f>IFERROR(IF(Z238="",0,Z238),"0")+IFERROR(IF(Z239="",0,Z239),"0")+IFERROR(IF(Z240="",0,Z240),"0")+IFERROR(IF(Z241="",0,Z241),"0")+IFERROR(IF(Z242="",0,Z242),"0")</f>
        <v>0.15812999999999999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50</v>
      </c>
      <c r="Y244" s="385">
        <f>IFERROR(SUM(Y238:Y242),"0")</f>
        <v>50.4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107</v>
      </c>
      <c r="Y296" s="384">
        <f>IFERROR(IF(X296="",0,CEILING((X296/$H296),1)*$H296),"")</f>
        <v>108</v>
      </c>
      <c r="Z296" s="36">
        <f>IFERROR(IF(Y296=0,"",ROUNDUP(Y296/H296,0)*0.00753),"")</f>
        <v>0.33884999999999998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115.91666666666667</v>
      </c>
      <c r="BN296" s="64">
        <f>IFERROR(Y296*I296/H296,"0")</f>
        <v>117.00000000000001</v>
      </c>
      <c r="BO296" s="64">
        <f>IFERROR(1/J296*(X296/H296),"0")</f>
        <v>0.28579059829059827</v>
      </c>
      <c r="BP296" s="64">
        <f>IFERROR(1/J296*(Y296/H296),"0")</f>
        <v>0.28846153846153844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44.583333333333336</v>
      </c>
      <c r="Y298" s="385">
        <f>IFERROR(Y293/H293,"0")+IFERROR(Y294/H294,"0")+IFERROR(Y295/H295,"0")+IFERROR(Y296/H296,"0")+IFERROR(Y297/H297,"0")</f>
        <v>45</v>
      </c>
      <c r="Z298" s="385">
        <f>IFERROR(IF(Z293="",0,Z293),"0")+IFERROR(IF(Z294="",0,Z294),"0")+IFERROR(IF(Z295="",0,Z295),"0")+IFERROR(IF(Z296="",0,Z296),"0")+IFERROR(IF(Z297="",0,Z297),"0")</f>
        <v>0.33884999999999998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107</v>
      </c>
      <c r="Y299" s="385">
        <f>IFERROR(SUM(Y293:Y297),"0")</f>
        <v>108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152</v>
      </c>
      <c r="Y345" s="384">
        <f>IFERROR(IF(X345="",0,CEILING((X345/$H345),1)*$H345),"")</f>
        <v>156</v>
      </c>
      <c r="Z345" s="36">
        <f>IFERROR(IF(Y345=0,"",ROUNDUP(Y345/H345,0)*0.02175),"")</f>
        <v>0.43499999999999994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162.99076923076927</v>
      </c>
      <c r="BN345" s="64">
        <f>IFERROR(Y345*I345/H345,"0")</f>
        <v>167.28000000000003</v>
      </c>
      <c r="BO345" s="64">
        <f>IFERROR(1/J345*(X345/H345),"0")</f>
        <v>0.34798534798534803</v>
      </c>
      <c r="BP345" s="64">
        <f>IFERROR(1/J345*(Y345/H345),"0")</f>
        <v>0.3571428571428571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10</v>
      </c>
      <c r="Y346" s="384">
        <f>IFERROR(IF(X346="",0,CEILING((X346/$H346),1)*$H346),"")</f>
        <v>16.8</v>
      </c>
      <c r="Z346" s="36">
        <f>IFERROR(IF(Y346=0,"",ROUNDUP(Y346/H346,0)*0.02175),"")</f>
        <v>4.3499999999999997E-2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10.671428571428571</v>
      </c>
      <c r="BN346" s="64">
        <f>IFERROR(Y346*I346/H346,"0")</f>
        <v>17.928000000000001</v>
      </c>
      <c r="BO346" s="64">
        <f>IFERROR(1/J346*(X346/H346),"0")</f>
        <v>2.1258503401360544E-2</v>
      </c>
      <c r="BP346" s="64">
        <f>IFERROR(1/J346*(Y346/H346),"0")</f>
        <v>3.5714285714285712E-2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20.677655677655679</v>
      </c>
      <c r="Y347" s="385">
        <f>IFERROR(Y344/H344,"0")+IFERROR(Y345/H345,"0")+IFERROR(Y346/H346,"0")</f>
        <v>22</v>
      </c>
      <c r="Z347" s="385">
        <f>IFERROR(IF(Z344="",0,Z344),"0")+IFERROR(IF(Z345="",0,Z345),"0")+IFERROR(IF(Z346="",0,Z346),"0")</f>
        <v>0.47849999999999993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162</v>
      </c>
      <c r="Y348" s="385">
        <f>IFERROR(SUM(Y344:Y346),"0")</f>
        <v>172.8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2</v>
      </c>
      <c r="Y353" s="384">
        <f>IFERROR(IF(X353="",0,CEILING((X353/$H353),1)*$H353),"")</f>
        <v>2.5499999999999998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2.2745098039215685</v>
      </c>
      <c r="BN353" s="64">
        <f>IFERROR(Y353*I353/H353,"0")</f>
        <v>2.9</v>
      </c>
      <c r="BO353" s="64">
        <f>IFERROR(1/J353*(X353/H353),"0")</f>
        <v>5.0276520864756162E-3</v>
      </c>
      <c r="BP353" s="64">
        <f>IFERROR(1/J353*(Y353/H353),"0")</f>
        <v>6.41025641025641E-3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0.78431372549019618</v>
      </c>
      <c r="Y354" s="385">
        <f>IFERROR(Y350/H350,"0")+IFERROR(Y351/H351,"0")+IFERROR(Y352/H352,"0")+IFERROR(Y353/H353,"0")</f>
        <v>1</v>
      </c>
      <c r="Z354" s="385">
        <f>IFERROR(IF(Z350="",0,Z350),"0")+IFERROR(IF(Z351="",0,Z351),"0")+IFERROR(IF(Z352="",0,Z352),"0")+IFERROR(IF(Z353="",0,Z353),"0")</f>
        <v>7.5300000000000002E-3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2</v>
      </c>
      <c r="Y355" s="385">
        <f>IFERROR(SUM(Y350:Y353),"0")</f>
        <v>2.5499999999999998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3</v>
      </c>
      <c r="Y364" s="384">
        <f>IFERROR(IF(X364="",0,CEILING((X364/$H364),1)*$H364),"")</f>
        <v>3.6</v>
      </c>
      <c r="Z364" s="36">
        <f>IFERROR(IF(Y364=0,"",ROUNDUP(Y364/H364,0)*0.00753),"")</f>
        <v>1.506E-2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3.4133333333333331</v>
      </c>
      <c r="BN364" s="64">
        <f>IFERROR(Y364*I364/H364,"0")</f>
        <v>4.0960000000000001</v>
      </c>
      <c r="BO364" s="64">
        <f>IFERROR(1/J364*(X364/H364),"0")</f>
        <v>1.0683760683760682E-2</v>
      </c>
      <c r="BP364" s="64">
        <f>IFERROR(1/J364*(Y364/H364),"0")</f>
        <v>1.282051282051282E-2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1.6666666666666665</v>
      </c>
      <c r="Y365" s="385">
        <f>IFERROR(Y364/H364,"0")</f>
        <v>2</v>
      </c>
      <c r="Z365" s="385">
        <f>IFERROR(IF(Z364="",0,Z364),"0")</f>
        <v>1.506E-2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3</v>
      </c>
      <c r="Y366" s="385">
        <f>IFERROR(SUM(Y364:Y364),"0")</f>
        <v>3.6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1081</v>
      </c>
      <c r="Y377" s="384">
        <f t="shared" si="67"/>
        <v>1095</v>
      </c>
      <c r="Z377" s="36">
        <f>IFERROR(IF(Y377=0,"",ROUNDUP(Y377/H377,0)*0.02175),"")</f>
        <v>1.58775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1115.5920000000001</v>
      </c>
      <c r="BN377" s="64">
        <f t="shared" si="69"/>
        <v>1130.0400000000002</v>
      </c>
      <c r="BO377" s="64">
        <f t="shared" si="70"/>
        <v>1.5013888888888887</v>
      </c>
      <c r="BP377" s="64">
        <f t="shared" si="71"/>
        <v>1.5208333333333333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458</v>
      </c>
      <c r="Y379" s="384">
        <f t="shared" si="67"/>
        <v>465</v>
      </c>
      <c r="Z379" s="36">
        <f>IFERROR(IF(Y379=0,"",ROUNDUP(Y379/H379,0)*0.02175),"")</f>
        <v>0.6742499999999999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472.65600000000001</v>
      </c>
      <c r="BN379" s="64">
        <f t="shared" si="69"/>
        <v>479.88</v>
      </c>
      <c r="BO379" s="64">
        <f t="shared" si="70"/>
        <v>0.63611111111111107</v>
      </c>
      <c r="BP379" s="64">
        <f t="shared" si="71"/>
        <v>0.64583333333333326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902</v>
      </c>
      <c r="Y381" s="384">
        <f t="shared" si="67"/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930.86400000000003</v>
      </c>
      <c r="BN381" s="64">
        <f t="shared" si="69"/>
        <v>944.28000000000009</v>
      </c>
      <c r="BO381" s="64">
        <f t="shared" si="70"/>
        <v>1.2527777777777778</v>
      </c>
      <c r="BP381" s="64">
        <f t="shared" si="71"/>
        <v>1.2708333333333333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162.73333333333332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165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3.5887500000000001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2441</v>
      </c>
      <c r="Y386" s="385">
        <f>IFERROR(SUM(Y376:Y384),"0")</f>
        <v>2475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1323</v>
      </c>
      <c r="Y388" s="384">
        <f>IFERROR(IF(X388="",0,CEILING((X388/$H388),1)*$H388),"")</f>
        <v>1335</v>
      </c>
      <c r="Z388" s="36">
        <f>IFERROR(IF(Y388=0,"",ROUNDUP(Y388/H388,0)*0.02175),"")</f>
        <v>1.9357499999999999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1365.336</v>
      </c>
      <c r="BN388" s="64">
        <f>IFERROR(Y388*I388/H388,"0")</f>
        <v>1377.72</v>
      </c>
      <c r="BO388" s="64">
        <f>IFERROR(1/J388*(X388/H388),"0")</f>
        <v>1.8374999999999999</v>
      </c>
      <c r="BP388" s="64">
        <f>IFERROR(1/J388*(Y388/H388),"0")</f>
        <v>1.8541666666666665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88.2</v>
      </c>
      <c r="Y390" s="385">
        <f>IFERROR(Y388/H388,"0")+IFERROR(Y389/H389,"0")</f>
        <v>89</v>
      </c>
      <c r="Z390" s="385">
        <f>IFERROR(IF(Z388="",0,Z388),"0")+IFERROR(IF(Z389="",0,Z389),"0")</f>
        <v>1.9357499999999999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1323</v>
      </c>
      <c r="Y391" s="385">
        <f>IFERROR(SUM(Y388:Y389),"0")</f>
        <v>1335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43</v>
      </c>
      <c r="Y395" s="384">
        <f>IFERROR(IF(X395="",0,CEILING((X395/$H395),1)*$H395),"")</f>
        <v>46.8</v>
      </c>
      <c r="Z395" s="36">
        <f>IFERROR(IF(Y395=0,"",ROUNDUP(Y395/H395,0)*0.02175),"")</f>
        <v>0.1305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46.109230769230777</v>
      </c>
      <c r="BN395" s="64">
        <f>IFERROR(Y395*I395/H395,"0")</f>
        <v>50.184000000000005</v>
      </c>
      <c r="BO395" s="64">
        <f>IFERROR(1/J395*(X395/H395),"0")</f>
        <v>9.844322344322344E-2</v>
      </c>
      <c r="BP395" s="64">
        <f>IFERROR(1/J395*(Y395/H395),"0")</f>
        <v>0.10714285714285714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5.5128205128205128</v>
      </c>
      <c r="Y396" s="385">
        <f>IFERROR(Y393/H393,"0")+IFERROR(Y394/H394,"0")+IFERROR(Y395/H395,"0")</f>
        <v>6</v>
      </c>
      <c r="Z396" s="385">
        <f>IFERROR(IF(Z393="",0,Z393),"0")+IFERROR(IF(Z394="",0,Z394),"0")+IFERROR(IF(Z395="",0,Z395),"0")</f>
        <v>0.1305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43</v>
      </c>
      <c r="Y397" s="385">
        <f>IFERROR(SUM(Y393:Y395),"0")</f>
        <v>46.8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36</v>
      </c>
      <c r="Y399" s="384">
        <f>IFERROR(IF(X399="",0,CEILING((X399/$H399),1)*$H399),"")</f>
        <v>39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38.603076923076927</v>
      </c>
      <c r="BN399" s="64">
        <f>IFERROR(Y399*I399/H399,"0")</f>
        <v>41.820000000000007</v>
      </c>
      <c r="BO399" s="64">
        <f>IFERROR(1/J399*(X399/H399),"0")</f>
        <v>8.2417582417582416E-2</v>
      </c>
      <c r="BP399" s="64">
        <f>IFERROR(1/J399*(Y399/H399),"0")</f>
        <v>8.9285714285714274E-2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4.6153846153846159</v>
      </c>
      <c r="Y401" s="385">
        <f>IFERROR(Y399/H399,"0")+IFERROR(Y400/H400,"0")</f>
        <v>5</v>
      </c>
      <c r="Z401" s="385">
        <f>IFERROR(IF(Z399="",0,Z399),"0")+IFERROR(IF(Z400="",0,Z400),"0")</f>
        <v>0.10874999999999999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36</v>
      </c>
      <c r="Y402" s="385">
        <f>IFERROR(SUM(Y399:Y400),"0")</f>
        <v>39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311</v>
      </c>
      <c r="Y417" s="384">
        <f>IFERROR(IF(X417="",0,CEILING((X417/$H417),1)*$H417),"")</f>
        <v>312</v>
      </c>
      <c r="Z417" s="36">
        <f>IFERROR(IF(Y417=0,"",ROUNDUP(Y417/H417,0)*0.02175),"")</f>
        <v>0.86999999999999988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333.48769230769233</v>
      </c>
      <c r="BN417" s="64">
        <f>IFERROR(Y417*I417/H417,"0")</f>
        <v>334.56000000000006</v>
      </c>
      <c r="BO417" s="64">
        <f>IFERROR(1/J417*(X417/H417),"0")</f>
        <v>0.71199633699633702</v>
      </c>
      <c r="BP417" s="64">
        <f>IFERROR(1/J417*(Y417/H417),"0")</f>
        <v>0.71428571428571419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39.871794871794876</v>
      </c>
      <c r="Y422" s="385">
        <f>IFERROR(Y417/H417,"0")+IFERROR(Y418/H418,"0")+IFERROR(Y419/H419,"0")+IFERROR(Y420/H420,"0")+IFERROR(Y421/H421,"0")</f>
        <v>40</v>
      </c>
      <c r="Z422" s="385">
        <f>IFERROR(IF(Z417="",0,Z417),"0")+IFERROR(IF(Z418="",0,Z418),"0")+IFERROR(IF(Z419="",0,Z419),"0")+IFERROR(IF(Z420="",0,Z420),"0")+IFERROR(IF(Z421="",0,Z421),"0")</f>
        <v>0.86999999999999988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311</v>
      </c>
      <c r="Y423" s="385">
        <f>IFERROR(SUM(Y417:Y421),"0")</f>
        <v>312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207</v>
      </c>
      <c r="Y438" s="384">
        <f t="shared" si="72"/>
        <v>210</v>
      </c>
      <c r="Z438" s="36">
        <f>IFERROR(IF(Y438=0,"",ROUNDUP(Y438/H438,0)*0.00753),"")</f>
        <v>0.3765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218.33571428571426</v>
      </c>
      <c r="BN438" s="64">
        <f t="shared" si="74"/>
        <v>221.49999999999997</v>
      </c>
      <c r="BO438" s="64">
        <f t="shared" si="75"/>
        <v>0.31593406593406592</v>
      </c>
      <c r="BP438" s="64">
        <f t="shared" si="76"/>
        <v>0.32051282051282048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7</v>
      </c>
      <c r="Y446" s="384">
        <f t="shared" si="72"/>
        <v>8.4</v>
      </c>
      <c r="Z446" s="36">
        <f t="shared" si="77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7.4333333333333327</v>
      </c>
      <c r="BN446" s="64">
        <f t="shared" si="74"/>
        <v>8.92</v>
      </c>
      <c r="BO446" s="64">
        <f t="shared" si="75"/>
        <v>1.4245014245014245E-2</v>
      </c>
      <c r="BP446" s="64">
        <f t="shared" si="76"/>
        <v>1.7094017094017096E-2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7</v>
      </c>
      <c r="Y451" s="384">
        <f t="shared" si="72"/>
        <v>8.4</v>
      </c>
      <c r="Z451" s="36">
        <f t="shared" si="77"/>
        <v>2.0080000000000001E-2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7.4333333333333327</v>
      </c>
      <c r="BN451" s="64">
        <f t="shared" si="74"/>
        <v>8.92</v>
      </c>
      <c r="BO451" s="64">
        <f t="shared" si="75"/>
        <v>1.4245014245014245E-2</v>
      </c>
      <c r="BP451" s="64">
        <f t="shared" si="76"/>
        <v>1.7094017094017096E-2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55.952380952380956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0.41665999999999997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221</v>
      </c>
      <c r="Y457" s="385">
        <f>IFERROR(SUM(Y435:Y455),"0")</f>
        <v>226.8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365</v>
      </c>
      <c r="Y473" s="384">
        <f t="shared" ref="Y473:Y478" si="78">IFERROR(IF(X473="",0,CEILING((X473/$H473),1)*$H473),"")</f>
        <v>365.40000000000003</v>
      </c>
      <c r="Z473" s="36">
        <f>IFERROR(IF(Y473=0,"",ROUNDUP(Y473/H473,0)*0.00753),"")</f>
        <v>0.65510999999999997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384.98809523809518</v>
      </c>
      <c r="BN473" s="64">
        <f t="shared" ref="BN473:BN478" si="80">IFERROR(Y473*I473/H473,"0")</f>
        <v>385.40999999999997</v>
      </c>
      <c r="BO473" s="64">
        <f t="shared" ref="BO473:BO478" si="81">IFERROR(1/J473*(X473/H473),"0")</f>
        <v>0.55708180708180699</v>
      </c>
      <c r="BP473" s="64">
        <f t="shared" ref="BP473:BP478" si="82">IFERROR(1/J473*(Y473/H473),"0")</f>
        <v>0.55769230769230771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86.904761904761898</v>
      </c>
      <c r="Y479" s="385">
        <f>IFERROR(Y473/H473,"0")+IFERROR(Y474/H474,"0")+IFERROR(Y475/H475,"0")+IFERROR(Y476/H476,"0")+IFERROR(Y477/H477,"0")+IFERROR(Y478/H478,"0")</f>
        <v>87</v>
      </c>
      <c r="Z479" s="385">
        <f>IFERROR(IF(Z473="",0,Z473),"0")+IFERROR(IF(Z474="",0,Z474),"0")+IFERROR(IF(Z475="",0,Z475),"0")+IFERROR(IF(Z476="",0,Z476),"0")+IFERROR(IF(Z477="",0,Z477),"0")+IFERROR(IF(Z478="",0,Z478),"0")</f>
        <v>0.65510999999999997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365</v>
      </c>
      <c r="Y480" s="385">
        <f>IFERROR(SUM(Y473:Y478),"0")</f>
        <v>365.40000000000003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70</v>
      </c>
      <c r="Y501" s="384">
        <f t="shared" si="83"/>
        <v>73.92</v>
      </c>
      <c r="Z501" s="36">
        <f t="shared" si="84"/>
        <v>0.16744000000000001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74.772727272727266</v>
      </c>
      <c r="BN501" s="64">
        <f t="shared" si="86"/>
        <v>78.959999999999994</v>
      </c>
      <c r="BO501" s="64">
        <f t="shared" si="87"/>
        <v>0.12747668997668998</v>
      </c>
      <c r="BP501" s="64">
        <f t="shared" si="88"/>
        <v>0.13461538461538464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413</v>
      </c>
      <c r="Y503" s="384">
        <f t="shared" si="83"/>
        <v>417.12</v>
      </c>
      <c r="Z503" s="36">
        <f t="shared" si="84"/>
        <v>0.94484000000000001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441.15909090909082</v>
      </c>
      <c r="BN503" s="64">
        <f t="shared" si="86"/>
        <v>445.55999999999995</v>
      </c>
      <c r="BO503" s="64">
        <f t="shared" si="87"/>
        <v>0.75211247086247091</v>
      </c>
      <c r="BP503" s="64">
        <f t="shared" si="88"/>
        <v>0.75961538461538469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310</v>
      </c>
      <c r="Y505" s="384">
        <f t="shared" si="83"/>
        <v>311.52000000000004</v>
      </c>
      <c r="Z505" s="36">
        <f t="shared" si="84"/>
        <v>0.70564000000000004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331.13636363636357</v>
      </c>
      <c r="BN505" s="64">
        <f t="shared" si="86"/>
        <v>332.76</v>
      </c>
      <c r="BO505" s="64">
        <f t="shared" si="87"/>
        <v>0.56453962703962701</v>
      </c>
      <c r="BP505" s="64">
        <f t="shared" si="88"/>
        <v>0.5673076923076924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150.18939393939394</v>
      </c>
      <c r="Y508" s="385">
        <f>IFERROR(Y500/H500,"0")+IFERROR(Y501/H501,"0")+IFERROR(Y502/H502,"0")+IFERROR(Y503/H503,"0")+IFERROR(Y504/H504,"0")+IFERROR(Y505/H505,"0")+IFERROR(Y506/H506,"0")+IFERROR(Y507/H507,"0")</f>
        <v>152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1.81792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793</v>
      </c>
      <c r="Y509" s="385">
        <f>IFERROR(SUM(Y500:Y507),"0")</f>
        <v>802.56000000000006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321</v>
      </c>
      <c r="Y511" s="384">
        <f>IFERROR(IF(X511="",0,CEILING((X511/$H511),1)*$H511),"")</f>
        <v>322.08000000000004</v>
      </c>
      <c r="Z511" s="36">
        <f>IFERROR(IF(Y511=0,"",ROUNDUP(Y511/H511,0)*0.01196),"")</f>
        <v>0.72955999999999999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342.88636363636357</v>
      </c>
      <c r="BN511" s="64">
        <f>IFERROR(Y511*I511/H511,"0")</f>
        <v>344.04</v>
      </c>
      <c r="BO511" s="64">
        <f>IFERROR(1/J511*(X511/H511),"0")</f>
        <v>0.58457167832167833</v>
      </c>
      <c r="BP511" s="64">
        <f>IFERROR(1/J511*(Y511/H511),"0")</f>
        <v>0.58653846153846168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60.79545454545454</v>
      </c>
      <c r="Y513" s="385">
        <f>IFERROR(Y511/H511,"0")+IFERROR(Y512/H512,"0")</f>
        <v>61.000000000000007</v>
      </c>
      <c r="Z513" s="385">
        <f>IFERROR(IF(Z511="",0,Z511),"0")+IFERROR(IF(Z512="",0,Z512),"0")</f>
        <v>0.72955999999999999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321</v>
      </c>
      <c r="Y514" s="385">
        <f>IFERROR(SUM(Y511:Y512),"0")</f>
        <v>322.08000000000004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167</v>
      </c>
      <c r="Y516" s="384">
        <f t="shared" ref="Y516:Y521" si="89">IFERROR(IF(X516="",0,CEILING((X516/$H516),1)*$H516),"")</f>
        <v>168.96</v>
      </c>
      <c r="Z516" s="36">
        <f>IFERROR(IF(Y516=0,"",ROUNDUP(Y516/H516,0)*0.01196),"")</f>
        <v>0.38272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178.38636363636363</v>
      </c>
      <c r="BN516" s="64">
        <f t="shared" ref="BN516:BN521" si="91">IFERROR(Y516*I516/H516,"0")</f>
        <v>180.48</v>
      </c>
      <c r="BO516" s="64">
        <f t="shared" ref="BO516:BO521" si="92">IFERROR(1/J516*(X516/H516),"0")</f>
        <v>0.30412296037296038</v>
      </c>
      <c r="BP516" s="64">
        <f t="shared" ref="BP516:BP521" si="93">IFERROR(1/J516*(Y516/H516),"0")</f>
        <v>0.30769230769230771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213</v>
      </c>
      <c r="Y517" s="384">
        <f t="shared" si="89"/>
        <v>216.48000000000002</v>
      </c>
      <c r="Z517" s="36">
        <f>IFERROR(IF(Y517=0,"",ROUNDUP(Y517/H517,0)*0.01196),"")</f>
        <v>0.49036000000000002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227.52272727272725</v>
      </c>
      <c r="BN517" s="64">
        <f t="shared" si="91"/>
        <v>231.24</v>
      </c>
      <c r="BO517" s="64">
        <f t="shared" si="92"/>
        <v>0.38789335664335661</v>
      </c>
      <c r="BP517" s="64">
        <f t="shared" si="93"/>
        <v>0.39423076923076927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98</v>
      </c>
      <c r="Y518" s="384">
        <f t="shared" si="89"/>
        <v>100.32000000000001</v>
      </c>
      <c r="Z518" s="36">
        <f>IFERROR(IF(Y518=0,"",ROUNDUP(Y518/H518,0)*0.01196),"")</f>
        <v>0.22724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104.68181818181816</v>
      </c>
      <c r="BN518" s="64">
        <f t="shared" si="91"/>
        <v>107.16</v>
      </c>
      <c r="BO518" s="64">
        <f t="shared" si="92"/>
        <v>0.17846736596736595</v>
      </c>
      <c r="BP518" s="64">
        <f t="shared" si="93"/>
        <v>0.18269230769230771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90.530303030303031</v>
      </c>
      <c r="Y522" s="385">
        <f>IFERROR(Y516/H516,"0")+IFERROR(Y517/H517,"0")+IFERROR(Y518/H518,"0")+IFERROR(Y519/H519,"0")+IFERROR(Y520/H520,"0")+IFERROR(Y521/H521,"0")</f>
        <v>92</v>
      </c>
      <c r="Z522" s="385">
        <f>IFERROR(IF(Z516="",0,Z516),"0")+IFERROR(IF(Z517="",0,Z517),"0")+IFERROR(IF(Z518="",0,Z518),"0")+IFERROR(IF(Z519="",0,Z519),"0")+IFERROR(IF(Z520="",0,Z520),"0")+IFERROR(IF(Z521="",0,Z521),"0")</f>
        <v>1.10032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478</v>
      </c>
      <c r="Y523" s="385">
        <f>IFERROR(SUM(Y516:Y521),"0")</f>
        <v>485.76000000000005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8516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8660.0499999999993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8966.5584954849073</v>
      </c>
      <c r="Y596" s="385">
        <f>IFERROR(SUM(BN22:BN592),"0")</f>
        <v>9118.1180000000004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15</v>
      </c>
      <c r="Y597" s="38">
        <f>ROUNDUP(SUM(BP22:BP592),0)</f>
        <v>15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9341.5584954849073</v>
      </c>
      <c r="Y598" s="385">
        <f>GrossWeightTotalR+PalletQtyTotalR*25</f>
        <v>9493.1180000000004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1276.1399516061281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1297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17.027360000000002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54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297.60000000000002</v>
      </c>
      <c r="E605" s="46">
        <f>IFERROR(Y105*1,"0")+IFERROR(Y106*1,"0")+IFERROR(Y107*1,"0")+IFERROR(Y108*1,"0")+IFERROR(Y109*1,"0")+IFERROR(Y113*1,"0")+IFERROR(Y114*1,"0")+IFERROR(Y115*1,"0")+IFERROR(Y116*1,"0")+IFERROR(Y117*1,"0")</f>
        <v>149.4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451.90000000000003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63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946.79999999999984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108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175.35000000000002</v>
      </c>
      <c r="V605" s="46">
        <f>IFERROR(Y364*1,"0")+IFERROR(Y368*1,"0")+IFERROR(Y369*1,"0")+IFERROR(Y370*1,"0")</f>
        <v>3.6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3895.8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312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226.8</v>
      </c>
      <c r="Z605" s="46">
        <f>IFERROR(Y469*1,"0")+IFERROR(Y473*1,"0")+IFERROR(Y474*1,"0")+IFERROR(Y475*1,"0")+IFERROR(Y476*1,"0")+IFERROR(Y477*1,"0")+IFERROR(Y478*1,"0")+IFERROR(Y482*1,"0")</f>
        <v>365.40000000000003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1610.4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