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9,24 ПОКОМ ЗПФ филиалы\"/>
    </mc:Choice>
  </mc:AlternateContent>
  <xr:revisionPtr revIDLastSave="0" documentId="13_ncr:1_{B200F968-4E00-42AC-ACEF-8B37B6B6CA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" i="1" l="1"/>
  <c r="F32" i="1"/>
  <c r="E32" i="1"/>
  <c r="AG79" i="1" l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1" i="1"/>
  <c r="AF21" i="1"/>
  <c r="AG20" i="1"/>
  <c r="AF20" i="1"/>
  <c r="AG17" i="1"/>
  <c r="AF17" i="1"/>
  <c r="AG16" i="1"/>
  <c r="AF16" i="1"/>
  <c r="AG15" i="1"/>
  <c r="AF15" i="1"/>
  <c r="AG14" i="1"/>
  <c r="AF14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14" i="1" l="1"/>
  <c r="AD66" i="1"/>
  <c r="AB7" i="1"/>
  <c r="AB9" i="1"/>
  <c r="AB11" i="1"/>
  <c r="AB12" i="1"/>
  <c r="AB13" i="1"/>
  <c r="AB15" i="1"/>
  <c r="AB17" i="1"/>
  <c r="AB18" i="1"/>
  <c r="AB19" i="1"/>
  <c r="AB27" i="1"/>
  <c r="AB28" i="1"/>
  <c r="AB30" i="1"/>
  <c r="AB31" i="1"/>
  <c r="AB34" i="1"/>
  <c r="AB35" i="1"/>
  <c r="AB36" i="1"/>
  <c r="AB37" i="1"/>
  <c r="AB38" i="1"/>
  <c r="AB40" i="1"/>
  <c r="AB41" i="1"/>
  <c r="AB42" i="1"/>
  <c r="AB44" i="1"/>
  <c r="AB45" i="1"/>
  <c r="AB61" i="1"/>
  <c r="AB62" i="1"/>
  <c r="AB63" i="1"/>
  <c r="AB64" i="1"/>
  <c r="AB65" i="1"/>
  <c r="AB73" i="1"/>
  <c r="AB74" i="1"/>
  <c r="O7" i="1"/>
  <c r="O8" i="1"/>
  <c r="O9" i="1"/>
  <c r="O10" i="1"/>
  <c r="P10" i="1" s="1"/>
  <c r="O11" i="1"/>
  <c r="O12" i="1"/>
  <c r="O13" i="1"/>
  <c r="O14" i="1"/>
  <c r="AB14" i="1" s="1"/>
  <c r="O15" i="1"/>
  <c r="O16" i="1"/>
  <c r="AD16" i="1" s="1"/>
  <c r="O17" i="1"/>
  <c r="O18" i="1"/>
  <c r="O19" i="1"/>
  <c r="O20" i="1"/>
  <c r="O21" i="1"/>
  <c r="AD21" i="1" s="1"/>
  <c r="O22" i="1"/>
  <c r="AD22" i="1" s="1"/>
  <c r="O23" i="1"/>
  <c r="AD23" i="1" s="1"/>
  <c r="O24" i="1"/>
  <c r="AD24" i="1" s="1"/>
  <c r="O25" i="1"/>
  <c r="P25" i="1" s="1"/>
  <c r="AD25" i="1" s="1"/>
  <c r="O26" i="1"/>
  <c r="O27" i="1"/>
  <c r="O28" i="1"/>
  <c r="O29" i="1"/>
  <c r="O30" i="1"/>
  <c r="O31" i="1"/>
  <c r="O32" i="1"/>
  <c r="O33" i="1"/>
  <c r="AD33" i="1" s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AD51" i="1" s="1"/>
  <c r="O52" i="1"/>
  <c r="AD52" i="1" s="1"/>
  <c r="O53" i="1"/>
  <c r="P53" i="1" s="1"/>
  <c r="AD53" i="1" s="1"/>
  <c r="O54" i="1"/>
  <c r="P54" i="1" s="1"/>
  <c r="AD54" i="1" s="1"/>
  <c r="O55" i="1"/>
  <c r="AD55" i="1" s="1"/>
  <c r="O56" i="1"/>
  <c r="O57" i="1"/>
  <c r="P57" i="1" s="1"/>
  <c r="AD57" i="1" s="1"/>
  <c r="O58" i="1"/>
  <c r="AD58" i="1" s="1"/>
  <c r="O59" i="1"/>
  <c r="O60" i="1"/>
  <c r="O61" i="1"/>
  <c r="O62" i="1"/>
  <c r="O63" i="1"/>
  <c r="O64" i="1"/>
  <c r="O65" i="1"/>
  <c r="O66" i="1"/>
  <c r="AB66" i="1" s="1"/>
  <c r="O67" i="1"/>
  <c r="O68" i="1"/>
  <c r="O69" i="1"/>
  <c r="AD69" i="1" s="1"/>
  <c r="O70" i="1"/>
  <c r="P70" i="1" s="1"/>
  <c r="AB70" i="1" s="1"/>
  <c r="O71" i="1"/>
  <c r="P71" i="1" s="1"/>
  <c r="AD71" i="1" s="1"/>
  <c r="O72" i="1"/>
  <c r="O73" i="1"/>
  <c r="O74" i="1"/>
  <c r="O75" i="1"/>
  <c r="O76" i="1"/>
  <c r="O77" i="1"/>
  <c r="P77" i="1" s="1"/>
  <c r="AD77" i="1" s="1"/>
  <c r="O78" i="1"/>
  <c r="P78" i="1" s="1"/>
  <c r="O79" i="1"/>
  <c r="P79" i="1" s="1"/>
  <c r="O6" i="1"/>
  <c r="AD6" i="1" s="1"/>
  <c r="AB78" i="1" l="1"/>
  <c r="P76" i="1"/>
  <c r="AB76" i="1" s="1"/>
  <c r="P68" i="1"/>
  <c r="AB68" i="1" s="1"/>
  <c r="P60" i="1"/>
  <c r="AD60" i="1" s="1"/>
  <c r="P56" i="1"/>
  <c r="AD56" i="1" s="1"/>
  <c r="P50" i="1"/>
  <c r="AD50" i="1" s="1"/>
  <c r="P48" i="1"/>
  <c r="AD48" i="1" s="1"/>
  <c r="P46" i="1"/>
  <c r="AD46" i="1" s="1"/>
  <c r="P32" i="1"/>
  <c r="AD32" i="1" s="1"/>
  <c r="P26" i="1"/>
  <c r="AD26" i="1" s="1"/>
  <c r="P20" i="1"/>
  <c r="AB20" i="1" s="1"/>
  <c r="AD10" i="1"/>
  <c r="P8" i="1"/>
  <c r="AB8" i="1" s="1"/>
  <c r="P75" i="1"/>
  <c r="AD75" i="1" s="1"/>
  <c r="P67" i="1"/>
  <c r="AD67" i="1" s="1"/>
  <c r="P59" i="1"/>
  <c r="AD59" i="1" s="1"/>
  <c r="P49" i="1"/>
  <c r="AD49" i="1" s="1"/>
  <c r="P47" i="1"/>
  <c r="AD47" i="1" s="1"/>
  <c r="P43" i="1"/>
  <c r="AD43" i="1" s="1"/>
  <c r="P39" i="1"/>
  <c r="AD39" i="1" s="1"/>
  <c r="P29" i="1"/>
  <c r="AD29" i="1" s="1"/>
  <c r="AD79" i="1"/>
  <c r="P72" i="1"/>
  <c r="AB72" i="1" s="1"/>
  <c r="AD76" i="1"/>
  <c r="Q76" i="1" s="1"/>
  <c r="T76" i="1" s="1"/>
  <c r="AD70" i="1"/>
  <c r="AE70" i="1" s="1"/>
  <c r="Q6" i="1"/>
  <c r="T6" i="1" s="1"/>
  <c r="AE6" i="1"/>
  <c r="Q58" i="1"/>
  <c r="T58" i="1" s="1"/>
  <c r="AE58" i="1"/>
  <c r="Q54" i="1"/>
  <c r="T54" i="1" s="1"/>
  <c r="AE54" i="1"/>
  <c r="Q52" i="1"/>
  <c r="T52" i="1" s="1"/>
  <c r="AE52" i="1"/>
  <c r="Q24" i="1"/>
  <c r="T24" i="1" s="1"/>
  <c r="AE24" i="1"/>
  <c r="AE16" i="1"/>
  <c r="Q16" i="1"/>
  <c r="T16" i="1" s="1"/>
  <c r="Q77" i="1"/>
  <c r="T77" i="1" s="1"/>
  <c r="AE77" i="1"/>
  <c r="Q71" i="1"/>
  <c r="T71" i="1" s="1"/>
  <c r="AE71" i="1"/>
  <c r="Q69" i="1"/>
  <c r="T69" i="1" s="1"/>
  <c r="AE69" i="1"/>
  <c r="AE57" i="1"/>
  <c r="Q57" i="1"/>
  <c r="T57" i="1" s="1"/>
  <c r="AE55" i="1"/>
  <c r="Q55" i="1"/>
  <c r="T55" i="1" s="1"/>
  <c r="AE53" i="1"/>
  <c r="Q53" i="1"/>
  <c r="T53" i="1" s="1"/>
  <c r="AE51" i="1"/>
  <c r="Q51" i="1"/>
  <c r="T51" i="1" s="1"/>
  <c r="AE33" i="1"/>
  <c r="Q33" i="1"/>
  <c r="T33" i="1" s="1"/>
  <c r="AE25" i="1"/>
  <c r="Q25" i="1"/>
  <c r="T25" i="1" s="1"/>
  <c r="AE23" i="1"/>
  <c r="Q23" i="1"/>
  <c r="T23" i="1" s="1"/>
  <c r="AE21" i="1"/>
  <c r="Q21" i="1"/>
  <c r="T21" i="1" s="1"/>
  <c r="AB77" i="1"/>
  <c r="AB71" i="1"/>
  <c r="AB69" i="1"/>
  <c r="AB57" i="1"/>
  <c r="AB55" i="1"/>
  <c r="AB53" i="1"/>
  <c r="AB51" i="1"/>
  <c r="AB43" i="1"/>
  <c r="AB33" i="1"/>
  <c r="AB25" i="1"/>
  <c r="AB23" i="1"/>
  <c r="AB21" i="1"/>
  <c r="AE66" i="1"/>
  <c r="Q66" i="1"/>
  <c r="T66" i="1" s="1"/>
  <c r="Q14" i="1"/>
  <c r="T14" i="1" s="1"/>
  <c r="AE14" i="1"/>
  <c r="Q22" i="1"/>
  <c r="T22" i="1" s="1"/>
  <c r="AE22" i="1"/>
  <c r="AB6" i="1"/>
  <c r="AB58" i="1"/>
  <c r="AB54" i="1"/>
  <c r="AB52" i="1"/>
  <c r="AB50" i="1"/>
  <c r="AB24" i="1"/>
  <c r="AB22" i="1"/>
  <c r="AB16" i="1"/>
  <c r="AB10" i="1"/>
  <c r="U6" i="1"/>
  <c r="U78" i="1"/>
  <c r="U76" i="1"/>
  <c r="T74" i="1"/>
  <c r="U74" i="1"/>
  <c r="U72" i="1"/>
  <c r="U70" i="1"/>
  <c r="U68" i="1"/>
  <c r="U66" i="1"/>
  <c r="T64" i="1"/>
  <c r="U64" i="1"/>
  <c r="T62" i="1"/>
  <c r="U62" i="1"/>
  <c r="U60" i="1"/>
  <c r="U58" i="1"/>
  <c r="U56" i="1"/>
  <c r="U54" i="1"/>
  <c r="U52" i="1"/>
  <c r="U50" i="1"/>
  <c r="U48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U32" i="1"/>
  <c r="T30" i="1"/>
  <c r="U30" i="1"/>
  <c r="T28" i="1"/>
  <c r="U28" i="1"/>
  <c r="U26" i="1"/>
  <c r="U24" i="1"/>
  <c r="U22" i="1"/>
  <c r="U20" i="1"/>
  <c r="T18" i="1"/>
  <c r="U18" i="1"/>
  <c r="U16" i="1"/>
  <c r="U14" i="1"/>
  <c r="T12" i="1"/>
  <c r="U12" i="1"/>
  <c r="U10" i="1"/>
  <c r="U8" i="1"/>
  <c r="U79" i="1"/>
  <c r="U77" i="1"/>
  <c r="U75" i="1"/>
  <c r="U73" i="1"/>
  <c r="T73" i="1"/>
  <c r="U71" i="1"/>
  <c r="U69" i="1"/>
  <c r="U67" i="1"/>
  <c r="U65" i="1"/>
  <c r="T65" i="1"/>
  <c r="U63" i="1"/>
  <c r="T63" i="1"/>
  <c r="U61" i="1"/>
  <c r="T61" i="1"/>
  <c r="U59" i="1"/>
  <c r="U57" i="1"/>
  <c r="U55" i="1"/>
  <c r="U53" i="1"/>
  <c r="U51" i="1"/>
  <c r="U49" i="1"/>
  <c r="U47" i="1"/>
  <c r="U45" i="1"/>
  <c r="T45" i="1"/>
  <c r="U43" i="1"/>
  <c r="U41" i="1"/>
  <c r="T41" i="1"/>
  <c r="U39" i="1"/>
  <c r="U37" i="1"/>
  <c r="T37" i="1"/>
  <c r="U35" i="1"/>
  <c r="T35" i="1"/>
  <c r="U33" i="1"/>
  <c r="U31" i="1"/>
  <c r="T31" i="1"/>
  <c r="U29" i="1"/>
  <c r="U27" i="1"/>
  <c r="T27" i="1"/>
  <c r="U25" i="1"/>
  <c r="U23" i="1"/>
  <c r="U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26" i="1" l="1"/>
  <c r="AB67" i="1"/>
  <c r="AD20" i="1"/>
  <c r="AE20" i="1" s="1"/>
  <c r="AB49" i="1"/>
  <c r="AD72" i="1"/>
  <c r="Q72" i="1" s="1"/>
  <c r="T72" i="1" s="1"/>
  <c r="AB46" i="1"/>
  <c r="Q39" i="1"/>
  <c r="T39" i="1" s="1"/>
  <c r="AE39" i="1"/>
  <c r="AE47" i="1"/>
  <c r="Q47" i="1"/>
  <c r="T47" i="1" s="1"/>
  <c r="AE59" i="1"/>
  <c r="Q59" i="1"/>
  <c r="T59" i="1" s="1"/>
  <c r="Q75" i="1"/>
  <c r="T75" i="1" s="1"/>
  <c r="AE75" i="1"/>
  <c r="AE10" i="1"/>
  <c r="Q10" i="1"/>
  <c r="T10" i="1" s="1"/>
  <c r="Q26" i="1"/>
  <c r="T26" i="1" s="1"/>
  <c r="AE26" i="1"/>
  <c r="Q46" i="1"/>
  <c r="T46" i="1" s="1"/>
  <c r="AE46" i="1"/>
  <c r="Q50" i="1"/>
  <c r="T50" i="1" s="1"/>
  <c r="AE50" i="1"/>
  <c r="Q60" i="1"/>
  <c r="T60" i="1" s="1"/>
  <c r="AE60" i="1"/>
  <c r="AE29" i="1"/>
  <c r="Q29" i="1"/>
  <c r="T29" i="1" s="1"/>
  <c r="AE43" i="1"/>
  <c r="Q43" i="1"/>
  <c r="T43" i="1" s="1"/>
  <c r="AE49" i="1"/>
  <c r="Q49" i="1"/>
  <c r="T49" i="1" s="1"/>
  <c r="Q67" i="1"/>
  <c r="T67" i="1" s="1"/>
  <c r="AE67" i="1"/>
  <c r="Q32" i="1"/>
  <c r="T32" i="1" s="1"/>
  <c r="AE32" i="1"/>
  <c r="Q48" i="1"/>
  <c r="T48" i="1" s="1"/>
  <c r="AE48" i="1"/>
  <c r="Q56" i="1"/>
  <c r="T56" i="1" s="1"/>
  <c r="AE56" i="1"/>
  <c r="AB32" i="1"/>
  <c r="AB48" i="1"/>
  <c r="AB56" i="1"/>
  <c r="AB60" i="1"/>
  <c r="AE72" i="1"/>
  <c r="AB29" i="1"/>
  <c r="AB39" i="1"/>
  <c r="AB47" i="1"/>
  <c r="AB59" i="1"/>
  <c r="AB75" i="1"/>
  <c r="AD8" i="1"/>
  <c r="AE8" i="1" s="1"/>
  <c r="AD68" i="1"/>
  <c r="AE68" i="1" s="1"/>
  <c r="AD78" i="1"/>
  <c r="AE78" i="1" s="1"/>
  <c r="Q68" i="1"/>
  <c r="T68" i="1" s="1"/>
  <c r="Q79" i="1"/>
  <c r="T79" i="1" s="1"/>
  <c r="AE79" i="1"/>
  <c r="AB79" i="1"/>
  <c r="P5" i="1"/>
  <c r="Q8" i="1"/>
  <c r="T8" i="1" s="1"/>
  <c r="Q70" i="1"/>
  <c r="T70" i="1" s="1"/>
  <c r="Q78" i="1"/>
  <c r="T78" i="1" s="1"/>
  <c r="AE76" i="1"/>
  <c r="K5" i="1"/>
  <c r="Q20" i="1" l="1"/>
  <c r="T20" i="1" s="1"/>
  <c r="AB5" i="1"/>
  <c r="AD5" i="1"/>
  <c r="AE5" i="1"/>
  <c r="Q5" i="1"/>
</calcChain>
</file>

<file path=xl/sharedStrings.xml><?xml version="1.0" encoding="utf-8"?>
<sst xmlns="http://schemas.openxmlformats.org/spreadsheetml/2006/main" count="308" uniqueCount="131">
  <si>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</si>
  <si>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</si>
  <si>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</si>
  <si>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</si>
  <si>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</si>
  <si>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</si>
  <si>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</si>
  <si>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</si>
  <si>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</si>
  <si>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</si>
  <si>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</si>
  <si>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</si>
  <si>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</si>
  <si>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</si>
  <si>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</si>
  <si>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</si>
  <si>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</si>
  <si>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</si>
  <si>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</si>
  <si>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</si>
  <si>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</si>
  <si>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</si>
  <si>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</si>
  <si>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</si>
  <si>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</si>
  <si>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</si>
  <si>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01,09,</t>
  </si>
  <si>
    <t>05,09,</t>
  </si>
  <si>
    <t>29,08,</t>
  </si>
  <si>
    <t>22,08,</t>
  </si>
  <si>
    <t>15,08,</t>
  </si>
  <si>
    <t>08,08,</t>
  </si>
  <si>
    <t>01,08,</t>
  </si>
  <si>
    <t>Готовые бельмеши сочные с мясом ТМ Горячая штучка 0,3кг зам  ПОКОМ</t>
  </si>
  <si>
    <t>шт</t>
  </si>
  <si>
    <t>матрица</t>
  </si>
  <si>
    <t>новинка (Сарана)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</si>
  <si>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</si>
  <si>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</si>
  <si>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</si>
  <si>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</si>
  <si>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</si>
  <si>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</si>
  <si>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</si>
  <si>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</si>
  <si>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</si>
  <si>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</si>
  <si>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нужно увеличить продажи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</si>
  <si>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</si>
  <si>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</si>
  <si>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</si>
  <si>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 флоу-пак 0,3 кг.   Поком</t>
  </si>
  <si>
    <t>не в матрице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</si>
  <si>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</si>
  <si>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</si>
  <si>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вместо фрайпиков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</si>
  <si>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</si>
  <si>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</si>
  <si>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продукты. 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</si>
  <si>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</si>
  <si>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</si>
  <si>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.ВЕС  Поком</t>
  </si>
  <si>
    <t>вместо жар-боллов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</si>
  <si>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</si>
  <si>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</si>
  <si>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</si>
  <si>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</si>
  <si>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</si>
  <si>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</si>
  <si>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</si>
  <si>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</si>
  <si>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</si>
  <si>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</si>
  <si>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</si>
  <si>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</si>
  <si>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</si>
  <si>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</si>
  <si>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</si>
  <si>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</si>
  <si>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</si>
  <si>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</si>
  <si>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</si>
  <si>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</si>
  <si>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</si>
  <si>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</si>
  <si>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</si>
  <si>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</si>
  <si>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</si>
  <si>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</si>
  <si>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</si>
  <si>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</si>
  <si>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</si>
  <si>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</si>
  <si>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</si>
  <si>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</si>
  <si>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</si>
  <si>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</si>
  <si>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</si>
  <si>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</si>
  <si>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</si>
  <si>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</si>
  <si>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</si>
  <si>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</si>
  <si>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ТМ Зареченские ТС Зареченские продукты флу-пак 0,3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</si>
  <si>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</si>
  <si>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</si>
  <si>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</si>
  <si>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</si>
  <si>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</si>
  <si>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</si>
  <si>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</si>
  <si>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</si>
  <si>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</si>
  <si>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</si>
  <si>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</si>
  <si>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</si>
  <si>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</si>
  <si>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</si>
  <si>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</si>
  <si>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</si>
  <si>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</si>
  <si>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</si>
  <si>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</si>
  <si>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</si>
  <si>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</si>
  <si>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вместо жар-мени</t>
  </si>
  <si>
    <t>ротация на мини-чебуреки</t>
  </si>
  <si>
    <t>нужно продавать / от завода (СОСГ)</t>
  </si>
  <si>
    <t>дубль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</si>
  <si>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</t>
    </r>
  </si>
  <si>
    <t>09,09,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</si>
</sst>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5" fillId="0" borderId="1" xfId="1" applyNumberFormat="1" applyFont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5" fillId="5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5" fillId="6" borderId="1" xfId="1" applyNumberFormat="1" applyFon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5,09,24%20&#1055;&#1054;&#1050;&#1054;&#1052;%20&#1047;&#1055;&#1060;%20&#1092;&#1080;&#1083;&#1080;&#1072;&#1083;&#1099;/&#1052;&#1077;&#1083;&#1080;&#1090;&#1086;&#1087;&#1086;&#1083;&#1100;/&#1076;&#1074;%2029,08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26,08,</v>
          </cell>
          <cell r="O4" t="str">
            <v>29,08,</v>
          </cell>
          <cell r="V4" t="str">
            <v>22,08,</v>
          </cell>
          <cell r="W4" t="str">
            <v>15,08,</v>
          </cell>
          <cell r="X4" t="str">
            <v>08,08,</v>
          </cell>
          <cell r="Y4" t="str">
            <v>01,08,</v>
          </cell>
          <cell r="Z4" t="str">
            <v>25,07,</v>
          </cell>
          <cell r="AD4" t="str">
            <v>01,09,</v>
          </cell>
        </row>
        <row r="5">
          <cell r="E5">
            <v>24093</v>
          </cell>
          <cell r="F5">
            <v>20440.2</v>
          </cell>
          <cell r="J5">
            <v>23137.3</v>
          </cell>
          <cell r="K5">
            <v>955.7</v>
          </cell>
          <cell r="L5">
            <v>0</v>
          </cell>
          <cell r="M5">
            <v>0</v>
          </cell>
          <cell r="N5">
            <v>20594.2</v>
          </cell>
          <cell r="O5">
            <v>4818.5999999999995</v>
          </cell>
          <cell r="P5">
            <v>21972.6</v>
          </cell>
          <cell r="Q5">
            <v>21816</v>
          </cell>
          <cell r="R5">
            <v>0</v>
          </cell>
          <cell r="V5">
            <v>4225.4999999999991</v>
          </cell>
          <cell r="W5">
            <v>4162.3599999999988</v>
          </cell>
          <cell r="X5">
            <v>5144.8200000000006</v>
          </cell>
          <cell r="Y5">
            <v>3925.7200000000003</v>
          </cell>
          <cell r="Z5">
            <v>4380.5000000000009</v>
          </cell>
          <cell r="AB5">
            <v>10316.318000000001</v>
          </cell>
          <cell r="AD5">
            <v>2444</v>
          </cell>
          <cell r="AE5">
            <v>10257.84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D6">
            <v>672</v>
          </cell>
          <cell r="E6">
            <v>436</v>
          </cell>
          <cell r="F6">
            <v>236</v>
          </cell>
          <cell r="G6">
            <v>0.3</v>
          </cell>
          <cell r="H6">
            <v>180</v>
          </cell>
          <cell r="I6" t="str">
            <v>матрица</v>
          </cell>
          <cell r="J6">
            <v>428</v>
          </cell>
          <cell r="K6">
            <v>8</v>
          </cell>
          <cell r="N6">
            <v>0</v>
          </cell>
          <cell r="O6">
            <v>87.2</v>
          </cell>
          <cell r="P6">
            <v>897.60000000000014</v>
          </cell>
          <cell r="Q6">
            <v>840</v>
          </cell>
          <cell r="S6">
            <v>984.8</v>
          </cell>
          <cell r="T6">
            <v>12.339449541284404</v>
          </cell>
          <cell r="U6">
            <v>2.7064220183486238</v>
          </cell>
          <cell r="V6">
            <v>10.6</v>
          </cell>
          <cell r="W6">
            <v>57</v>
          </cell>
          <cell r="X6">
            <v>0</v>
          </cell>
          <cell r="Y6">
            <v>34.799999999999997</v>
          </cell>
          <cell r="Z6">
            <v>0</v>
          </cell>
          <cell r="AA6" t="str">
            <v>новинка (Сарана)</v>
          </cell>
          <cell r="AB6">
            <v>269.28000000000003</v>
          </cell>
          <cell r="AC6">
            <v>12</v>
          </cell>
          <cell r="AD6">
            <v>70</v>
          </cell>
          <cell r="AE6">
            <v>252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>
            <v>180</v>
          </cell>
          <cell r="I7" t="str">
            <v>матрица</v>
          </cell>
          <cell r="K7">
            <v>0</v>
          </cell>
          <cell r="O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 t="str">
            <v>нет потребности</v>
          </cell>
          <cell r="AB7">
            <v>0</v>
          </cell>
          <cell r="AC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2450</v>
          </cell>
          <cell r="D8">
            <v>672</v>
          </cell>
          <cell r="E8">
            <v>1036</v>
          </cell>
          <cell r="F8">
            <v>1870</v>
          </cell>
          <cell r="G8">
            <v>0.3</v>
          </cell>
          <cell r="H8">
            <v>180</v>
          </cell>
          <cell r="I8" t="str">
            <v>матрица</v>
          </cell>
          <cell r="J8">
            <v>1024</v>
          </cell>
          <cell r="K8">
            <v>12</v>
          </cell>
          <cell r="N8">
            <v>672</v>
          </cell>
          <cell r="O8">
            <v>207.2</v>
          </cell>
          <cell r="Q8">
            <v>0</v>
          </cell>
          <cell r="S8">
            <v>358.79999999999973</v>
          </cell>
          <cell r="T8">
            <v>12.26833976833977</v>
          </cell>
          <cell r="U8">
            <v>12.26833976833977</v>
          </cell>
          <cell r="V8">
            <v>240.4</v>
          </cell>
          <cell r="W8">
            <v>232.6</v>
          </cell>
          <cell r="X8">
            <v>293.2</v>
          </cell>
          <cell r="Y8">
            <v>236.6</v>
          </cell>
          <cell r="Z8">
            <v>248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D9">
            <v>6</v>
          </cell>
          <cell r="E9">
            <v>6</v>
          </cell>
          <cell r="G9">
            <v>0</v>
          </cell>
          <cell r="H9">
            <v>180</v>
          </cell>
          <cell r="I9" t="str">
            <v>матрица</v>
          </cell>
          <cell r="J9">
            <v>4</v>
          </cell>
          <cell r="K9">
            <v>2</v>
          </cell>
          <cell r="O9">
            <v>1.2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 t="str">
            <v>нет потребности</v>
          </cell>
          <cell r="AB9">
            <v>0</v>
          </cell>
          <cell r="AC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1671</v>
          </cell>
          <cell r="D10">
            <v>684</v>
          </cell>
          <cell r="E10">
            <v>1546</v>
          </cell>
          <cell r="F10">
            <v>537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1529</v>
          </cell>
          <cell r="K10">
            <v>17</v>
          </cell>
          <cell r="N10">
            <v>2352</v>
          </cell>
          <cell r="O10">
            <v>309.2</v>
          </cell>
          <cell r="P10">
            <v>1130.5999999999999</v>
          </cell>
          <cell r="Q10">
            <v>1176</v>
          </cell>
          <cell r="S10">
            <v>1439.8000000000002</v>
          </cell>
          <cell r="T10">
            <v>13.146830530401035</v>
          </cell>
          <cell r="U10">
            <v>9.3434670116429501</v>
          </cell>
          <cell r="V10">
            <v>295.60000000000002</v>
          </cell>
          <cell r="W10">
            <v>254</v>
          </cell>
          <cell r="X10">
            <v>319</v>
          </cell>
          <cell r="Y10">
            <v>281.8</v>
          </cell>
          <cell r="Z10">
            <v>334.6</v>
          </cell>
          <cell r="AB10">
            <v>339.17999999999995</v>
          </cell>
          <cell r="AC10">
            <v>12</v>
          </cell>
          <cell r="AD10">
            <v>98</v>
          </cell>
          <cell r="AE10">
            <v>352.8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>
            <v>180</v>
          </cell>
          <cell r="I11" t="str">
            <v>матрица</v>
          </cell>
          <cell r="K11">
            <v>0</v>
          </cell>
          <cell r="O11">
            <v>0</v>
          </cell>
          <cell r="T11" t="e">
            <v>#DIV/0!</v>
          </cell>
          <cell r="U11" t="e">
            <v>#DIV/0!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 t="str">
            <v>нет потребности</v>
          </cell>
          <cell r="AB11">
            <v>0</v>
          </cell>
          <cell r="AC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308</v>
          </cell>
          <cell r="E13">
            <v>104.5</v>
          </cell>
          <cell r="F13">
            <v>187</v>
          </cell>
          <cell r="G13">
            <v>1</v>
          </cell>
          <cell r="H13">
            <v>180</v>
          </cell>
          <cell r="I13" t="str">
            <v>матрица</v>
          </cell>
          <cell r="J13">
            <v>104</v>
          </cell>
          <cell r="K13">
            <v>0.5</v>
          </cell>
          <cell r="N13">
            <v>264</v>
          </cell>
          <cell r="O13">
            <v>20.9</v>
          </cell>
          <cell r="Q13">
            <v>0</v>
          </cell>
          <cell r="T13">
            <v>21.578947368421055</v>
          </cell>
          <cell r="U13">
            <v>21.578947368421055</v>
          </cell>
          <cell r="V13">
            <v>36.299999999999997</v>
          </cell>
          <cell r="W13">
            <v>28.6</v>
          </cell>
          <cell r="X13">
            <v>41.9</v>
          </cell>
          <cell r="Y13">
            <v>48.4</v>
          </cell>
          <cell r="Z13">
            <v>42.9</v>
          </cell>
          <cell r="AB13">
            <v>0</v>
          </cell>
          <cell r="AC13">
            <v>5.5</v>
          </cell>
          <cell r="AD13">
            <v>0</v>
          </cell>
          <cell r="AE13">
            <v>0</v>
          </cell>
          <cell r="AF13">
            <v>12</v>
          </cell>
          <cell r="AG13">
            <v>84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85.1</v>
          </cell>
          <cell r="D14">
            <v>3.7</v>
          </cell>
          <cell r="E14">
            <v>3.7</v>
          </cell>
          <cell r="F14">
            <v>85.1</v>
          </cell>
          <cell r="G14">
            <v>1</v>
          </cell>
          <cell r="H14">
            <v>180</v>
          </cell>
          <cell r="I14" t="str">
            <v>матрица</v>
          </cell>
          <cell r="J14">
            <v>3.7</v>
          </cell>
          <cell r="K14">
            <v>0</v>
          </cell>
          <cell r="N14">
            <v>0</v>
          </cell>
          <cell r="O14">
            <v>0.74</v>
          </cell>
          <cell r="Q14">
            <v>0</v>
          </cell>
          <cell r="T14">
            <v>115</v>
          </cell>
          <cell r="U14">
            <v>115</v>
          </cell>
          <cell r="V14">
            <v>0</v>
          </cell>
          <cell r="W14">
            <v>0</v>
          </cell>
          <cell r="X14">
            <v>0.74</v>
          </cell>
          <cell r="Y14">
            <v>1.48</v>
          </cell>
          <cell r="Z14">
            <v>0</v>
          </cell>
          <cell r="AA14" t="str">
            <v>нужно увеличить продажи</v>
          </cell>
          <cell r="AB14">
            <v>0</v>
          </cell>
          <cell r="AC14">
            <v>3.7</v>
          </cell>
          <cell r="AD14">
            <v>0</v>
          </cell>
          <cell r="AE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730</v>
          </cell>
          <cell r="D16">
            <v>181</v>
          </cell>
          <cell r="E16">
            <v>793</v>
          </cell>
          <cell r="F16">
            <v>9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786</v>
          </cell>
          <cell r="K16">
            <v>7</v>
          </cell>
          <cell r="N16">
            <v>336</v>
          </cell>
          <cell r="O16">
            <v>158.6</v>
          </cell>
          <cell r="P16">
            <v>1716.7999999999997</v>
          </cell>
          <cell r="Q16">
            <v>1680</v>
          </cell>
          <cell r="S16">
            <v>1875.4</v>
          </cell>
          <cell r="T16">
            <v>12.76796973518285</v>
          </cell>
          <cell r="U16">
            <v>2.1752837326607821</v>
          </cell>
          <cell r="V16">
            <v>75.8</v>
          </cell>
          <cell r="W16">
            <v>1.6</v>
          </cell>
          <cell r="X16">
            <v>104.6</v>
          </cell>
          <cell r="Y16">
            <v>0</v>
          </cell>
          <cell r="Z16">
            <v>32.799999999999997</v>
          </cell>
          <cell r="AA16" t="str">
            <v>новинка (Сарана)</v>
          </cell>
          <cell r="AB16">
            <v>429.19999999999993</v>
          </cell>
          <cell r="AC16">
            <v>12</v>
          </cell>
          <cell r="AD16">
            <v>140</v>
          </cell>
          <cell r="AE16">
            <v>420</v>
          </cell>
          <cell r="AF16">
            <v>14</v>
          </cell>
          <cell r="AG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G17">
            <v>0</v>
          </cell>
          <cell r="H17">
            <v>180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B17">
            <v>0</v>
          </cell>
          <cell r="AC17">
            <v>0</v>
          </cell>
          <cell r="AF17">
            <v>14</v>
          </cell>
          <cell r="AG17">
            <v>70</v>
          </cell>
        </row>
        <row r="18">
          <cell r="A18" t="str">
            <v>Мини-пицца с ветчиной и сыром ТМ Зареченские продукты флоу-пак 0,3 кг.   Поком</v>
          </cell>
          <cell r="B18" t="str">
            <v>шт</v>
          </cell>
          <cell r="D18">
            <v>9</v>
          </cell>
          <cell r="F18">
            <v>9</v>
          </cell>
          <cell r="G18">
            <v>0</v>
          </cell>
          <cell r="H18">
            <v>180</v>
          </cell>
          <cell r="I18" t="str">
            <v>не в матрице</v>
          </cell>
          <cell r="K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 t="str">
            <v>от завода (СОСГ)</v>
          </cell>
          <cell r="AB18">
            <v>0</v>
          </cell>
          <cell r="AC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-3.7</v>
          </cell>
          <cell r="D19">
            <v>7.4</v>
          </cell>
          <cell r="E19">
            <v>3.7</v>
          </cell>
          <cell r="F19">
            <v>-3.7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3.7</v>
          </cell>
          <cell r="K19">
            <v>0</v>
          </cell>
          <cell r="O19">
            <v>0.74</v>
          </cell>
          <cell r="T19">
            <v>-5</v>
          </cell>
          <cell r="U19">
            <v>-5</v>
          </cell>
          <cell r="V19">
            <v>2.96</v>
          </cell>
          <cell r="W19">
            <v>6.6599999999999993</v>
          </cell>
          <cell r="X19">
            <v>56.239999999999988</v>
          </cell>
          <cell r="Y19">
            <v>36.380000000000003</v>
          </cell>
          <cell r="Z19">
            <v>61.42</v>
          </cell>
          <cell r="AB19">
            <v>0</v>
          </cell>
          <cell r="AC19">
            <v>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463.5</v>
          </cell>
          <cell r="E20">
            <v>267</v>
          </cell>
          <cell r="F20">
            <v>144.30000000000001</v>
          </cell>
          <cell r="G20">
            <v>1</v>
          </cell>
          <cell r="H20">
            <v>180</v>
          </cell>
          <cell r="I20" t="str">
            <v>матрица</v>
          </cell>
          <cell r="J20">
            <v>264.7</v>
          </cell>
          <cell r="K20">
            <v>2.3000000000000114</v>
          </cell>
          <cell r="N20">
            <v>569.80000000000007</v>
          </cell>
          <cell r="O20">
            <v>53.4</v>
          </cell>
          <cell r="Q20">
            <v>0</v>
          </cell>
          <cell r="S20">
            <v>33.499999999999943</v>
          </cell>
          <cell r="T20">
            <v>13.372659176029966</v>
          </cell>
          <cell r="U20">
            <v>13.372659176029966</v>
          </cell>
          <cell r="V20">
            <v>64.180000000000007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 t="str">
            <v>вместо фрайпиков</v>
          </cell>
          <cell r="AB20">
            <v>0</v>
          </cell>
          <cell r="AC20">
            <v>3.7</v>
          </cell>
          <cell r="AD20">
            <v>0</v>
          </cell>
          <cell r="AE20">
            <v>0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83</v>
          </cell>
          <cell r="E21">
            <v>50</v>
          </cell>
          <cell r="F21">
            <v>19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53</v>
          </cell>
          <cell r="K21">
            <v>-3</v>
          </cell>
          <cell r="N21">
            <v>252</v>
          </cell>
          <cell r="O21">
            <v>10</v>
          </cell>
          <cell r="Q21">
            <v>0</v>
          </cell>
          <cell r="T21">
            <v>27.1</v>
          </cell>
          <cell r="U21">
            <v>27.1</v>
          </cell>
          <cell r="V21">
            <v>23.6</v>
          </cell>
          <cell r="W21">
            <v>11.6</v>
          </cell>
          <cell r="X21">
            <v>15</v>
          </cell>
          <cell r="Y21">
            <v>8.4</v>
          </cell>
          <cell r="Z21">
            <v>0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Мини-чебуречки с мясом  ТМ Зареченские ТС Зареченские продукты флоу-пак 0,3 кг.  Поком</v>
          </cell>
          <cell r="B22" t="str">
            <v>шт</v>
          </cell>
          <cell r="C22">
            <v>74</v>
          </cell>
          <cell r="E22">
            <v>50</v>
          </cell>
          <cell r="F22">
            <v>4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50</v>
          </cell>
          <cell r="K22">
            <v>0</v>
          </cell>
          <cell r="N22">
            <v>324</v>
          </cell>
          <cell r="O22">
            <v>10</v>
          </cell>
          <cell r="Q22">
            <v>0</v>
          </cell>
          <cell r="T22">
            <v>32.799999999999997</v>
          </cell>
          <cell r="U22">
            <v>32.799999999999997</v>
          </cell>
          <cell r="V22">
            <v>24.6</v>
          </cell>
          <cell r="W22">
            <v>8.4</v>
          </cell>
          <cell r="X22">
            <v>11.2</v>
          </cell>
          <cell r="Y22">
            <v>11.2</v>
          </cell>
          <cell r="Z22">
            <v>0</v>
          </cell>
          <cell r="AB22">
            <v>0</v>
          </cell>
          <cell r="AC22">
            <v>9</v>
          </cell>
          <cell r="AD22">
            <v>0</v>
          </cell>
          <cell r="AE22">
            <v>0</v>
          </cell>
          <cell r="AF22">
            <v>18</v>
          </cell>
          <cell r="AG22">
            <v>234</v>
          </cell>
        </row>
        <row r="23">
          <cell r="A23" t="str">
            <v>Мини-чебуречки с сыром и ветчиной  ТМ Зареченские ТС Зареченские продукты флоу-пак 0,3 кг.  Поком</v>
          </cell>
          <cell r="B23" t="str">
            <v>шт</v>
          </cell>
          <cell r="C23">
            <v>109</v>
          </cell>
          <cell r="E23">
            <v>49</v>
          </cell>
          <cell r="F23">
            <v>51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50</v>
          </cell>
          <cell r="K23">
            <v>-1</v>
          </cell>
          <cell r="N23">
            <v>162</v>
          </cell>
          <cell r="O23">
            <v>9.8000000000000007</v>
          </cell>
          <cell r="Q23">
            <v>0</v>
          </cell>
          <cell r="T23">
            <v>21.73469387755102</v>
          </cell>
          <cell r="U23">
            <v>21.73469387755102</v>
          </cell>
          <cell r="V23">
            <v>12.4</v>
          </cell>
          <cell r="W23">
            <v>8.1999999999999993</v>
          </cell>
          <cell r="X23">
            <v>15</v>
          </cell>
          <cell r="Y23">
            <v>8.8000000000000007</v>
          </cell>
          <cell r="Z23">
            <v>0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Мини-шарики с курочкой и сыром ТМ Зареченские .ВЕС  Поком</v>
          </cell>
          <cell r="B24" t="str">
            <v>кг</v>
          </cell>
          <cell r="C24">
            <v>3</v>
          </cell>
          <cell r="D24">
            <v>252</v>
          </cell>
          <cell r="E24">
            <v>93</v>
          </cell>
          <cell r="F24">
            <v>159</v>
          </cell>
          <cell r="G24">
            <v>1</v>
          </cell>
          <cell r="H24">
            <v>180</v>
          </cell>
          <cell r="I24" t="str">
            <v>матрица</v>
          </cell>
          <cell r="J24">
            <v>101.1</v>
          </cell>
          <cell r="K24">
            <v>-8.0999999999999943</v>
          </cell>
          <cell r="N24">
            <v>0</v>
          </cell>
          <cell r="O24">
            <v>18.600000000000001</v>
          </cell>
          <cell r="P24">
            <v>101.40000000000003</v>
          </cell>
          <cell r="Q24">
            <v>84</v>
          </cell>
          <cell r="S24">
            <v>101.40000000000003</v>
          </cell>
          <cell r="T24">
            <v>13.064516129032256</v>
          </cell>
          <cell r="U24">
            <v>8.5483870967741922</v>
          </cell>
          <cell r="V24">
            <v>11.4</v>
          </cell>
          <cell r="W24">
            <v>22.34</v>
          </cell>
          <cell r="X24">
            <v>0</v>
          </cell>
          <cell r="Y24">
            <v>0</v>
          </cell>
          <cell r="Z24">
            <v>0</v>
          </cell>
          <cell r="AA24" t="str">
            <v>вместо жар-боллов</v>
          </cell>
          <cell r="AB24">
            <v>101.40000000000003</v>
          </cell>
          <cell r="AC24">
            <v>3</v>
          </cell>
          <cell r="AD24">
            <v>28</v>
          </cell>
          <cell r="AE24">
            <v>84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1701</v>
          </cell>
          <cell r="D25">
            <v>763</v>
          </cell>
          <cell r="E25">
            <v>1069</v>
          </cell>
          <cell r="F25">
            <v>1247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1064</v>
          </cell>
          <cell r="K25">
            <v>5</v>
          </cell>
          <cell r="N25">
            <v>0</v>
          </cell>
          <cell r="O25">
            <v>213.8</v>
          </cell>
          <cell r="P25">
            <v>1532.4</v>
          </cell>
          <cell r="Q25">
            <v>1512</v>
          </cell>
          <cell r="S25">
            <v>1746.2000000000003</v>
          </cell>
          <cell r="T25">
            <v>12.904583723105706</v>
          </cell>
          <cell r="U25">
            <v>5.8325537885874645</v>
          </cell>
          <cell r="V25">
            <v>99.2</v>
          </cell>
          <cell r="W25">
            <v>199.8</v>
          </cell>
          <cell r="X25">
            <v>231.4</v>
          </cell>
          <cell r="Y25">
            <v>139.4</v>
          </cell>
          <cell r="Z25">
            <v>209.4</v>
          </cell>
          <cell r="AB25">
            <v>383.1</v>
          </cell>
          <cell r="AC25">
            <v>6</v>
          </cell>
          <cell r="AD25">
            <v>252</v>
          </cell>
          <cell r="AE25">
            <v>378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D26">
            <v>12</v>
          </cell>
          <cell r="E26">
            <v>12</v>
          </cell>
          <cell r="G26">
            <v>0</v>
          </cell>
          <cell r="H26">
            <v>180</v>
          </cell>
          <cell r="I26" t="str">
            <v>матрица</v>
          </cell>
          <cell r="J26">
            <v>15</v>
          </cell>
          <cell r="K26">
            <v>-3</v>
          </cell>
          <cell r="O26">
            <v>2.4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 t="str">
            <v>нет потребности</v>
          </cell>
          <cell r="AB26">
            <v>0</v>
          </cell>
          <cell r="AC26">
            <v>0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G27">
            <v>0</v>
          </cell>
          <cell r="H27">
            <v>180</v>
          </cell>
          <cell r="I27" t="str">
            <v>матрица</v>
          </cell>
          <cell r="K27">
            <v>0</v>
          </cell>
          <cell r="O27">
            <v>0</v>
          </cell>
          <cell r="T27" t="e">
            <v>#DIV/0!</v>
          </cell>
          <cell r="U27" t="e">
            <v>#DIV/0!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 t="str">
            <v>нет потребности</v>
          </cell>
          <cell r="AB27">
            <v>0</v>
          </cell>
          <cell r="AC27">
            <v>0</v>
          </cell>
          <cell r="AF27">
            <v>14</v>
          </cell>
          <cell r="AG27">
            <v>126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576</v>
          </cell>
          <cell r="D28">
            <v>456</v>
          </cell>
          <cell r="E28">
            <v>528</v>
          </cell>
          <cell r="F28">
            <v>384</v>
          </cell>
          <cell r="G28">
            <v>1</v>
          </cell>
          <cell r="H28">
            <v>180</v>
          </cell>
          <cell r="I28" t="str">
            <v>матрица</v>
          </cell>
          <cell r="J28">
            <v>523</v>
          </cell>
          <cell r="K28">
            <v>5</v>
          </cell>
          <cell r="N28">
            <v>1152</v>
          </cell>
          <cell r="O28">
            <v>105.6</v>
          </cell>
          <cell r="Q28">
            <v>0</v>
          </cell>
          <cell r="T28">
            <v>14.545454545454547</v>
          </cell>
          <cell r="U28">
            <v>14.545454545454547</v>
          </cell>
          <cell r="V28">
            <v>136.80000000000001</v>
          </cell>
          <cell r="W28">
            <v>114</v>
          </cell>
          <cell r="X28">
            <v>121.2</v>
          </cell>
          <cell r="Y28">
            <v>168</v>
          </cell>
          <cell r="Z28">
            <v>52.8</v>
          </cell>
          <cell r="AB28">
            <v>0</v>
          </cell>
          <cell r="AC28">
            <v>6</v>
          </cell>
          <cell r="AD28">
            <v>0</v>
          </cell>
          <cell r="AE28">
            <v>0</v>
          </cell>
          <cell r="AF28">
            <v>12</v>
          </cell>
          <cell r="AG28">
            <v>84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G29">
            <v>0</v>
          </cell>
          <cell r="H29">
            <v>365</v>
          </cell>
          <cell r="I29" t="str">
            <v>матрица</v>
          </cell>
          <cell r="K29">
            <v>0</v>
          </cell>
          <cell r="O29">
            <v>0</v>
          </cell>
          <cell r="T29" t="e">
            <v>#DIV/0!</v>
          </cell>
          <cell r="U29" t="e">
            <v>#DIV/0!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 t="str">
            <v>нет потребности</v>
          </cell>
          <cell r="AB29">
            <v>0</v>
          </cell>
          <cell r="AC29">
            <v>0</v>
          </cell>
          <cell r="AF29">
            <v>14</v>
          </cell>
          <cell r="AG29">
            <v>70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1231</v>
          </cell>
          <cell r="D30">
            <v>504</v>
          </cell>
          <cell r="E30">
            <v>953</v>
          </cell>
          <cell r="F30">
            <v>654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948</v>
          </cell>
          <cell r="K30">
            <v>5</v>
          </cell>
          <cell r="O30">
            <v>190.6</v>
          </cell>
          <cell r="T30">
            <v>3.4312696747114377</v>
          </cell>
          <cell r="U30">
            <v>3.4312696747114377</v>
          </cell>
          <cell r="V30">
            <v>157.6</v>
          </cell>
          <cell r="W30">
            <v>174.6</v>
          </cell>
          <cell r="X30">
            <v>212.8</v>
          </cell>
          <cell r="Y30">
            <v>135.19999999999999</v>
          </cell>
          <cell r="Z30">
            <v>210.8</v>
          </cell>
          <cell r="AA30" t="str">
            <v>дубль / не правильно поставлен приход</v>
          </cell>
          <cell r="AB30">
            <v>0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E31">
            <v>953</v>
          </cell>
          <cell r="F31">
            <v>654</v>
          </cell>
          <cell r="G31">
            <v>0.25</v>
          </cell>
          <cell r="H31">
            <v>365</v>
          </cell>
          <cell r="I31" t="str">
            <v>матрица</v>
          </cell>
          <cell r="K31">
            <v>953</v>
          </cell>
          <cell r="N31">
            <v>840</v>
          </cell>
          <cell r="O31">
            <v>190.6</v>
          </cell>
          <cell r="P31">
            <v>983.79999999999973</v>
          </cell>
          <cell r="Q31">
            <v>1008</v>
          </cell>
          <cell r="S31">
            <v>1174.4000000000001</v>
          </cell>
          <cell r="T31">
            <v>13.126967471143757</v>
          </cell>
          <cell r="U31">
            <v>7.8384050367261286</v>
          </cell>
          <cell r="V31">
            <v>157.6</v>
          </cell>
          <cell r="W31">
            <v>174.6</v>
          </cell>
          <cell r="X31">
            <v>212.8</v>
          </cell>
          <cell r="Y31">
            <v>136.80000000000001</v>
          </cell>
          <cell r="Z31">
            <v>211.2</v>
          </cell>
          <cell r="AA31" t="str">
            <v>есть дубль</v>
          </cell>
          <cell r="AB31">
            <v>245.94999999999993</v>
          </cell>
          <cell r="AC31">
            <v>12</v>
          </cell>
          <cell r="AD31">
            <v>84</v>
          </cell>
          <cell r="AE31">
            <v>252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1225</v>
          </cell>
          <cell r="D32">
            <v>168</v>
          </cell>
          <cell r="E32">
            <v>944</v>
          </cell>
          <cell r="F32">
            <v>333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937</v>
          </cell>
          <cell r="K32">
            <v>7</v>
          </cell>
          <cell r="N32">
            <v>336</v>
          </cell>
          <cell r="O32">
            <v>188.8</v>
          </cell>
          <cell r="P32">
            <v>1785.4</v>
          </cell>
          <cell r="Q32">
            <v>1848</v>
          </cell>
          <cell r="S32">
            <v>1974.2000000000003</v>
          </cell>
          <cell r="T32">
            <v>13.33156779661017</v>
          </cell>
          <cell r="U32">
            <v>3.5434322033898304</v>
          </cell>
          <cell r="V32">
            <v>111.4</v>
          </cell>
          <cell r="W32">
            <v>130.19999999999999</v>
          </cell>
          <cell r="X32">
            <v>185</v>
          </cell>
          <cell r="Y32">
            <v>90.8</v>
          </cell>
          <cell r="Z32">
            <v>139.4</v>
          </cell>
          <cell r="AB32">
            <v>446.35</v>
          </cell>
          <cell r="AC32">
            <v>12</v>
          </cell>
          <cell r="AD32">
            <v>154</v>
          </cell>
          <cell r="AE32">
            <v>462</v>
          </cell>
          <cell r="AF32">
            <v>14</v>
          </cell>
          <cell r="AG32">
            <v>70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14</v>
          </cell>
          <cell r="AG33">
            <v>126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14</v>
          </cell>
          <cell r="AG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844</v>
          </cell>
          <cell r="E38">
            <v>486</v>
          </cell>
          <cell r="F38">
            <v>286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488</v>
          </cell>
          <cell r="K38">
            <v>-2</v>
          </cell>
          <cell r="N38">
            <v>480</v>
          </cell>
          <cell r="O38">
            <v>97.2</v>
          </cell>
          <cell r="P38">
            <v>497.60000000000014</v>
          </cell>
          <cell r="Q38">
            <v>480</v>
          </cell>
          <cell r="S38">
            <v>594.79999999999995</v>
          </cell>
          <cell r="T38">
            <v>12.818930041152264</v>
          </cell>
          <cell r="U38">
            <v>7.8806584362139915</v>
          </cell>
          <cell r="V38">
            <v>84.6</v>
          </cell>
          <cell r="W38">
            <v>77.8</v>
          </cell>
          <cell r="X38">
            <v>117.6</v>
          </cell>
          <cell r="Y38">
            <v>93.2</v>
          </cell>
          <cell r="Z38">
            <v>78.2</v>
          </cell>
          <cell r="AB38">
            <v>373.2000000000001</v>
          </cell>
          <cell r="AC38">
            <v>8</v>
          </cell>
          <cell r="AD38">
            <v>60</v>
          </cell>
          <cell r="AE38">
            <v>360</v>
          </cell>
          <cell r="AF38">
            <v>12</v>
          </cell>
          <cell r="AG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216</v>
          </cell>
          <cell r="D42">
            <v>12</v>
          </cell>
          <cell r="E42">
            <v>140</v>
          </cell>
          <cell r="F42">
            <v>2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186</v>
          </cell>
          <cell r="K42">
            <v>-46</v>
          </cell>
          <cell r="N42">
            <v>1152</v>
          </cell>
          <cell r="O42">
            <v>28</v>
          </cell>
          <cell r="Q42">
            <v>0</v>
          </cell>
          <cell r="T42">
            <v>41.214285714285715</v>
          </cell>
          <cell r="U42">
            <v>41.214285714285715</v>
          </cell>
          <cell r="V42">
            <v>88.6</v>
          </cell>
          <cell r="W42">
            <v>90.4</v>
          </cell>
          <cell r="X42">
            <v>131</v>
          </cell>
          <cell r="Y42">
            <v>71.400000000000006</v>
          </cell>
          <cell r="Z42">
            <v>93.4</v>
          </cell>
          <cell r="AB42">
            <v>0</v>
          </cell>
          <cell r="AC42">
            <v>8</v>
          </cell>
          <cell r="AD42">
            <v>0</v>
          </cell>
          <cell r="AE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1107</v>
          </cell>
          <cell r="D45">
            <v>1056</v>
          </cell>
          <cell r="E45">
            <v>879</v>
          </cell>
          <cell r="F45">
            <v>1128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920</v>
          </cell>
          <cell r="K45">
            <v>-41</v>
          </cell>
          <cell r="N45">
            <v>672</v>
          </cell>
          <cell r="O45">
            <v>175.8</v>
          </cell>
          <cell r="P45">
            <v>485.40000000000009</v>
          </cell>
          <cell r="Q45">
            <v>480</v>
          </cell>
          <cell r="S45">
            <v>661.20000000000027</v>
          </cell>
          <cell r="T45">
            <v>12.969283276450511</v>
          </cell>
          <cell r="U45">
            <v>10.238907849829351</v>
          </cell>
          <cell r="V45">
            <v>178</v>
          </cell>
          <cell r="W45">
            <v>205.8</v>
          </cell>
          <cell r="X45">
            <v>221.2</v>
          </cell>
          <cell r="Y45">
            <v>240.2</v>
          </cell>
          <cell r="Z45">
            <v>221.8</v>
          </cell>
          <cell r="AB45">
            <v>436.86000000000007</v>
          </cell>
          <cell r="AC45">
            <v>8</v>
          </cell>
          <cell r="AD45">
            <v>60</v>
          </cell>
          <cell r="AE45">
            <v>432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688</v>
          </cell>
          <cell r="E46">
            <v>287</v>
          </cell>
          <cell r="F46">
            <v>346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285</v>
          </cell>
          <cell r="K46">
            <v>2</v>
          </cell>
          <cell r="N46">
            <v>0</v>
          </cell>
          <cell r="O46">
            <v>57.4</v>
          </cell>
          <cell r="P46">
            <v>457.6</v>
          </cell>
          <cell r="Q46">
            <v>384</v>
          </cell>
          <cell r="S46">
            <v>457.6</v>
          </cell>
          <cell r="T46">
            <v>12.717770034843205</v>
          </cell>
          <cell r="U46">
            <v>6.0278745644599301</v>
          </cell>
          <cell r="V46">
            <v>37.799999999999997</v>
          </cell>
          <cell r="W46">
            <v>29.2</v>
          </cell>
          <cell r="X46">
            <v>73.400000000000006</v>
          </cell>
          <cell r="Y46">
            <v>43.6</v>
          </cell>
          <cell r="Z46">
            <v>41</v>
          </cell>
          <cell r="AB46">
            <v>196.768</v>
          </cell>
          <cell r="AC46">
            <v>16</v>
          </cell>
          <cell r="AD46">
            <v>24</v>
          </cell>
          <cell r="AE46">
            <v>165.12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1385</v>
          </cell>
          <cell r="D47">
            <v>360</v>
          </cell>
          <cell r="E47">
            <v>1210</v>
          </cell>
          <cell r="F47">
            <v>365</v>
          </cell>
          <cell r="G47">
            <v>1</v>
          </cell>
          <cell r="H47">
            <v>180</v>
          </cell>
          <cell r="I47" t="str">
            <v>матрица</v>
          </cell>
          <cell r="J47">
            <v>1210</v>
          </cell>
          <cell r="K47">
            <v>0</v>
          </cell>
          <cell r="N47">
            <v>2100</v>
          </cell>
          <cell r="O47">
            <v>242</v>
          </cell>
          <cell r="P47">
            <v>681</v>
          </cell>
          <cell r="Q47">
            <v>660</v>
          </cell>
          <cell r="S47">
            <v>923</v>
          </cell>
          <cell r="T47">
            <v>12.913223140495868</v>
          </cell>
          <cell r="U47">
            <v>10.185950413223141</v>
          </cell>
          <cell r="V47">
            <v>247</v>
          </cell>
          <cell r="W47">
            <v>204</v>
          </cell>
          <cell r="X47">
            <v>270</v>
          </cell>
          <cell r="Y47">
            <v>204</v>
          </cell>
          <cell r="Z47">
            <v>197</v>
          </cell>
          <cell r="AB47">
            <v>681</v>
          </cell>
          <cell r="AC47">
            <v>5</v>
          </cell>
          <cell r="AD47">
            <v>132</v>
          </cell>
          <cell r="AE47">
            <v>660</v>
          </cell>
          <cell r="AF47">
            <v>12</v>
          </cell>
          <cell r="AG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1448</v>
          </cell>
          <cell r="D48">
            <v>1446</v>
          </cell>
          <cell r="E48">
            <v>1381</v>
          </cell>
          <cell r="F48">
            <v>1302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1409</v>
          </cell>
          <cell r="K48">
            <v>-28</v>
          </cell>
          <cell r="N48">
            <v>1152</v>
          </cell>
          <cell r="O48">
            <v>276.2</v>
          </cell>
          <cell r="P48">
            <v>1136.5999999999999</v>
          </cell>
          <cell r="Q48">
            <v>1152</v>
          </cell>
          <cell r="S48">
            <v>1412.7999999999997</v>
          </cell>
          <cell r="T48">
            <v>13.055756698044895</v>
          </cell>
          <cell r="U48">
            <v>8.8848660391020999</v>
          </cell>
          <cell r="V48">
            <v>255.2</v>
          </cell>
          <cell r="W48">
            <v>285.8</v>
          </cell>
          <cell r="X48">
            <v>303.39999999999998</v>
          </cell>
          <cell r="Y48">
            <v>224.6</v>
          </cell>
          <cell r="Z48">
            <v>297.8</v>
          </cell>
          <cell r="AB48">
            <v>1022.9399999999999</v>
          </cell>
          <cell r="AC48">
            <v>8</v>
          </cell>
          <cell r="AD48">
            <v>144</v>
          </cell>
          <cell r="AE48">
            <v>1036.8</v>
          </cell>
          <cell r="AF48">
            <v>12</v>
          </cell>
          <cell r="AG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881</v>
          </cell>
          <cell r="D49">
            <v>32</v>
          </cell>
          <cell r="E49">
            <v>330</v>
          </cell>
          <cell r="F49">
            <v>544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336</v>
          </cell>
          <cell r="K49">
            <v>-6</v>
          </cell>
          <cell r="N49">
            <v>0</v>
          </cell>
          <cell r="O49">
            <v>66</v>
          </cell>
          <cell r="P49">
            <v>314</v>
          </cell>
          <cell r="Q49">
            <v>384</v>
          </cell>
          <cell r="S49">
            <v>380</v>
          </cell>
          <cell r="T49">
            <v>14.060606060606061</v>
          </cell>
          <cell r="U49">
            <v>8.2424242424242422</v>
          </cell>
          <cell r="V49">
            <v>37.4</v>
          </cell>
          <cell r="W49">
            <v>25.4</v>
          </cell>
          <cell r="X49">
            <v>78.400000000000006</v>
          </cell>
          <cell r="Y49">
            <v>44.6</v>
          </cell>
          <cell r="Z49">
            <v>44.4</v>
          </cell>
          <cell r="AB49">
            <v>135.02000000000001</v>
          </cell>
          <cell r="AC49">
            <v>16</v>
          </cell>
          <cell r="AD49">
            <v>24</v>
          </cell>
          <cell r="AE49">
            <v>165.12</v>
          </cell>
          <cell r="AF49">
            <v>12</v>
          </cell>
          <cell r="AG49">
            <v>84</v>
          </cell>
        </row>
        <row r="50">
          <cell r="A50" t="str">
            <v>Пельмени Домашние с говядиной и свининой 0,7кг, сфера ТМ Зареченские  ПОКОМ</v>
          </cell>
          <cell r="B50" t="str">
            <v>шт</v>
          </cell>
          <cell r="C50">
            <v>216</v>
          </cell>
          <cell r="D50">
            <v>1</v>
          </cell>
          <cell r="E50">
            <v>26</v>
          </cell>
          <cell r="F50">
            <v>181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27</v>
          </cell>
          <cell r="K50">
            <v>-1</v>
          </cell>
          <cell r="N50">
            <v>0</v>
          </cell>
          <cell r="O50">
            <v>5.2</v>
          </cell>
          <cell r="Q50">
            <v>0</v>
          </cell>
          <cell r="T50">
            <v>34.807692307692307</v>
          </cell>
          <cell r="U50">
            <v>34.807692307692307</v>
          </cell>
          <cell r="V50">
            <v>2.4</v>
          </cell>
          <cell r="W50">
            <v>4.2</v>
          </cell>
          <cell r="X50">
            <v>15.2</v>
          </cell>
          <cell r="Y50">
            <v>7.4</v>
          </cell>
          <cell r="Z50">
            <v>0</v>
          </cell>
          <cell r="AA50" t="str">
            <v>нужно увеличить продажи</v>
          </cell>
          <cell r="AB50">
            <v>0</v>
          </cell>
          <cell r="AC50">
            <v>10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Домашние со сливочным маслом ТМ Зареченские  продукты флоу-пак сфера 0,7 кг.  Поком</v>
          </cell>
          <cell r="B51" t="str">
            <v>шт</v>
          </cell>
          <cell r="C51">
            <v>238</v>
          </cell>
          <cell r="E51">
            <v>42</v>
          </cell>
          <cell r="F51">
            <v>193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43</v>
          </cell>
          <cell r="K51">
            <v>-1</v>
          </cell>
          <cell r="N51">
            <v>0</v>
          </cell>
          <cell r="O51">
            <v>8.4</v>
          </cell>
          <cell r="Q51">
            <v>0</v>
          </cell>
          <cell r="T51">
            <v>22.976190476190474</v>
          </cell>
          <cell r="U51">
            <v>22.976190476190474</v>
          </cell>
          <cell r="V51">
            <v>1</v>
          </cell>
          <cell r="W51">
            <v>4.8</v>
          </cell>
          <cell r="X51">
            <v>13.4</v>
          </cell>
          <cell r="Y51">
            <v>5.8</v>
          </cell>
          <cell r="Z51">
            <v>0</v>
          </cell>
          <cell r="AB51">
            <v>0</v>
          </cell>
          <cell r="AC51">
            <v>10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фермерскими сливками ТМ Стародв флоу-пак классическая форма 0,7 кг.  Поком</v>
          </cell>
          <cell r="B52" t="str">
            <v>шт</v>
          </cell>
          <cell r="C52">
            <v>89</v>
          </cell>
          <cell r="D52">
            <v>96</v>
          </cell>
          <cell r="E52">
            <v>55</v>
          </cell>
          <cell r="F52">
            <v>128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56</v>
          </cell>
          <cell r="K52">
            <v>-1</v>
          </cell>
          <cell r="N52">
            <v>0</v>
          </cell>
          <cell r="O52">
            <v>11</v>
          </cell>
          <cell r="Q52">
            <v>0</v>
          </cell>
          <cell r="S52">
            <v>48</v>
          </cell>
          <cell r="T52">
            <v>11.636363636363637</v>
          </cell>
          <cell r="U52">
            <v>11.636363636363637</v>
          </cell>
          <cell r="V52">
            <v>12.6</v>
          </cell>
          <cell r="W52">
            <v>12.4</v>
          </cell>
          <cell r="X52">
            <v>15.4</v>
          </cell>
          <cell r="Y52">
            <v>12.8</v>
          </cell>
          <cell r="Z52">
            <v>5.6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Большие флоу-пак класс 0,7 кг  Поком</v>
          </cell>
          <cell r="B53" t="str">
            <v>шт</v>
          </cell>
          <cell r="C53">
            <v>90</v>
          </cell>
          <cell r="D53">
            <v>98</v>
          </cell>
          <cell r="E53">
            <v>78</v>
          </cell>
          <cell r="F53">
            <v>101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74</v>
          </cell>
          <cell r="K53">
            <v>4</v>
          </cell>
          <cell r="N53">
            <v>96</v>
          </cell>
          <cell r="O53">
            <v>15.6</v>
          </cell>
          <cell r="Q53">
            <v>0</v>
          </cell>
          <cell r="S53">
            <v>52.599999999999994</v>
          </cell>
          <cell r="T53">
            <v>12.628205128205128</v>
          </cell>
          <cell r="U53">
            <v>12.628205128205128</v>
          </cell>
          <cell r="V53">
            <v>14</v>
          </cell>
          <cell r="W53">
            <v>11</v>
          </cell>
          <cell r="X53">
            <v>11</v>
          </cell>
          <cell r="Y53">
            <v>10.8</v>
          </cell>
          <cell r="Z53">
            <v>6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Медвежьи ушки с фермерской свининой и говядиной Малые флоу-пак классическая 0,7 кг  Поком</v>
          </cell>
          <cell r="B54" t="str">
            <v>шт</v>
          </cell>
          <cell r="C54">
            <v>176</v>
          </cell>
          <cell r="E54">
            <v>115</v>
          </cell>
          <cell r="F54">
            <v>44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112</v>
          </cell>
          <cell r="K54">
            <v>3</v>
          </cell>
          <cell r="N54">
            <v>0</v>
          </cell>
          <cell r="O54">
            <v>23</v>
          </cell>
          <cell r="P54">
            <v>255</v>
          </cell>
          <cell r="Q54">
            <v>288</v>
          </cell>
          <cell r="S54">
            <v>278</v>
          </cell>
          <cell r="T54">
            <v>14.434782608695652</v>
          </cell>
          <cell r="U54">
            <v>1.9130434782608696</v>
          </cell>
          <cell r="V54">
            <v>6.6</v>
          </cell>
          <cell r="W54">
            <v>5</v>
          </cell>
          <cell r="X54">
            <v>13.8</v>
          </cell>
          <cell r="Y54">
            <v>4</v>
          </cell>
          <cell r="Z54">
            <v>2.4</v>
          </cell>
          <cell r="AB54">
            <v>178.5</v>
          </cell>
          <cell r="AC54">
            <v>8</v>
          </cell>
          <cell r="AD54">
            <v>36</v>
          </cell>
          <cell r="AE54">
            <v>201.6</v>
          </cell>
          <cell r="AF54">
            <v>12</v>
          </cell>
          <cell r="AG54">
            <v>84</v>
          </cell>
        </row>
        <row r="55">
          <cell r="A55" t="str">
            <v>Пельмени Мясорубские ТМ Стародворье фоу-пак равиоли 0,7 кг.  Поком</v>
          </cell>
          <cell r="B55" t="str">
            <v>шт</v>
          </cell>
          <cell r="C55">
            <v>826</v>
          </cell>
          <cell r="D55">
            <v>96</v>
          </cell>
          <cell r="E55">
            <v>448</v>
          </cell>
          <cell r="F55">
            <v>459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453</v>
          </cell>
          <cell r="K55">
            <v>-5</v>
          </cell>
          <cell r="N55">
            <v>96</v>
          </cell>
          <cell r="O55">
            <v>89.6</v>
          </cell>
          <cell r="P55">
            <v>609.79999999999995</v>
          </cell>
          <cell r="Q55">
            <v>576</v>
          </cell>
          <cell r="S55">
            <v>699.39999999999986</v>
          </cell>
          <cell r="T55">
            <v>12.622767857142858</v>
          </cell>
          <cell r="U55">
            <v>6.1941964285714288</v>
          </cell>
          <cell r="V55">
            <v>70.400000000000006</v>
          </cell>
          <cell r="W55">
            <v>88.6</v>
          </cell>
          <cell r="X55">
            <v>126.2</v>
          </cell>
          <cell r="Y55">
            <v>68.2</v>
          </cell>
          <cell r="Z55">
            <v>42.6</v>
          </cell>
          <cell r="AB55">
            <v>426.85999999999996</v>
          </cell>
          <cell r="AC55">
            <v>8</v>
          </cell>
          <cell r="AD55">
            <v>72</v>
          </cell>
          <cell r="AE55">
            <v>403.2</v>
          </cell>
          <cell r="AF55">
            <v>12</v>
          </cell>
          <cell r="AG55">
            <v>84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449</v>
          </cell>
          <cell r="D56">
            <v>88</v>
          </cell>
          <cell r="E56">
            <v>258</v>
          </cell>
          <cell r="F56">
            <v>270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267</v>
          </cell>
          <cell r="K56">
            <v>-9</v>
          </cell>
          <cell r="N56">
            <v>96</v>
          </cell>
          <cell r="O56">
            <v>51.6</v>
          </cell>
          <cell r="P56">
            <v>356.4</v>
          </cell>
          <cell r="Q56">
            <v>384</v>
          </cell>
          <cell r="S56">
            <v>356.4</v>
          </cell>
          <cell r="T56">
            <v>14.534883720930232</v>
          </cell>
          <cell r="U56">
            <v>7.0930232558139537</v>
          </cell>
          <cell r="V56">
            <v>33.6</v>
          </cell>
          <cell r="W56">
            <v>19.2</v>
          </cell>
          <cell r="X56">
            <v>53</v>
          </cell>
          <cell r="Y56">
            <v>52.6</v>
          </cell>
          <cell r="Z56">
            <v>27.6</v>
          </cell>
          <cell r="AB56">
            <v>320.76</v>
          </cell>
          <cell r="AC56">
            <v>8</v>
          </cell>
          <cell r="AD56">
            <v>48</v>
          </cell>
          <cell r="AE56">
            <v>345.6</v>
          </cell>
          <cell r="AF56">
            <v>12</v>
          </cell>
          <cell r="AG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611</v>
          </cell>
          <cell r="E57">
            <v>337</v>
          </cell>
          <cell r="F57">
            <v>178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343</v>
          </cell>
          <cell r="K57">
            <v>-6</v>
          </cell>
          <cell r="N57">
            <v>0</v>
          </cell>
          <cell r="O57">
            <v>67.400000000000006</v>
          </cell>
          <cell r="P57">
            <v>698.2</v>
          </cell>
          <cell r="Q57">
            <v>672</v>
          </cell>
          <cell r="S57">
            <v>765.60000000000014</v>
          </cell>
          <cell r="T57">
            <v>12.611275964391691</v>
          </cell>
          <cell r="U57">
            <v>2.6409495548961424</v>
          </cell>
          <cell r="V57">
            <v>41.4</v>
          </cell>
          <cell r="W57">
            <v>28.2</v>
          </cell>
          <cell r="X57">
            <v>40.6</v>
          </cell>
          <cell r="Y57">
            <v>73</v>
          </cell>
          <cell r="Z57">
            <v>41.6</v>
          </cell>
          <cell r="AB57">
            <v>628.38000000000011</v>
          </cell>
          <cell r="AC57">
            <v>8</v>
          </cell>
          <cell r="AD57">
            <v>84</v>
          </cell>
          <cell r="AE57">
            <v>604.80000000000007</v>
          </cell>
          <cell r="AF57">
            <v>12</v>
          </cell>
          <cell r="AG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610</v>
          </cell>
          <cell r="D58">
            <v>1565</v>
          </cell>
          <cell r="E58">
            <v>1040</v>
          </cell>
          <cell r="F58">
            <v>935</v>
          </cell>
          <cell r="G58">
            <v>1</v>
          </cell>
          <cell r="H58">
            <v>180</v>
          </cell>
          <cell r="I58" t="str">
            <v>матрица</v>
          </cell>
          <cell r="J58">
            <v>1038</v>
          </cell>
          <cell r="K58">
            <v>2</v>
          </cell>
          <cell r="N58">
            <v>1560</v>
          </cell>
          <cell r="O58">
            <v>208</v>
          </cell>
          <cell r="Q58">
            <v>0</v>
          </cell>
          <cell r="S58">
            <v>417</v>
          </cell>
          <cell r="T58">
            <v>11.995192307692308</v>
          </cell>
          <cell r="U58">
            <v>11.995192307692308</v>
          </cell>
          <cell r="V58">
            <v>251</v>
          </cell>
          <cell r="W58">
            <v>228</v>
          </cell>
          <cell r="X58">
            <v>216</v>
          </cell>
          <cell r="Y58">
            <v>237.8</v>
          </cell>
          <cell r="Z58">
            <v>246</v>
          </cell>
          <cell r="AB58">
            <v>0</v>
          </cell>
          <cell r="AC58">
            <v>5</v>
          </cell>
          <cell r="AD58">
            <v>0</v>
          </cell>
          <cell r="AE58">
            <v>0</v>
          </cell>
          <cell r="AF58">
            <v>12</v>
          </cell>
          <cell r="AG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C59">
            <v>1585</v>
          </cell>
          <cell r="D59">
            <v>780</v>
          </cell>
          <cell r="E59">
            <v>955</v>
          </cell>
          <cell r="F59">
            <v>1275</v>
          </cell>
          <cell r="G59">
            <v>1</v>
          </cell>
          <cell r="H59">
            <v>180</v>
          </cell>
          <cell r="I59" t="str">
            <v>матрица</v>
          </cell>
          <cell r="J59">
            <v>955</v>
          </cell>
          <cell r="K59">
            <v>0</v>
          </cell>
          <cell r="N59">
            <v>0</v>
          </cell>
          <cell r="O59">
            <v>191</v>
          </cell>
          <cell r="P59">
            <v>1208</v>
          </cell>
          <cell r="Q59">
            <v>1200</v>
          </cell>
          <cell r="S59">
            <v>1399</v>
          </cell>
          <cell r="T59">
            <v>12.958115183246074</v>
          </cell>
          <cell r="U59">
            <v>6.6753926701570681</v>
          </cell>
          <cell r="V59">
            <v>148</v>
          </cell>
          <cell r="W59">
            <v>186.6</v>
          </cell>
          <cell r="X59">
            <v>240</v>
          </cell>
          <cell r="Y59">
            <v>157</v>
          </cell>
          <cell r="Z59">
            <v>184.6</v>
          </cell>
          <cell r="AB59">
            <v>1208</v>
          </cell>
          <cell r="AC59">
            <v>5</v>
          </cell>
          <cell r="AD59">
            <v>240</v>
          </cell>
          <cell r="AE59">
            <v>1200</v>
          </cell>
          <cell r="AF59">
            <v>12</v>
          </cell>
          <cell r="AG59">
            <v>84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D60">
            <v>16</v>
          </cell>
          <cell r="E60">
            <v>16</v>
          </cell>
          <cell r="G60">
            <v>0</v>
          </cell>
          <cell r="H60">
            <v>180</v>
          </cell>
          <cell r="I60" t="str">
            <v>матрица</v>
          </cell>
          <cell r="J60">
            <v>16</v>
          </cell>
          <cell r="K60">
            <v>0</v>
          </cell>
          <cell r="O60">
            <v>3.2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8</v>
          </cell>
          <cell r="AG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D61">
            <v>8</v>
          </cell>
          <cell r="E61">
            <v>4</v>
          </cell>
          <cell r="F61">
            <v>4</v>
          </cell>
          <cell r="G61">
            <v>0</v>
          </cell>
          <cell r="H61">
            <v>180</v>
          </cell>
          <cell r="I61" t="str">
            <v>матрица</v>
          </cell>
          <cell r="J61">
            <v>4</v>
          </cell>
          <cell r="K61">
            <v>0</v>
          </cell>
          <cell r="O61">
            <v>0.8</v>
          </cell>
          <cell r="T61">
            <v>5</v>
          </cell>
          <cell r="U61">
            <v>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</v>
          </cell>
          <cell r="H62">
            <v>180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B62">
            <v>0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Пирожки с мясом ТМ Зареченские ТС Зареченские продукты флу-пак 0,3 кг  Поком</v>
          </cell>
          <cell r="B63" t="str">
            <v>шт</v>
          </cell>
          <cell r="D63">
            <v>252</v>
          </cell>
          <cell r="F63">
            <v>252</v>
          </cell>
          <cell r="G63">
            <v>0</v>
          </cell>
          <cell r="H63">
            <v>180</v>
          </cell>
          <cell r="I63" t="str">
            <v>не в матрице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от завода (СОСГ)</v>
          </cell>
          <cell r="AB63">
            <v>0</v>
          </cell>
          <cell r="AC63">
            <v>0</v>
          </cell>
        </row>
        <row r="64">
          <cell r="A64" t="str">
            <v>Фрай-пицца с ветчиной и грибами 3,0 кг. ВЕС.  ПОКОМ</v>
          </cell>
          <cell r="B64" t="str">
            <v>кг</v>
          </cell>
          <cell r="C64">
            <v>33</v>
          </cell>
          <cell r="D64">
            <v>45</v>
          </cell>
          <cell r="E64">
            <v>9</v>
          </cell>
          <cell r="F64">
            <v>69</v>
          </cell>
          <cell r="G64">
            <v>0</v>
          </cell>
          <cell r="H64" t="e">
            <v>#N/A</v>
          </cell>
          <cell r="I64" t="str">
            <v>не в матрице</v>
          </cell>
          <cell r="J64">
            <v>9</v>
          </cell>
          <cell r="K64">
            <v>0</v>
          </cell>
          <cell r="O64">
            <v>1.8</v>
          </cell>
          <cell r="T64">
            <v>38.333333333333336</v>
          </cell>
          <cell r="U64">
            <v>38.333333333333336</v>
          </cell>
          <cell r="V64">
            <v>1.8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дубль / не правильно поставлен приход</v>
          </cell>
          <cell r="AB64">
            <v>0</v>
          </cell>
          <cell r="AC64">
            <v>0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C65">
            <v>18</v>
          </cell>
          <cell r="E65">
            <v>12</v>
          </cell>
          <cell r="F65">
            <v>84</v>
          </cell>
          <cell r="G65">
            <v>1</v>
          </cell>
          <cell r="H65">
            <v>180</v>
          </cell>
          <cell r="I65" t="str">
            <v>матрица</v>
          </cell>
          <cell r="J65">
            <v>3</v>
          </cell>
          <cell r="K65">
            <v>9</v>
          </cell>
          <cell r="N65">
            <v>0</v>
          </cell>
          <cell r="O65">
            <v>2.4</v>
          </cell>
          <cell r="Q65">
            <v>0</v>
          </cell>
          <cell r="T65">
            <v>35</v>
          </cell>
          <cell r="U65">
            <v>35</v>
          </cell>
          <cell r="V65">
            <v>3.6</v>
          </cell>
          <cell r="W65">
            <v>1.2</v>
          </cell>
          <cell r="X65">
            <v>3</v>
          </cell>
          <cell r="Y65">
            <v>2.4</v>
          </cell>
          <cell r="Z65">
            <v>4.8</v>
          </cell>
          <cell r="AA65" t="str">
            <v>нужно увеличить продажи / есть дубль</v>
          </cell>
          <cell r="AB65">
            <v>0</v>
          </cell>
          <cell r="AC65">
            <v>3</v>
          </cell>
          <cell r="AD65">
            <v>0</v>
          </cell>
          <cell r="AE65">
            <v>0</v>
          </cell>
          <cell r="AF65">
            <v>14</v>
          </cell>
          <cell r="AG65">
            <v>126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1784</v>
          </cell>
          <cell r="D66">
            <v>30</v>
          </cell>
          <cell r="E66">
            <v>1381</v>
          </cell>
          <cell r="F66">
            <v>200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1378</v>
          </cell>
          <cell r="K66">
            <v>3</v>
          </cell>
          <cell r="N66">
            <v>2016</v>
          </cell>
          <cell r="O66">
            <v>276.2</v>
          </cell>
          <cell r="P66">
            <v>1374.6</v>
          </cell>
          <cell r="Q66">
            <v>1344</v>
          </cell>
          <cell r="S66">
            <v>1650.7999999999997</v>
          </cell>
          <cell r="T66">
            <v>12.889210716871833</v>
          </cell>
          <cell r="U66">
            <v>8.0231716147719041</v>
          </cell>
          <cell r="V66">
            <v>251.4</v>
          </cell>
          <cell r="W66">
            <v>204.2</v>
          </cell>
          <cell r="X66">
            <v>290.60000000000002</v>
          </cell>
          <cell r="Y66">
            <v>207</v>
          </cell>
          <cell r="Z66">
            <v>281.39999999999998</v>
          </cell>
          <cell r="AB66">
            <v>343.65</v>
          </cell>
          <cell r="AC66">
            <v>12</v>
          </cell>
          <cell r="AD66">
            <v>112</v>
          </cell>
          <cell r="AE66">
            <v>336</v>
          </cell>
          <cell r="AF66">
            <v>14</v>
          </cell>
          <cell r="AG66">
            <v>70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D67">
            <v>1512</v>
          </cell>
          <cell r="E67">
            <v>600</v>
          </cell>
          <cell r="F67">
            <v>912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597</v>
          </cell>
          <cell r="K67">
            <v>3</v>
          </cell>
          <cell r="N67">
            <v>0</v>
          </cell>
          <cell r="O67">
            <v>120</v>
          </cell>
          <cell r="P67">
            <v>768</v>
          </cell>
          <cell r="Q67">
            <v>840</v>
          </cell>
          <cell r="S67">
            <v>768</v>
          </cell>
          <cell r="T67">
            <v>14.6</v>
          </cell>
          <cell r="U67">
            <v>7.6</v>
          </cell>
          <cell r="V67">
            <v>44.2</v>
          </cell>
          <cell r="W67">
            <v>125.2</v>
          </cell>
          <cell r="X67">
            <v>34.32</v>
          </cell>
          <cell r="Y67">
            <v>66.599999999999994</v>
          </cell>
          <cell r="Z67">
            <v>33.799999999999997</v>
          </cell>
          <cell r="AB67">
            <v>230.39999999999998</v>
          </cell>
          <cell r="AC67">
            <v>12</v>
          </cell>
          <cell r="AD67">
            <v>70</v>
          </cell>
          <cell r="AE67">
            <v>252</v>
          </cell>
          <cell r="AF67">
            <v>14</v>
          </cell>
          <cell r="AG67">
            <v>70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C68">
            <v>318.39999999999998</v>
          </cell>
          <cell r="D68">
            <v>3</v>
          </cell>
          <cell r="E68">
            <v>209</v>
          </cell>
          <cell r="F68">
            <v>52.2</v>
          </cell>
          <cell r="G68">
            <v>1</v>
          </cell>
          <cell r="H68">
            <v>180</v>
          </cell>
          <cell r="I68" t="str">
            <v>матрица / Общий прайс</v>
          </cell>
          <cell r="J68">
            <v>211</v>
          </cell>
          <cell r="K68">
            <v>-2</v>
          </cell>
          <cell r="N68">
            <v>518.4</v>
          </cell>
          <cell r="O68">
            <v>41.8</v>
          </cell>
          <cell r="Q68">
            <v>0</v>
          </cell>
          <cell r="S68">
            <v>98.199999999999974</v>
          </cell>
          <cell r="T68">
            <v>13.650717703349283</v>
          </cell>
          <cell r="U68">
            <v>13.650717703349283</v>
          </cell>
          <cell r="V68">
            <v>56.4</v>
          </cell>
          <cell r="W68">
            <v>39.200000000000003</v>
          </cell>
          <cell r="X68">
            <v>53.320000000000007</v>
          </cell>
          <cell r="Y68">
            <v>43.2</v>
          </cell>
          <cell r="Z68">
            <v>61.279999999999987</v>
          </cell>
          <cell r="AB68">
            <v>0</v>
          </cell>
          <cell r="AC68">
            <v>1.8</v>
          </cell>
          <cell r="AD68">
            <v>0</v>
          </cell>
          <cell r="AE68">
            <v>0</v>
          </cell>
          <cell r="AF68">
            <v>18</v>
          </cell>
          <cell r="AG68">
            <v>234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C69">
            <v>1</v>
          </cell>
          <cell r="D69">
            <v>840</v>
          </cell>
          <cell r="E69">
            <v>441</v>
          </cell>
          <cell r="F69">
            <v>400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438</v>
          </cell>
          <cell r="K69">
            <v>3</v>
          </cell>
          <cell r="N69">
            <v>336</v>
          </cell>
          <cell r="O69">
            <v>88.2</v>
          </cell>
          <cell r="P69">
            <v>410.60000000000014</v>
          </cell>
          <cell r="Q69">
            <v>336</v>
          </cell>
          <cell r="S69">
            <v>498.79999999999995</v>
          </cell>
          <cell r="T69">
            <v>12.154195011337869</v>
          </cell>
          <cell r="U69">
            <v>8.3446712018140587</v>
          </cell>
          <cell r="V69">
            <v>78.8</v>
          </cell>
          <cell r="W69">
            <v>88.2</v>
          </cell>
          <cell r="X69">
            <v>34.6</v>
          </cell>
          <cell r="Y69">
            <v>66.599999999999994</v>
          </cell>
          <cell r="Z69">
            <v>33</v>
          </cell>
          <cell r="AB69">
            <v>123.18000000000004</v>
          </cell>
          <cell r="AC69">
            <v>12</v>
          </cell>
          <cell r="AD69">
            <v>28</v>
          </cell>
          <cell r="AE69">
            <v>100.8</v>
          </cell>
          <cell r="AF69">
            <v>14</v>
          </cell>
          <cell r="AG69">
            <v>70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C70">
            <v>2</v>
          </cell>
          <cell r="D70">
            <v>261</v>
          </cell>
          <cell r="E70">
            <v>69</v>
          </cell>
          <cell r="F70">
            <v>190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69</v>
          </cell>
          <cell r="K70">
            <v>0</v>
          </cell>
          <cell r="N70">
            <v>0</v>
          </cell>
          <cell r="O70">
            <v>13.8</v>
          </cell>
          <cell r="Q70">
            <v>0</v>
          </cell>
          <cell r="S70">
            <v>30.800000000000011</v>
          </cell>
          <cell r="T70">
            <v>13.768115942028984</v>
          </cell>
          <cell r="U70">
            <v>13.768115942028984</v>
          </cell>
          <cell r="V70">
            <v>14.6</v>
          </cell>
          <cell r="W70">
            <v>22.8</v>
          </cell>
          <cell r="X70">
            <v>13.6</v>
          </cell>
          <cell r="Y70">
            <v>17.399999999999999</v>
          </cell>
          <cell r="Z70">
            <v>16</v>
          </cell>
          <cell r="AB70">
            <v>0</v>
          </cell>
          <cell r="AC70">
            <v>6</v>
          </cell>
          <cell r="AD70">
            <v>0</v>
          </cell>
          <cell r="AE70">
            <v>0</v>
          </cell>
          <cell r="AF70">
            <v>10</v>
          </cell>
          <cell r="AG70">
            <v>130</v>
          </cell>
        </row>
        <row r="71">
          <cell r="A71" t="str">
            <v>Чебупай спелая вишня ТМ Горячая штучка ТС Чебупай 0,2 кг УВС. зам  ПОКОМ</v>
          </cell>
          <cell r="B71" t="str">
            <v>шт</v>
          </cell>
          <cell r="C71">
            <v>55</v>
          </cell>
          <cell r="D71">
            <v>126</v>
          </cell>
          <cell r="E71">
            <v>69</v>
          </cell>
          <cell r="F71">
            <v>91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69</v>
          </cell>
          <cell r="K71">
            <v>0</v>
          </cell>
          <cell r="N71">
            <v>60</v>
          </cell>
          <cell r="O71">
            <v>13.8</v>
          </cell>
          <cell r="P71">
            <v>42.200000000000017</v>
          </cell>
          <cell r="Q71">
            <v>60</v>
          </cell>
          <cell r="S71">
            <v>42.200000000000017</v>
          </cell>
          <cell r="T71">
            <v>15.289855072463768</v>
          </cell>
          <cell r="U71">
            <v>10.942028985507246</v>
          </cell>
          <cell r="V71">
            <v>17.600000000000001</v>
          </cell>
          <cell r="W71">
            <v>19.399999999999999</v>
          </cell>
          <cell r="X71">
            <v>14.8</v>
          </cell>
          <cell r="Y71">
            <v>11</v>
          </cell>
          <cell r="Z71">
            <v>11.8</v>
          </cell>
          <cell r="AB71">
            <v>8.4400000000000031</v>
          </cell>
          <cell r="AC71">
            <v>6</v>
          </cell>
          <cell r="AD71">
            <v>10</v>
          </cell>
          <cell r="AE71">
            <v>12</v>
          </cell>
          <cell r="AF71">
            <v>10</v>
          </cell>
          <cell r="AG71">
            <v>130</v>
          </cell>
        </row>
        <row r="72">
          <cell r="A72" t="str">
            <v>Чебупели Курочка гриль Базовый ассортимент Фикс.вес 0,3 Пакет Горячая штучка  Поком</v>
          </cell>
          <cell r="B72" t="str">
            <v>шт</v>
          </cell>
          <cell r="G72">
            <v>0</v>
          </cell>
          <cell r="H72">
            <v>180</v>
          </cell>
          <cell r="I72" t="str">
            <v>матрица</v>
          </cell>
          <cell r="K72">
            <v>0</v>
          </cell>
          <cell r="O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>нет потребности</v>
          </cell>
          <cell r="AB72">
            <v>0</v>
          </cell>
          <cell r="AC72">
            <v>0</v>
          </cell>
          <cell r="AF72">
            <v>14</v>
          </cell>
          <cell r="AG72">
            <v>70</v>
          </cell>
        </row>
        <row r="73">
          <cell r="A73" t="str">
            <v>Чебупели с мясом Базовый ассортимент Фикс.вес 0,48 Лоток Горячая штучка ХХЛ  Поком</v>
          </cell>
          <cell r="B73" t="str">
            <v>шт</v>
          </cell>
          <cell r="G73">
            <v>0</v>
          </cell>
          <cell r="H73">
            <v>180</v>
          </cell>
          <cell r="I73" t="str">
            <v>матрица</v>
          </cell>
          <cell r="K73">
            <v>0</v>
          </cell>
          <cell r="O73">
            <v>0</v>
          </cell>
          <cell r="T73" t="e">
            <v>#DIV/0!</v>
          </cell>
          <cell r="U73" t="e">
            <v>#DIV/0!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 t="str">
            <v>нет потребности</v>
          </cell>
          <cell r="AB73">
            <v>0</v>
          </cell>
          <cell r="AC73">
            <v>0</v>
          </cell>
          <cell r="AF73">
            <v>14</v>
          </cell>
          <cell r="AG73">
            <v>70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1804</v>
          </cell>
          <cell r="D74">
            <v>1015</v>
          </cell>
          <cell r="E74">
            <v>1386</v>
          </cell>
          <cell r="F74">
            <v>1179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1359</v>
          </cell>
          <cell r="K74">
            <v>27</v>
          </cell>
          <cell r="N74">
            <v>840</v>
          </cell>
          <cell r="O74">
            <v>277.2</v>
          </cell>
          <cell r="P74">
            <v>1584.6</v>
          </cell>
          <cell r="Q74">
            <v>1512</v>
          </cell>
          <cell r="S74">
            <v>1861.7999999999997</v>
          </cell>
          <cell r="T74">
            <v>12.738095238095239</v>
          </cell>
          <cell r="U74">
            <v>7.283549783549784</v>
          </cell>
          <cell r="V74">
            <v>244.6</v>
          </cell>
          <cell r="W74">
            <v>240.4</v>
          </cell>
          <cell r="X74">
            <v>301.8</v>
          </cell>
          <cell r="Y74">
            <v>227.2</v>
          </cell>
          <cell r="Z74">
            <v>295.8</v>
          </cell>
          <cell r="AB74">
            <v>396.15</v>
          </cell>
          <cell r="AC74">
            <v>12</v>
          </cell>
          <cell r="AD74">
            <v>126</v>
          </cell>
          <cell r="AE74">
            <v>378</v>
          </cell>
          <cell r="AF74">
            <v>14</v>
          </cell>
          <cell r="AG74">
            <v>70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1588</v>
          </cell>
          <cell r="D75">
            <v>1513</v>
          </cell>
          <cell r="E75">
            <v>1415</v>
          </cell>
          <cell r="F75">
            <v>1440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1396</v>
          </cell>
          <cell r="K75">
            <v>19</v>
          </cell>
          <cell r="N75">
            <v>168</v>
          </cell>
          <cell r="O75">
            <v>283</v>
          </cell>
          <cell r="P75">
            <v>2071</v>
          </cell>
          <cell r="Q75">
            <v>2016</v>
          </cell>
          <cell r="S75">
            <v>2354</v>
          </cell>
          <cell r="T75">
            <v>12.80565371024735</v>
          </cell>
          <cell r="U75">
            <v>5.6819787985865728</v>
          </cell>
          <cell r="V75">
            <v>222.2</v>
          </cell>
          <cell r="W75">
            <v>250.2</v>
          </cell>
          <cell r="X75">
            <v>283.2</v>
          </cell>
          <cell r="Y75">
            <v>185.4</v>
          </cell>
          <cell r="Z75">
            <v>264.39999999999998</v>
          </cell>
          <cell r="AB75">
            <v>517.75</v>
          </cell>
          <cell r="AC75">
            <v>12</v>
          </cell>
          <cell r="AD75">
            <v>168</v>
          </cell>
          <cell r="AE75">
            <v>504</v>
          </cell>
          <cell r="AF75">
            <v>14</v>
          </cell>
          <cell r="AG75">
            <v>70</v>
          </cell>
        </row>
        <row r="76">
          <cell r="A76" t="str">
            <v>Чебуреки Мясные вес 2,7 кг ТМ Зареченские ТС Зареченские продукты   Поком</v>
          </cell>
          <cell r="B76" t="str">
            <v>кг</v>
          </cell>
          <cell r="C76">
            <v>275.39999999999998</v>
          </cell>
          <cell r="E76">
            <v>62.1</v>
          </cell>
          <cell r="F76">
            <v>213.3</v>
          </cell>
          <cell r="G76">
            <v>1</v>
          </cell>
          <cell r="H76">
            <v>180</v>
          </cell>
          <cell r="I76" t="str">
            <v>матрица</v>
          </cell>
          <cell r="J76">
            <v>62.1</v>
          </cell>
          <cell r="K76">
            <v>0</v>
          </cell>
          <cell r="N76">
            <v>0</v>
          </cell>
          <cell r="O76">
            <v>12.42</v>
          </cell>
          <cell r="Q76">
            <v>0</v>
          </cell>
          <cell r="T76">
            <v>17.173913043478262</v>
          </cell>
          <cell r="U76">
            <v>17.173913043478262</v>
          </cell>
          <cell r="V76">
            <v>4.8600000000000003</v>
          </cell>
          <cell r="W76">
            <v>2.16</v>
          </cell>
          <cell r="X76">
            <v>13.5</v>
          </cell>
          <cell r="Y76">
            <v>26.46</v>
          </cell>
          <cell r="Z76">
            <v>2.7</v>
          </cell>
          <cell r="AA76" t="str">
            <v>нужно увеличить продажи</v>
          </cell>
          <cell r="AB76">
            <v>0</v>
          </cell>
          <cell r="AC76">
            <v>2.7</v>
          </cell>
          <cell r="AD76">
            <v>0</v>
          </cell>
          <cell r="AE76">
            <v>0</v>
          </cell>
          <cell r="AF76">
            <v>14</v>
          </cell>
          <cell r="AG76">
            <v>126</v>
          </cell>
        </row>
        <row r="77">
          <cell r="A77" t="str">
            <v>Чебуреки сочные ТМ Зареченские ТС Зареченские продукты.  Поком</v>
          </cell>
          <cell r="B77" t="str">
            <v>кг</v>
          </cell>
          <cell r="C77">
            <v>1020</v>
          </cell>
          <cell r="D77">
            <v>725</v>
          </cell>
          <cell r="E77">
            <v>1015</v>
          </cell>
          <cell r="F77">
            <v>565</v>
          </cell>
          <cell r="G77">
            <v>1</v>
          </cell>
          <cell r="H77">
            <v>180</v>
          </cell>
          <cell r="I77" t="str">
            <v>матрица</v>
          </cell>
          <cell r="J77">
            <v>1015</v>
          </cell>
          <cell r="K77">
            <v>0</v>
          </cell>
          <cell r="N77">
            <v>1200</v>
          </cell>
          <cell r="O77">
            <v>203</v>
          </cell>
          <cell r="P77">
            <v>874</v>
          </cell>
          <cell r="Q77">
            <v>900</v>
          </cell>
          <cell r="S77">
            <v>1077</v>
          </cell>
          <cell r="T77">
            <v>13.128078817733989</v>
          </cell>
          <cell r="U77">
            <v>8.6945812807881779</v>
          </cell>
          <cell r="V77">
            <v>198</v>
          </cell>
          <cell r="W77">
            <v>159</v>
          </cell>
          <cell r="X77">
            <v>199</v>
          </cell>
          <cell r="Y77">
            <v>147</v>
          </cell>
          <cell r="Z77">
            <v>168</v>
          </cell>
          <cell r="AB77">
            <v>874</v>
          </cell>
          <cell r="AC77">
            <v>5</v>
          </cell>
          <cell r="AD77">
            <v>180</v>
          </cell>
          <cell r="AE77">
            <v>900</v>
          </cell>
          <cell r="AF77">
            <v>12</v>
          </cell>
          <cell r="AG77">
            <v>84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959</v>
          </cell>
          <cell r="E78">
            <v>441</v>
          </cell>
          <cell r="F78">
            <v>473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421</v>
          </cell>
          <cell r="K78">
            <v>20</v>
          </cell>
          <cell r="N78">
            <v>792</v>
          </cell>
          <cell r="O78">
            <v>88.2</v>
          </cell>
          <cell r="Q78">
            <v>0</v>
          </cell>
          <cell r="T78">
            <v>14.342403628117914</v>
          </cell>
          <cell r="U78">
            <v>14.342403628117914</v>
          </cell>
          <cell r="V78">
            <v>117.4</v>
          </cell>
          <cell r="W78">
            <v>79.8</v>
          </cell>
          <cell r="X78">
            <v>143.4</v>
          </cell>
          <cell r="Y78">
            <v>36.4</v>
          </cell>
          <cell r="Z78">
            <v>134.19999999999999</v>
          </cell>
          <cell r="AB78">
            <v>0</v>
          </cell>
          <cell r="AC78">
            <v>22</v>
          </cell>
          <cell r="AD78">
            <v>0</v>
          </cell>
          <cell r="AE78">
            <v>0</v>
          </cell>
          <cell r="AF78">
            <v>12</v>
          </cell>
          <cell r="AG78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42578125" style="8" customWidth="1"/>
    <col min="8" max="8" width="5.42578125" customWidth="1"/>
    <col min="9" max="9" width="13" customWidth="1"/>
    <col min="10" max="11" width="6.7109375" customWidth="1"/>
    <col min="12" max="13" width="0.85546875" customWidth="1"/>
    <col min="14" max="15" width="6.7109375" customWidth="1"/>
    <col min="16" max="17" width="11.5703125" customWidth="1"/>
    <col min="18" max="18" width="6.7109375" customWidth="1"/>
    <col min="19" max="19" width="21.7109375" customWidth="1"/>
    <col min="20" max="21" width="5.42578125" customWidth="1"/>
    <col min="22" max="26" width="6" customWidth="1"/>
    <col min="27" max="27" width="27.28515625" customWidth="1"/>
    <col min="28" max="28" width="7" customWidth="1"/>
    <col min="29" max="29" width="7" style="8" customWidth="1"/>
    <col min="30" max="30" width="7" style="13" customWidth="1"/>
    <col min="31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124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122</v>
      </c>
      <c r="Q2" s="16" t="s">
        <v>123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122</v>
      </c>
      <c r="AC2" s="6"/>
      <c r="AD2" s="10"/>
      <c r="AE2" s="16" t="s">
        <v>123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120</v>
      </c>
      <c r="AG3" s="14" t="s">
        <v>121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130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24331.5</v>
      </c>
      <c r="F5" s="4">
        <f>SUM(F6:F500)</f>
        <v>17555.599999999999</v>
      </c>
      <c r="G5" s="6"/>
      <c r="H5" s="1"/>
      <c r="I5" s="1"/>
      <c r="J5" s="4">
        <f t="shared" ref="J5:R5" si="0">SUM(J6:J500)</f>
        <v>23587.7</v>
      </c>
      <c r="K5" s="4">
        <f t="shared" si="0"/>
        <v>743.8</v>
      </c>
      <c r="L5" s="4">
        <f t="shared" si="0"/>
        <v>0</v>
      </c>
      <c r="M5" s="4">
        <f t="shared" si="0"/>
        <v>0</v>
      </c>
      <c r="N5" s="4">
        <f t="shared" si="0"/>
        <v>21816</v>
      </c>
      <c r="O5" s="4">
        <f t="shared" si="0"/>
        <v>4866.3000000000011</v>
      </c>
      <c r="P5" s="4">
        <f t="shared" si="0"/>
        <v>25229.199999999997</v>
      </c>
      <c r="Q5" s="4">
        <f t="shared" ref="Q5" si="1">SUM(Q6:Q500)</f>
        <v>25448.799999999999</v>
      </c>
      <c r="R5" s="4">
        <f t="shared" si="0"/>
        <v>0</v>
      </c>
      <c r="S5" s="1"/>
      <c r="T5" s="1"/>
      <c r="U5" s="1"/>
      <c r="V5" s="4">
        <f t="shared" ref="V5:Z5" si="2">SUM(V6:V500)</f>
        <v>4818.5999999999995</v>
      </c>
      <c r="W5" s="4">
        <f t="shared" si="2"/>
        <v>4225.4999999999991</v>
      </c>
      <c r="X5" s="4">
        <f t="shared" si="2"/>
        <v>4162.3599999999988</v>
      </c>
      <c r="Y5" s="4">
        <f t="shared" si="2"/>
        <v>5144.8200000000006</v>
      </c>
      <c r="Z5" s="4">
        <f t="shared" si="2"/>
        <v>3925.7200000000003</v>
      </c>
      <c r="AA5" s="1"/>
      <c r="AB5" s="4">
        <f>SUM(AB6:AB500)</f>
        <v>14708.718000000001</v>
      </c>
      <c r="AC5" s="6"/>
      <c r="AD5" s="12">
        <f>SUM(AD6:AD500)</f>
        <v>3146</v>
      </c>
      <c r="AE5" s="4">
        <f>SUM(AE6:AE500)</f>
        <v>14812.36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414</v>
      </c>
      <c r="D6" s="1"/>
      <c r="E6" s="1">
        <v>242</v>
      </c>
      <c r="F6" s="1"/>
      <c r="G6" s="6">
        <v>0.3</v>
      </c>
      <c r="H6" s="1">
        <v>180</v>
      </c>
      <c r="I6" s="1" t="s">
        <v>35</v>
      </c>
      <c r="J6" s="1">
        <v>317</v>
      </c>
      <c r="K6" s="1">
        <f t="shared" ref="K6:K37" si="3">E6-J6</f>
        <v>-75</v>
      </c>
      <c r="L6" s="1"/>
      <c r="M6" s="1"/>
      <c r="N6" s="1">
        <v>840</v>
      </c>
      <c r="O6" s="1">
        <f>E6/5</f>
        <v>48.4</v>
      </c>
      <c r="P6" s="5">
        <v>100</v>
      </c>
      <c r="Q6" s="5">
        <f>AD6*AC6</f>
        <v>168</v>
      </c>
      <c r="R6" s="5"/>
      <c r="S6" s="1">
        <v>100</v>
      </c>
      <c r="T6" s="1">
        <f>(F6+N6+Q6)/O6</f>
        <v>20.826446280991735</v>
      </c>
      <c r="U6" s="1">
        <f>(F6+N6)/O6</f>
        <v>17.355371900826448</v>
      </c>
      <c r="V6" s="1">
        <v>87.2</v>
      </c>
      <c r="W6" s="1">
        <v>10.6</v>
      </c>
      <c r="X6" s="1">
        <v>57</v>
      </c>
      <c r="Y6" s="1">
        <v>0</v>
      </c>
      <c r="Z6" s="1">
        <v>34.799999999999997</v>
      </c>
      <c r="AA6" s="1" t="s">
        <v>36</v>
      </c>
      <c r="AB6" s="1">
        <f>P6*G6</f>
        <v>30</v>
      </c>
      <c r="AC6" s="6">
        <v>12</v>
      </c>
      <c r="AD6" s="10">
        <f>MROUND(P6,AC6*AF6)/AC6</f>
        <v>14</v>
      </c>
      <c r="AE6" s="1">
        <f>AD6*AC6*G6</f>
        <v>50.4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4" t="s">
        <v>37</v>
      </c>
      <c r="B7" s="24" t="s">
        <v>34</v>
      </c>
      <c r="C7" s="24"/>
      <c r="D7" s="24"/>
      <c r="E7" s="24"/>
      <c r="F7" s="24"/>
      <c r="G7" s="25">
        <v>0</v>
      </c>
      <c r="H7" s="24">
        <v>180</v>
      </c>
      <c r="I7" s="24" t="s">
        <v>35</v>
      </c>
      <c r="J7" s="24"/>
      <c r="K7" s="24">
        <f t="shared" si="3"/>
        <v>0</v>
      </c>
      <c r="L7" s="24"/>
      <c r="M7" s="24"/>
      <c r="N7" s="24"/>
      <c r="O7" s="24">
        <f t="shared" ref="O7:O70" si="4">E7/5</f>
        <v>0</v>
      </c>
      <c r="P7" s="26"/>
      <c r="Q7" s="26"/>
      <c r="R7" s="26"/>
      <c r="S7" s="24"/>
      <c r="T7" s="24" t="e">
        <f t="shared" ref="T7:T70" si="5">(F7+N7+Q7)/O7</f>
        <v>#DIV/0!</v>
      </c>
      <c r="U7" s="24" t="e">
        <f t="shared" ref="U7:U70" si="6">(F7+N7)/O7</f>
        <v>#DIV/0!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 t="s">
        <v>38</v>
      </c>
      <c r="AB7" s="24">
        <f t="shared" ref="AB7:AB70" si="7">P7*G7</f>
        <v>0</v>
      </c>
      <c r="AC7" s="25">
        <v>0</v>
      </c>
      <c r="AD7" s="27"/>
      <c r="AE7" s="24"/>
      <c r="AF7" s="24">
        <f>VLOOKUP(A7,[1]Sheet!$A:$AG,32,0)</f>
        <v>14</v>
      </c>
      <c r="AG7" s="24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34</v>
      </c>
      <c r="C8" s="1">
        <v>2167</v>
      </c>
      <c r="D8" s="1">
        <v>672</v>
      </c>
      <c r="E8" s="1">
        <v>1270</v>
      </c>
      <c r="F8" s="1">
        <v>1275</v>
      </c>
      <c r="G8" s="6">
        <v>0.3</v>
      </c>
      <c r="H8" s="1">
        <v>180</v>
      </c>
      <c r="I8" s="1" t="s">
        <v>35</v>
      </c>
      <c r="J8" s="1">
        <v>1242</v>
      </c>
      <c r="K8" s="1">
        <f t="shared" si="3"/>
        <v>28</v>
      </c>
      <c r="L8" s="1"/>
      <c r="M8" s="1"/>
      <c r="N8" s="1">
        <v>0</v>
      </c>
      <c r="O8" s="1">
        <f t="shared" si="4"/>
        <v>254</v>
      </c>
      <c r="P8" s="5">
        <f>13*O8-N8-F8</f>
        <v>2027</v>
      </c>
      <c r="Q8" s="5">
        <f>AD8*AC8</f>
        <v>2016</v>
      </c>
      <c r="R8" s="5"/>
      <c r="S8" s="1">
        <v>2281</v>
      </c>
      <c r="T8" s="1">
        <f t="shared" si="5"/>
        <v>12.956692913385826</v>
      </c>
      <c r="U8" s="1">
        <f t="shared" si="6"/>
        <v>5.0196850393700787</v>
      </c>
      <c r="V8" s="1">
        <v>207.2</v>
      </c>
      <c r="W8" s="1">
        <v>240.4</v>
      </c>
      <c r="X8" s="1">
        <v>232.6</v>
      </c>
      <c r="Y8" s="1">
        <v>293.2</v>
      </c>
      <c r="Z8" s="1">
        <v>236.6</v>
      </c>
      <c r="AA8" s="1"/>
      <c r="AB8" s="1">
        <f t="shared" si="7"/>
        <v>608.1</v>
      </c>
      <c r="AC8" s="6">
        <v>12</v>
      </c>
      <c r="AD8" s="10">
        <f>MROUND(P8,AC8*AF8)/AC8</f>
        <v>168</v>
      </c>
      <c r="AE8" s="1">
        <f>AD8*AC8*G8</f>
        <v>604.79999999999995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4" t="s">
        <v>40</v>
      </c>
      <c r="B9" s="24" t="s">
        <v>34</v>
      </c>
      <c r="C9" s="24"/>
      <c r="D9" s="24"/>
      <c r="E9" s="24"/>
      <c r="F9" s="24"/>
      <c r="G9" s="25">
        <v>0</v>
      </c>
      <c r="H9" s="24">
        <v>180</v>
      </c>
      <c r="I9" s="24" t="s">
        <v>35</v>
      </c>
      <c r="J9" s="24"/>
      <c r="K9" s="24">
        <f t="shared" si="3"/>
        <v>0</v>
      </c>
      <c r="L9" s="24"/>
      <c r="M9" s="24"/>
      <c r="N9" s="24"/>
      <c r="O9" s="24">
        <f t="shared" si="4"/>
        <v>0</v>
      </c>
      <c r="P9" s="26"/>
      <c r="Q9" s="26"/>
      <c r="R9" s="26"/>
      <c r="S9" s="24"/>
      <c r="T9" s="24" t="e">
        <f t="shared" si="5"/>
        <v>#DIV/0!</v>
      </c>
      <c r="U9" s="24" t="e">
        <f t="shared" si="6"/>
        <v>#DIV/0!</v>
      </c>
      <c r="V9" s="24">
        <v>1.2</v>
      </c>
      <c r="W9" s="24">
        <v>0</v>
      </c>
      <c r="X9" s="24">
        <v>0</v>
      </c>
      <c r="Y9" s="24">
        <v>0</v>
      </c>
      <c r="Z9" s="24">
        <v>0</v>
      </c>
      <c r="AA9" s="24" t="s">
        <v>38</v>
      </c>
      <c r="AB9" s="24">
        <f t="shared" si="7"/>
        <v>0</v>
      </c>
      <c r="AC9" s="25">
        <v>0</v>
      </c>
      <c r="AD9" s="27"/>
      <c r="AE9" s="24"/>
      <c r="AF9" s="24">
        <f>VLOOKUP(A9,[1]Sheet!$A:$AG,32,0)</f>
        <v>14</v>
      </c>
      <c r="AG9" s="24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34</v>
      </c>
      <c r="C10" s="1">
        <v>832</v>
      </c>
      <c r="D10" s="1">
        <v>2352</v>
      </c>
      <c r="E10" s="1">
        <v>1271</v>
      </c>
      <c r="F10" s="1">
        <v>1618</v>
      </c>
      <c r="G10" s="6">
        <v>0.3</v>
      </c>
      <c r="H10" s="1">
        <v>180</v>
      </c>
      <c r="I10" s="1" t="s">
        <v>35</v>
      </c>
      <c r="J10" s="1">
        <v>1227</v>
      </c>
      <c r="K10" s="1">
        <f t="shared" si="3"/>
        <v>44</v>
      </c>
      <c r="L10" s="1"/>
      <c r="M10" s="1"/>
      <c r="N10" s="1">
        <v>1176</v>
      </c>
      <c r="O10" s="1">
        <f t="shared" si="4"/>
        <v>254.2</v>
      </c>
      <c r="P10" s="5">
        <f>14*O10-N10-F10</f>
        <v>764.79999999999973</v>
      </c>
      <c r="Q10" s="5">
        <f>AD10*AC10</f>
        <v>840</v>
      </c>
      <c r="R10" s="5"/>
      <c r="S10" s="1">
        <v>764.79999999999973</v>
      </c>
      <c r="T10" s="1">
        <f t="shared" si="5"/>
        <v>14.295830055074745</v>
      </c>
      <c r="U10" s="1">
        <f t="shared" si="6"/>
        <v>10.991345397324942</v>
      </c>
      <c r="V10" s="1">
        <v>309.2</v>
      </c>
      <c r="W10" s="1">
        <v>295.60000000000002</v>
      </c>
      <c r="X10" s="1">
        <v>254</v>
      </c>
      <c r="Y10" s="1">
        <v>319</v>
      </c>
      <c r="Z10" s="1">
        <v>281.8</v>
      </c>
      <c r="AA10" s="1"/>
      <c r="AB10" s="1">
        <f t="shared" si="7"/>
        <v>229.43999999999991</v>
      </c>
      <c r="AC10" s="6">
        <v>12</v>
      </c>
      <c r="AD10" s="10">
        <f>MROUND(P10,AC10*AF10)/AC10</f>
        <v>70</v>
      </c>
      <c r="AE10" s="1">
        <f>AD10*AC10*G10</f>
        <v>252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4" t="s">
        <v>42</v>
      </c>
      <c r="B11" s="24" t="s">
        <v>34</v>
      </c>
      <c r="C11" s="24"/>
      <c r="D11" s="24"/>
      <c r="E11" s="24"/>
      <c r="F11" s="24"/>
      <c r="G11" s="25">
        <v>0</v>
      </c>
      <c r="H11" s="24">
        <v>180</v>
      </c>
      <c r="I11" s="24" t="s">
        <v>35</v>
      </c>
      <c r="J11" s="24"/>
      <c r="K11" s="24">
        <f t="shared" si="3"/>
        <v>0</v>
      </c>
      <c r="L11" s="24"/>
      <c r="M11" s="24"/>
      <c r="N11" s="24"/>
      <c r="O11" s="24">
        <f t="shared" si="4"/>
        <v>0</v>
      </c>
      <c r="P11" s="26"/>
      <c r="Q11" s="26"/>
      <c r="R11" s="26"/>
      <c r="S11" s="24"/>
      <c r="T11" s="24" t="e">
        <f t="shared" si="5"/>
        <v>#DIV/0!</v>
      </c>
      <c r="U11" s="24" t="e">
        <f t="shared" si="6"/>
        <v>#DIV/0!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 t="s">
        <v>38</v>
      </c>
      <c r="AB11" s="24">
        <f t="shared" si="7"/>
        <v>0</v>
      </c>
      <c r="AC11" s="25">
        <v>0</v>
      </c>
      <c r="AD11" s="27"/>
      <c r="AE11" s="24"/>
      <c r="AF11" s="24">
        <f>VLOOKUP(A11,[1]Sheet!$A:$AG,32,0)</f>
        <v>14</v>
      </c>
      <c r="AG11" s="24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4" t="s">
        <v>43</v>
      </c>
      <c r="B12" s="24" t="s">
        <v>34</v>
      </c>
      <c r="C12" s="24"/>
      <c r="D12" s="24"/>
      <c r="E12" s="24"/>
      <c r="F12" s="24"/>
      <c r="G12" s="25">
        <v>0</v>
      </c>
      <c r="H12" s="24">
        <v>180</v>
      </c>
      <c r="I12" s="24" t="s">
        <v>35</v>
      </c>
      <c r="J12" s="24"/>
      <c r="K12" s="24">
        <f t="shared" si="3"/>
        <v>0</v>
      </c>
      <c r="L12" s="24"/>
      <c r="M12" s="24"/>
      <c r="N12" s="24"/>
      <c r="O12" s="24">
        <f t="shared" si="4"/>
        <v>0</v>
      </c>
      <c r="P12" s="26"/>
      <c r="Q12" s="26"/>
      <c r="R12" s="26"/>
      <c r="S12" s="24"/>
      <c r="T12" s="24" t="e">
        <f t="shared" si="5"/>
        <v>#DIV/0!</v>
      </c>
      <c r="U12" s="24" t="e">
        <f t="shared" si="6"/>
        <v>#DIV/0!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 t="s">
        <v>38</v>
      </c>
      <c r="AB12" s="24">
        <f t="shared" si="7"/>
        <v>0</v>
      </c>
      <c r="AC12" s="25">
        <v>0</v>
      </c>
      <c r="AD12" s="27"/>
      <c r="AE12" s="24"/>
      <c r="AF12" s="24">
        <f>VLOOKUP(A12,[1]Sheet!$A:$AG,32,0)</f>
        <v>14</v>
      </c>
      <c r="AG12" s="24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44</v>
      </c>
      <c r="B13" s="17" t="s">
        <v>45</v>
      </c>
      <c r="C13" s="17">
        <v>198</v>
      </c>
      <c r="D13" s="17"/>
      <c r="E13" s="17">
        <v>170.5</v>
      </c>
      <c r="F13" s="17">
        <v>16.5</v>
      </c>
      <c r="G13" s="18">
        <v>0</v>
      </c>
      <c r="H13" s="17">
        <v>180</v>
      </c>
      <c r="I13" s="17" t="s">
        <v>52</v>
      </c>
      <c r="J13" s="17">
        <v>169.5</v>
      </c>
      <c r="K13" s="17">
        <f t="shared" si="3"/>
        <v>1</v>
      </c>
      <c r="L13" s="17"/>
      <c r="M13" s="17"/>
      <c r="N13" s="17">
        <v>0</v>
      </c>
      <c r="O13" s="17">
        <f t="shared" si="4"/>
        <v>34.1</v>
      </c>
      <c r="P13" s="19"/>
      <c r="Q13" s="19"/>
      <c r="R13" s="19"/>
      <c r="S13" s="17"/>
      <c r="T13" s="17">
        <f t="shared" si="5"/>
        <v>0.48387096774193544</v>
      </c>
      <c r="U13" s="17">
        <f t="shared" si="6"/>
        <v>0.48387096774193544</v>
      </c>
      <c r="V13" s="17">
        <v>20.9</v>
      </c>
      <c r="W13" s="17">
        <v>36.299999999999997</v>
      </c>
      <c r="X13" s="17">
        <v>28.6</v>
      </c>
      <c r="Y13" s="17">
        <v>41.9</v>
      </c>
      <c r="Z13" s="17">
        <v>48.4</v>
      </c>
      <c r="AA13" s="17" t="s">
        <v>126</v>
      </c>
      <c r="AB13" s="17">
        <f t="shared" si="7"/>
        <v>0</v>
      </c>
      <c r="AC13" s="18">
        <v>0</v>
      </c>
      <c r="AD13" s="20"/>
      <c r="AE13" s="17"/>
      <c r="AF13" s="17"/>
      <c r="AG13" s="1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45</v>
      </c>
      <c r="C14" s="1">
        <v>85.1</v>
      </c>
      <c r="D14" s="1"/>
      <c r="E14" s="1"/>
      <c r="F14" s="1">
        <v>85.1</v>
      </c>
      <c r="G14" s="6">
        <v>1</v>
      </c>
      <c r="H14" s="1">
        <v>180</v>
      </c>
      <c r="I14" s="1" t="s">
        <v>35</v>
      </c>
      <c r="J14" s="1"/>
      <c r="K14" s="1">
        <f t="shared" si="3"/>
        <v>0</v>
      </c>
      <c r="L14" s="1"/>
      <c r="M14" s="1"/>
      <c r="N14" s="1">
        <v>0</v>
      </c>
      <c r="O14" s="1">
        <f t="shared" si="4"/>
        <v>0</v>
      </c>
      <c r="P14" s="5"/>
      <c r="Q14" s="5">
        <f>AD14*AC14</f>
        <v>0</v>
      </c>
      <c r="R14" s="5"/>
      <c r="S14" s="1"/>
      <c r="T14" s="1" t="e">
        <f t="shared" si="5"/>
        <v>#DIV/0!</v>
      </c>
      <c r="U14" s="1" t="e">
        <f t="shared" si="6"/>
        <v>#DIV/0!</v>
      </c>
      <c r="V14" s="1">
        <v>0.74</v>
      </c>
      <c r="W14" s="1">
        <v>0</v>
      </c>
      <c r="X14" s="1">
        <v>0</v>
      </c>
      <c r="Y14" s="1">
        <v>0.74</v>
      </c>
      <c r="Z14" s="1">
        <v>1.48</v>
      </c>
      <c r="AA14" s="30" t="s">
        <v>47</v>
      </c>
      <c r="AB14" s="1">
        <f t="shared" si="7"/>
        <v>0</v>
      </c>
      <c r="AC14" s="6">
        <v>3.7</v>
      </c>
      <c r="AD14" s="10">
        <f>MROUND(P14,AC14*AF14)/AC14</f>
        <v>0</v>
      </c>
      <c r="AE14" s="1">
        <f>AD14*AC14*G14</f>
        <v>0</v>
      </c>
      <c r="AF14" s="1">
        <f>VLOOKUP(A14,[1]Sheet!$A:$AG,32,0)</f>
        <v>14</v>
      </c>
      <c r="AG14" s="1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4" t="s">
        <v>48</v>
      </c>
      <c r="B15" s="24" t="s">
        <v>45</v>
      </c>
      <c r="C15" s="24"/>
      <c r="D15" s="24"/>
      <c r="E15" s="24"/>
      <c r="F15" s="24"/>
      <c r="G15" s="25">
        <v>0</v>
      </c>
      <c r="H15" s="24">
        <v>180</v>
      </c>
      <c r="I15" s="24" t="s">
        <v>35</v>
      </c>
      <c r="J15" s="24"/>
      <c r="K15" s="24">
        <f t="shared" si="3"/>
        <v>0</v>
      </c>
      <c r="L15" s="24"/>
      <c r="M15" s="24"/>
      <c r="N15" s="24"/>
      <c r="O15" s="24">
        <f t="shared" si="4"/>
        <v>0</v>
      </c>
      <c r="P15" s="26"/>
      <c r="Q15" s="26"/>
      <c r="R15" s="26"/>
      <c r="S15" s="24"/>
      <c r="T15" s="24" t="e">
        <f t="shared" si="5"/>
        <v>#DIV/0!</v>
      </c>
      <c r="U15" s="24" t="e">
        <f t="shared" si="6"/>
        <v>#DIV/0!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 t="s">
        <v>38</v>
      </c>
      <c r="AB15" s="24">
        <f t="shared" si="7"/>
        <v>0</v>
      </c>
      <c r="AC15" s="25">
        <v>0</v>
      </c>
      <c r="AD15" s="27"/>
      <c r="AE15" s="24"/>
      <c r="AF15" s="24">
        <f>VLOOKUP(A15,[1]Sheet!$A:$AG,32,0)</f>
        <v>14</v>
      </c>
      <c r="AG15" s="24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34</v>
      </c>
      <c r="C16" s="1">
        <v>169</v>
      </c>
      <c r="D16" s="1">
        <v>336</v>
      </c>
      <c r="E16" s="1">
        <v>345</v>
      </c>
      <c r="F16" s="1"/>
      <c r="G16" s="6">
        <v>0.25</v>
      </c>
      <c r="H16" s="1">
        <v>180</v>
      </c>
      <c r="I16" s="1" t="s">
        <v>35</v>
      </c>
      <c r="J16" s="1">
        <v>576</v>
      </c>
      <c r="K16" s="1">
        <f t="shared" si="3"/>
        <v>-231</v>
      </c>
      <c r="L16" s="1"/>
      <c r="M16" s="1"/>
      <c r="N16" s="1">
        <v>1680</v>
      </c>
      <c r="O16" s="1">
        <f t="shared" si="4"/>
        <v>69</v>
      </c>
      <c r="P16" s="5">
        <v>100</v>
      </c>
      <c r="Q16" s="5">
        <f>AD16*AC16</f>
        <v>168</v>
      </c>
      <c r="R16" s="5"/>
      <c r="S16" s="1">
        <v>100</v>
      </c>
      <c r="T16" s="1">
        <f t="shared" si="5"/>
        <v>26.782608695652176</v>
      </c>
      <c r="U16" s="1">
        <f t="shared" si="6"/>
        <v>24.347826086956523</v>
      </c>
      <c r="V16" s="1">
        <v>158.6</v>
      </c>
      <c r="W16" s="1">
        <v>75.8</v>
      </c>
      <c r="X16" s="1">
        <v>1.6</v>
      </c>
      <c r="Y16" s="1">
        <v>104.6</v>
      </c>
      <c r="Z16" s="1">
        <v>0</v>
      </c>
      <c r="AA16" s="1" t="s">
        <v>36</v>
      </c>
      <c r="AB16" s="1">
        <f t="shared" si="7"/>
        <v>25</v>
      </c>
      <c r="AC16" s="6">
        <v>12</v>
      </c>
      <c r="AD16" s="10">
        <f>MROUND(P16,AC16*AF16)/AC16</f>
        <v>14</v>
      </c>
      <c r="AE16" s="1">
        <f>AD16*AC16*G16</f>
        <v>42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4" t="s">
        <v>50</v>
      </c>
      <c r="B17" s="24" t="s">
        <v>34</v>
      </c>
      <c r="C17" s="24"/>
      <c r="D17" s="24"/>
      <c r="E17" s="24"/>
      <c r="F17" s="24"/>
      <c r="G17" s="25">
        <v>0</v>
      </c>
      <c r="H17" s="24">
        <v>180</v>
      </c>
      <c r="I17" s="24" t="s">
        <v>35</v>
      </c>
      <c r="J17" s="24"/>
      <c r="K17" s="24">
        <f t="shared" si="3"/>
        <v>0</v>
      </c>
      <c r="L17" s="24"/>
      <c r="M17" s="24"/>
      <c r="N17" s="24"/>
      <c r="O17" s="24">
        <f t="shared" si="4"/>
        <v>0</v>
      </c>
      <c r="P17" s="26"/>
      <c r="Q17" s="26"/>
      <c r="R17" s="26"/>
      <c r="S17" s="24"/>
      <c r="T17" s="24" t="e">
        <f t="shared" si="5"/>
        <v>#DIV/0!</v>
      </c>
      <c r="U17" s="24" t="e">
        <f t="shared" si="6"/>
        <v>#DIV/0!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 t="s">
        <v>38</v>
      </c>
      <c r="AB17" s="24">
        <f t="shared" si="7"/>
        <v>0</v>
      </c>
      <c r="AC17" s="25">
        <v>0</v>
      </c>
      <c r="AD17" s="27"/>
      <c r="AE17" s="24"/>
      <c r="AF17" s="24">
        <f>VLOOKUP(A17,[1]Sheet!$A:$AG,32,0)</f>
        <v>14</v>
      </c>
      <c r="AG17" s="24">
        <f>VLOOKUP(A17,[1]Sheet!$A:$AG,33,0)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51</v>
      </c>
      <c r="B18" s="17" t="s">
        <v>34</v>
      </c>
      <c r="C18" s="17">
        <v>9</v>
      </c>
      <c r="D18" s="17"/>
      <c r="E18" s="17"/>
      <c r="F18" s="17">
        <v>9</v>
      </c>
      <c r="G18" s="18">
        <v>0</v>
      </c>
      <c r="H18" s="17">
        <v>180</v>
      </c>
      <c r="I18" s="17" t="s">
        <v>52</v>
      </c>
      <c r="J18" s="17"/>
      <c r="K18" s="17">
        <f t="shared" si="3"/>
        <v>0</v>
      </c>
      <c r="L18" s="17"/>
      <c r="M18" s="17"/>
      <c r="N18" s="17"/>
      <c r="O18" s="17">
        <f t="shared" si="4"/>
        <v>0</v>
      </c>
      <c r="P18" s="19"/>
      <c r="Q18" s="19"/>
      <c r="R18" s="19"/>
      <c r="S18" s="17"/>
      <c r="T18" s="17" t="e">
        <f t="shared" si="5"/>
        <v>#DIV/0!</v>
      </c>
      <c r="U18" s="17" t="e">
        <f t="shared" si="6"/>
        <v>#DIV/0!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21" t="s">
        <v>127</v>
      </c>
      <c r="AB18" s="17">
        <f t="shared" si="7"/>
        <v>0</v>
      </c>
      <c r="AC18" s="18">
        <v>0</v>
      </c>
      <c r="AD18" s="20"/>
      <c r="AE18" s="17"/>
      <c r="AF18" s="17"/>
      <c r="AG18" s="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53</v>
      </c>
      <c r="B19" s="17" t="s">
        <v>45</v>
      </c>
      <c r="C19" s="17">
        <v>-3.7</v>
      </c>
      <c r="D19" s="17">
        <v>3.7</v>
      </c>
      <c r="E19" s="17"/>
      <c r="F19" s="17"/>
      <c r="G19" s="18">
        <v>0</v>
      </c>
      <c r="H19" s="17">
        <v>180</v>
      </c>
      <c r="I19" s="17" t="s">
        <v>52</v>
      </c>
      <c r="J19" s="17"/>
      <c r="K19" s="17">
        <f t="shared" si="3"/>
        <v>0</v>
      </c>
      <c r="L19" s="17"/>
      <c r="M19" s="17"/>
      <c r="N19" s="17"/>
      <c r="O19" s="17">
        <f t="shared" si="4"/>
        <v>0</v>
      </c>
      <c r="P19" s="19"/>
      <c r="Q19" s="19"/>
      <c r="R19" s="19"/>
      <c r="S19" s="17"/>
      <c r="T19" s="17" t="e">
        <f t="shared" si="5"/>
        <v>#DIV/0!</v>
      </c>
      <c r="U19" s="17" t="e">
        <f t="shared" si="6"/>
        <v>#DIV/0!</v>
      </c>
      <c r="V19" s="17">
        <v>0.74</v>
      </c>
      <c r="W19" s="17">
        <v>2.96</v>
      </c>
      <c r="X19" s="17">
        <v>6.6599999999999993</v>
      </c>
      <c r="Y19" s="17">
        <v>56.239999999999988</v>
      </c>
      <c r="Z19" s="17">
        <v>36.380000000000003</v>
      </c>
      <c r="AA19" s="17"/>
      <c r="AB19" s="17">
        <f t="shared" si="7"/>
        <v>0</v>
      </c>
      <c r="AC19" s="18">
        <v>0</v>
      </c>
      <c r="AD19" s="20"/>
      <c r="AE19" s="17"/>
      <c r="AF19" s="17"/>
      <c r="AG19" s="1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45</v>
      </c>
      <c r="C20" s="1">
        <v>181.3</v>
      </c>
      <c r="D20" s="1">
        <v>569.79999999999995</v>
      </c>
      <c r="E20" s="1">
        <v>266.39999999999998</v>
      </c>
      <c r="F20" s="1">
        <v>447.7</v>
      </c>
      <c r="G20" s="6">
        <v>1</v>
      </c>
      <c r="H20" s="1">
        <v>180</v>
      </c>
      <c r="I20" s="1" t="s">
        <v>35</v>
      </c>
      <c r="J20" s="1">
        <v>263.60000000000002</v>
      </c>
      <c r="K20" s="1">
        <f t="shared" si="3"/>
        <v>2.7999999999999545</v>
      </c>
      <c r="L20" s="1"/>
      <c r="M20" s="1"/>
      <c r="N20" s="1">
        <v>0</v>
      </c>
      <c r="O20" s="1">
        <f t="shared" si="4"/>
        <v>53.279999999999994</v>
      </c>
      <c r="P20" s="5">
        <f>13*O20-N20-F20</f>
        <v>244.93999999999988</v>
      </c>
      <c r="Q20" s="5">
        <f t="shared" ref="Q20:Q26" si="8">AD20*AC20</f>
        <v>259</v>
      </c>
      <c r="R20" s="5"/>
      <c r="S20" s="1">
        <v>298.21999999999997</v>
      </c>
      <c r="T20" s="1">
        <f t="shared" si="5"/>
        <v>13.263888888888891</v>
      </c>
      <c r="U20" s="1">
        <f t="shared" si="6"/>
        <v>8.4027777777777786</v>
      </c>
      <c r="V20" s="1">
        <v>53.4</v>
      </c>
      <c r="W20" s="1">
        <v>64.180000000000007</v>
      </c>
      <c r="X20" s="1">
        <v>0</v>
      </c>
      <c r="Y20" s="1">
        <v>0</v>
      </c>
      <c r="Z20" s="1">
        <v>0</v>
      </c>
      <c r="AA20" s="1" t="s">
        <v>55</v>
      </c>
      <c r="AB20" s="1">
        <f t="shared" si="7"/>
        <v>244.93999999999988</v>
      </c>
      <c r="AC20" s="6">
        <v>3.7</v>
      </c>
      <c r="AD20" s="10">
        <f t="shared" ref="AD20:AD26" si="9">MROUND(P20,AC20*AF20)/AC20</f>
        <v>70</v>
      </c>
      <c r="AE20" s="1">
        <f t="shared" ref="AE20:AE26" si="10">AD20*AC20*G20</f>
        <v>259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34</v>
      </c>
      <c r="C21" s="1">
        <v>19</v>
      </c>
      <c r="D21" s="1">
        <v>252</v>
      </c>
      <c r="E21" s="1">
        <v>40</v>
      </c>
      <c r="F21" s="1">
        <v>231</v>
      </c>
      <c r="G21" s="6">
        <v>0.3</v>
      </c>
      <c r="H21" s="1">
        <v>180</v>
      </c>
      <c r="I21" s="1" t="s">
        <v>57</v>
      </c>
      <c r="J21" s="1">
        <v>40</v>
      </c>
      <c r="K21" s="1">
        <f t="shared" si="3"/>
        <v>0</v>
      </c>
      <c r="L21" s="1"/>
      <c r="M21" s="1"/>
      <c r="N21" s="1">
        <v>0</v>
      </c>
      <c r="O21" s="1">
        <f t="shared" si="4"/>
        <v>8</v>
      </c>
      <c r="P21" s="5">
        <v>100</v>
      </c>
      <c r="Q21" s="5">
        <f t="shared" si="8"/>
        <v>126</v>
      </c>
      <c r="R21" s="5"/>
      <c r="S21" s="1">
        <v>100</v>
      </c>
      <c r="T21" s="1">
        <f t="shared" si="5"/>
        <v>44.625</v>
      </c>
      <c r="U21" s="1">
        <f t="shared" si="6"/>
        <v>28.875</v>
      </c>
      <c r="V21" s="1">
        <v>10</v>
      </c>
      <c r="W21" s="1">
        <v>23.6</v>
      </c>
      <c r="X21" s="1">
        <v>11.6</v>
      </c>
      <c r="Y21" s="1">
        <v>15</v>
      </c>
      <c r="Z21" s="1">
        <v>8.4</v>
      </c>
      <c r="AA21" s="1"/>
      <c r="AB21" s="1">
        <f t="shared" si="7"/>
        <v>30</v>
      </c>
      <c r="AC21" s="6">
        <v>9</v>
      </c>
      <c r="AD21" s="10">
        <f t="shared" si="9"/>
        <v>14</v>
      </c>
      <c r="AE21" s="1">
        <f t="shared" si="10"/>
        <v>37.799999999999997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8" t="s">
        <v>58</v>
      </c>
      <c r="B22" s="1" t="s">
        <v>45</v>
      </c>
      <c r="C22" s="1"/>
      <c r="D22" s="1">
        <v>264</v>
      </c>
      <c r="E22" s="1"/>
      <c r="F22" s="1">
        <v>264</v>
      </c>
      <c r="G22" s="6">
        <v>1</v>
      </c>
      <c r="H22" s="1">
        <v>180</v>
      </c>
      <c r="I22" s="1" t="s">
        <v>35</v>
      </c>
      <c r="J22" s="1"/>
      <c r="K22" s="1">
        <f t="shared" si="3"/>
        <v>0</v>
      </c>
      <c r="L22" s="1"/>
      <c r="M22" s="1"/>
      <c r="N22" s="1"/>
      <c r="O22" s="1">
        <f t="shared" si="4"/>
        <v>0</v>
      </c>
      <c r="P22" s="5"/>
      <c r="Q22" s="5">
        <f t="shared" si="8"/>
        <v>0</v>
      </c>
      <c r="R22" s="5"/>
      <c r="S22" s="1"/>
      <c r="T22" s="1" t="e">
        <f t="shared" si="5"/>
        <v>#DIV/0!</v>
      </c>
      <c r="U22" s="1" t="e">
        <f t="shared" si="6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 t="s">
        <v>125</v>
      </c>
      <c r="AB22" s="1">
        <f t="shared" si="7"/>
        <v>0</v>
      </c>
      <c r="AC22" s="6">
        <v>5.5</v>
      </c>
      <c r="AD22" s="10">
        <f t="shared" si="9"/>
        <v>0</v>
      </c>
      <c r="AE22" s="1">
        <f t="shared" si="10"/>
        <v>0</v>
      </c>
      <c r="AF22" s="1">
        <v>12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34</v>
      </c>
      <c r="C23" s="1">
        <v>4</v>
      </c>
      <c r="D23" s="1">
        <v>327</v>
      </c>
      <c r="E23" s="1">
        <v>38</v>
      </c>
      <c r="F23" s="1">
        <v>293</v>
      </c>
      <c r="G23" s="6">
        <v>0.3</v>
      </c>
      <c r="H23" s="1">
        <v>180</v>
      </c>
      <c r="I23" s="1" t="s">
        <v>57</v>
      </c>
      <c r="J23" s="1">
        <v>41</v>
      </c>
      <c r="K23" s="1">
        <f t="shared" si="3"/>
        <v>-3</v>
      </c>
      <c r="L23" s="1"/>
      <c r="M23" s="1"/>
      <c r="N23" s="1">
        <v>0</v>
      </c>
      <c r="O23" s="1">
        <f t="shared" si="4"/>
        <v>7.6</v>
      </c>
      <c r="P23" s="5"/>
      <c r="Q23" s="5">
        <f t="shared" si="8"/>
        <v>0</v>
      </c>
      <c r="R23" s="5"/>
      <c r="S23" s="1"/>
      <c r="T23" s="1">
        <f t="shared" si="5"/>
        <v>38.55263157894737</v>
      </c>
      <c r="U23" s="1">
        <f t="shared" si="6"/>
        <v>38.55263157894737</v>
      </c>
      <c r="V23" s="1">
        <v>10</v>
      </c>
      <c r="W23" s="1">
        <v>24.6</v>
      </c>
      <c r="X23" s="1">
        <v>8.4</v>
      </c>
      <c r="Y23" s="1">
        <v>11.2</v>
      </c>
      <c r="Z23" s="1">
        <v>11.2</v>
      </c>
      <c r="AA23" s="1"/>
      <c r="AB23" s="1">
        <f t="shared" si="7"/>
        <v>0</v>
      </c>
      <c r="AC23" s="6">
        <v>9</v>
      </c>
      <c r="AD23" s="10">
        <f t="shared" si="9"/>
        <v>0</v>
      </c>
      <c r="AE23" s="1">
        <f t="shared" si="10"/>
        <v>0</v>
      </c>
      <c r="AF23" s="1">
        <f>VLOOKUP(A23,[1]Sheet!$A:$AG,32,0)</f>
        <v>18</v>
      </c>
      <c r="AG23" s="1">
        <f>VLOOKUP(A23,[1]Sheet!$A:$AG,33,0)</f>
        <v>234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>
        <v>51</v>
      </c>
      <c r="D24" s="1">
        <v>162</v>
      </c>
      <c r="E24" s="1">
        <v>37</v>
      </c>
      <c r="F24" s="1">
        <v>173</v>
      </c>
      <c r="G24" s="6">
        <v>0.3</v>
      </c>
      <c r="H24" s="1">
        <v>180</v>
      </c>
      <c r="I24" s="1" t="s">
        <v>57</v>
      </c>
      <c r="J24" s="1">
        <v>40</v>
      </c>
      <c r="K24" s="1">
        <f t="shared" si="3"/>
        <v>-3</v>
      </c>
      <c r="L24" s="1"/>
      <c r="M24" s="1"/>
      <c r="N24" s="1">
        <v>0</v>
      </c>
      <c r="O24" s="1">
        <f t="shared" si="4"/>
        <v>7.4</v>
      </c>
      <c r="P24" s="5"/>
      <c r="Q24" s="5">
        <f t="shared" si="8"/>
        <v>0</v>
      </c>
      <c r="R24" s="5"/>
      <c r="S24" s="1"/>
      <c r="T24" s="1">
        <f t="shared" si="5"/>
        <v>23.378378378378379</v>
      </c>
      <c r="U24" s="1">
        <f t="shared" si="6"/>
        <v>23.378378378378379</v>
      </c>
      <c r="V24" s="1">
        <v>9.8000000000000007</v>
      </c>
      <c r="W24" s="1">
        <v>12.4</v>
      </c>
      <c r="X24" s="1">
        <v>8.1999999999999993</v>
      </c>
      <c r="Y24" s="1">
        <v>15</v>
      </c>
      <c r="Z24" s="1">
        <v>8.8000000000000007</v>
      </c>
      <c r="AA24" s="1"/>
      <c r="AB24" s="1">
        <f t="shared" si="7"/>
        <v>0</v>
      </c>
      <c r="AC24" s="6">
        <v>9</v>
      </c>
      <c r="AD24" s="10">
        <f t="shared" si="9"/>
        <v>0</v>
      </c>
      <c r="AE24" s="1">
        <f t="shared" si="10"/>
        <v>0</v>
      </c>
      <c r="AF24" s="1">
        <f>VLOOKUP(A24,[1]Sheet!$A:$AG,32,0)</f>
        <v>18</v>
      </c>
      <c r="AG24" s="1">
        <f>VLOOKUP(A24,[1]Sheet!$A:$AG,33,0)</f>
        <v>234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45</v>
      </c>
      <c r="C25" s="1">
        <v>171</v>
      </c>
      <c r="D25" s="1"/>
      <c r="E25" s="1">
        <v>120.7</v>
      </c>
      <c r="F25" s="1">
        <v>38.299999999999997</v>
      </c>
      <c r="G25" s="6">
        <v>1</v>
      </c>
      <c r="H25" s="1">
        <v>180</v>
      </c>
      <c r="I25" s="1" t="s">
        <v>35</v>
      </c>
      <c r="J25" s="1">
        <v>118.1</v>
      </c>
      <c r="K25" s="1">
        <f t="shared" si="3"/>
        <v>2.6000000000000085</v>
      </c>
      <c r="L25" s="1"/>
      <c r="M25" s="1"/>
      <c r="N25" s="1">
        <v>84</v>
      </c>
      <c r="O25" s="1">
        <f t="shared" si="4"/>
        <v>24.14</v>
      </c>
      <c r="P25" s="5">
        <f t="shared" ref="P25" si="11">14*O25-N25-F25</f>
        <v>215.66000000000003</v>
      </c>
      <c r="Q25" s="5">
        <f t="shared" si="8"/>
        <v>210</v>
      </c>
      <c r="R25" s="5"/>
      <c r="S25" s="1">
        <v>215.66000000000003</v>
      </c>
      <c r="T25" s="1">
        <f t="shared" si="5"/>
        <v>13.765534382767191</v>
      </c>
      <c r="U25" s="1">
        <f t="shared" si="6"/>
        <v>5.066280033140016</v>
      </c>
      <c r="V25" s="1">
        <v>18.600000000000001</v>
      </c>
      <c r="W25" s="1">
        <v>11.4</v>
      </c>
      <c r="X25" s="1">
        <v>22.34</v>
      </c>
      <c r="Y25" s="1">
        <v>0</v>
      </c>
      <c r="Z25" s="1">
        <v>0</v>
      </c>
      <c r="AA25" s="1" t="s">
        <v>62</v>
      </c>
      <c r="AB25" s="1">
        <f t="shared" si="7"/>
        <v>215.66000000000003</v>
      </c>
      <c r="AC25" s="6">
        <v>3</v>
      </c>
      <c r="AD25" s="10">
        <f t="shared" si="9"/>
        <v>70</v>
      </c>
      <c r="AE25" s="1">
        <f t="shared" si="10"/>
        <v>210</v>
      </c>
      <c r="AF25" s="1">
        <f>VLOOKUP(A25,[1]Sheet!$A:$AG,32,0)</f>
        <v>14</v>
      </c>
      <c r="AG25" s="1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>
        <v>1432</v>
      </c>
      <c r="D26" s="1"/>
      <c r="E26" s="1">
        <v>1082</v>
      </c>
      <c r="F26" s="1">
        <v>165</v>
      </c>
      <c r="G26" s="6">
        <v>0.25</v>
      </c>
      <c r="H26" s="1">
        <v>180</v>
      </c>
      <c r="I26" s="1" t="s">
        <v>35</v>
      </c>
      <c r="J26" s="1">
        <v>1059</v>
      </c>
      <c r="K26" s="1">
        <f t="shared" si="3"/>
        <v>23</v>
      </c>
      <c r="L26" s="1"/>
      <c r="M26" s="1"/>
      <c r="N26" s="1">
        <v>1512</v>
      </c>
      <c r="O26" s="1">
        <f t="shared" si="4"/>
        <v>216.4</v>
      </c>
      <c r="P26" s="5">
        <f>13*O26-N26-F26</f>
        <v>1136.2000000000003</v>
      </c>
      <c r="Q26" s="5">
        <f t="shared" si="8"/>
        <v>1176</v>
      </c>
      <c r="R26" s="5"/>
      <c r="S26" s="1">
        <v>1352.6</v>
      </c>
      <c r="T26" s="1">
        <f t="shared" si="5"/>
        <v>13.183918669131238</v>
      </c>
      <c r="U26" s="1">
        <f t="shared" si="6"/>
        <v>7.7495378927911274</v>
      </c>
      <c r="V26" s="1">
        <v>213.8</v>
      </c>
      <c r="W26" s="1">
        <v>99.2</v>
      </c>
      <c r="X26" s="1">
        <v>199.8</v>
      </c>
      <c r="Y26" s="1">
        <v>231.4</v>
      </c>
      <c r="Z26" s="1">
        <v>139.4</v>
      </c>
      <c r="AA26" s="1"/>
      <c r="AB26" s="1">
        <f t="shared" si="7"/>
        <v>284.05000000000007</v>
      </c>
      <c r="AC26" s="6">
        <v>6</v>
      </c>
      <c r="AD26" s="10">
        <f t="shared" si="9"/>
        <v>196</v>
      </c>
      <c r="AE26" s="1">
        <f t="shared" si="10"/>
        <v>294</v>
      </c>
      <c r="AF26" s="1">
        <f>VLOOKUP(A26,[1]Sheet!$A:$AG,32,0)</f>
        <v>14</v>
      </c>
      <c r="AG26" s="1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4" t="s">
        <v>64</v>
      </c>
      <c r="B27" s="24" t="s">
        <v>34</v>
      </c>
      <c r="C27" s="24"/>
      <c r="D27" s="24"/>
      <c r="E27" s="24"/>
      <c r="F27" s="24"/>
      <c r="G27" s="25">
        <v>0</v>
      </c>
      <c r="H27" s="24">
        <v>180</v>
      </c>
      <c r="I27" s="24" t="s">
        <v>35</v>
      </c>
      <c r="J27" s="24"/>
      <c r="K27" s="24">
        <f t="shared" si="3"/>
        <v>0</v>
      </c>
      <c r="L27" s="24"/>
      <c r="M27" s="24"/>
      <c r="N27" s="24"/>
      <c r="O27" s="24">
        <f t="shared" si="4"/>
        <v>0</v>
      </c>
      <c r="P27" s="26"/>
      <c r="Q27" s="26"/>
      <c r="R27" s="26"/>
      <c r="S27" s="24"/>
      <c r="T27" s="24" t="e">
        <f t="shared" si="5"/>
        <v>#DIV/0!</v>
      </c>
      <c r="U27" s="24" t="e">
        <f t="shared" si="6"/>
        <v>#DIV/0!</v>
      </c>
      <c r="V27" s="24">
        <v>2.4</v>
      </c>
      <c r="W27" s="24">
        <v>0</v>
      </c>
      <c r="X27" s="24">
        <v>0</v>
      </c>
      <c r="Y27" s="24">
        <v>0</v>
      </c>
      <c r="Z27" s="24">
        <v>0</v>
      </c>
      <c r="AA27" s="24" t="s">
        <v>38</v>
      </c>
      <c r="AB27" s="24">
        <f t="shared" si="7"/>
        <v>0</v>
      </c>
      <c r="AC27" s="25">
        <v>0</v>
      </c>
      <c r="AD27" s="27"/>
      <c r="AE27" s="24"/>
      <c r="AF27" s="24">
        <f>VLOOKUP(A27,[1]Sheet!$A:$AG,32,0)</f>
        <v>14</v>
      </c>
      <c r="AG27" s="24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4" t="s">
        <v>65</v>
      </c>
      <c r="B28" s="24" t="s">
        <v>34</v>
      </c>
      <c r="C28" s="24"/>
      <c r="D28" s="24"/>
      <c r="E28" s="24"/>
      <c r="F28" s="24"/>
      <c r="G28" s="25">
        <v>0</v>
      </c>
      <c r="H28" s="24">
        <v>180</v>
      </c>
      <c r="I28" s="24" t="s">
        <v>35</v>
      </c>
      <c r="J28" s="24"/>
      <c r="K28" s="24">
        <f t="shared" si="3"/>
        <v>0</v>
      </c>
      <c r="L28" s="24"/>
      <c r="M28" s="24"/>
      <c r="N28" s="24"/>
      <c r="O28" s="24">
        <f t="shared" si="4"/>
        <v>0</v>
      </c>
      <c r="P28" s="26"/>
      <c r="Q28" s="26"/>
      <c r="R28" s="26"/>
      <c r="S28" s="24"/>
      <c r="T28" s="24" t="e">
        <f t="shared" si="5"/>
        <v>#DIV/0!</v>
      </c>
      <c r="U28" s="24" t="e">
        <f t="shared" si="6"/>
        <v>#DIV/0!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 t="s">
        <v>38</v>
      </c>
      <c r="AB28" s="24">
        <f t="shared" si="7"/>
        <v>0</v>
      </c>
      <c r="AC28" s="25">
        <v>0</v>
      </c>
      <c r="AD28" s="27"/>
      <c r="AE28" s="24"/>
      <c r="AF28" s="24">
        <f>VLOOKUP(A28,[1]Sheet!$A:$AG,32,0)</f>
        <v>14</v>
      </c>
      <c r="AG28" s="24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45</v>
      </c>
      <c r="C29" s="1">
        <v>432</v>
      </c>
      <c r="D29" s="1">
        <v>1152</v>
      </c>
      <c r="E29" s="1">
        <v>582</v>
      </c>
      <c r="F29" s="1">
        <v>954</v>
      </c>
      <c r="G29" s="6">
        <v>1</v>
      </c>
      <c r="H29" s="1">
        <v>180</v>
      </c>
      <c r="I29" s="1" t="s">
        <v>35</v>
      </c>
      <c r="J29" s="1">
        <v>583</v>
      </c>
      <c r="K29" s="1">
        <f t="shared" si="3"/>
        <v>-1</v>
      </c>
      <c r="L29" s="1"/>
      <c r="M29" s="1"/>
      <c r="N29" s="1">
        <v>0</v>
      </c>
      <c r="O29" s="1">
        <f t="shared" si="4"/>
        <v>116.4</v>
      </c>
      <c r="P29" s="5">
        <f>13*O29-N29-F29</f>
        <v>559.20000000000005</v>
      </c>
      <c r="Q29" s="5">
        <f>AD29*AC29</f>
        <v>576</v>
      </c>
      <c r="R29" s="5"/>
      <c r="S29" s="1">
        <v>675.60000000000014</v>
      </c>
      <c r="T29" s="1">
        <f t="shared" si="5"/>
        <v>13.144329896907216</v>
      </c>
      <c r="U29" s="1">
        <f t="shared" si="6"/>
        <v>8.1958762886597931</v>
      </c>
      <c r="V29" s="1">
        <v>105.6</v>
      </c>
      <c r="W29" s="1">
        <v>136.80000000000001</v>
      </c>
      <c r="X29" s="1">
        <v>114</v>
      </c>
      <c r="Y29" s="1">
        <v>121.2</v>
      </c>
      <c r="Z29" s="1">
        <v>168</v>
      </c>
      <c r="AA29" s="1"/>
      <c r="AB29" s="1">
        <f t="shared" si="7"/>
        <v>559.20000000000005</v>
      </c>
      <c r="AC29" s="6">
        <v>6</v>
      </c>
      <c r="AD29" s="10">
        <f>MROUND(P29,AC29*AF29)/AC29</f>
        <v>96</v>
      </c>
      <c r="AE29" s="1">
        <f>AD29*AC29*G29</f>
        <v>576</v>
      </c>
      <c r="AF29" s="1">
        <f>VLOOKUP(A29,[1]Sheet!$A:$AG,32,0)</f>
        <v>12</v>
      </c>
      <c r="AG29" s="1">
        <f>VLOOKUP(A29,[1]Sheet!$A:$AG,33,0)</f>
        <v>84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4" t="s">
        <v>67</v>
      </c>
      <c r="B30" s="24" t="s">
        <v>34</v>
      </c>
      <c r="C30" s="24"/>
      <c r="D30" s="24"/>
      <c r="E30" s="24"/>
      <c r="F30" s="24"/>
      <c r="G30" s="25">
        <v>0</v>
      </c>
      <c r="H30" s="24">
        <v>365</v>
      </c>
      <c r="I30" s="24" t="s">
        <v>35</v>
      </c>
      <c r="J30" s="24"/>
      <c r="K30" s="24">
        <f t="shared" si="3"/>
        <v>0</v>
      </c>
      <c r="L30" s="24"/>
      <c r="M30" s="24"/>
      <c r="N30" s="24"/>
      <c r="O30" s="24">
        <f t="shared" si="4"/>
        <v>0</v>
      </c>
      <c r="P30" s="26"/>
      <c r="Q30" s="26"/>
      <c r="R30" s="26"/>
      <c r="S30" s="24"/>
      <c r="T30" s="24" t="e">
        <f t="shared" si="5"/>
        <v>#DIV/0!</v>
      </c>
      <c r="U30" s="24" t="e">
        <f t="shared" si="6"/>
        <v>#DIV/0!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 t="s">
        <v>38</v>
      </c>
      <c r="AB30" s="24">
        <f t="shared" si="7"/>
        <v>0</v>
      </c>
      <c r="AC30" s="25">
        <v>0</v>
      </c>
      <c r="AD30" s="27"/>
      <c r="AE30" s="24"/>
      <c r="AF30" s="24">
        <f>VLOOKUP(A30,[1]Sheet!$A:$AG,32,0)</f>
        <v>14</v>
      </c>
      <c r="AG30" s="24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68</v>
      </c>
      <c r="B31" s="17" t="s">
        <v>34</v>
      </c>
      <c r="C31" s="17">
        <v>895</v>
      </c>
      <c r="D31" s="23">
        <v>840</v>
      </c>
      <c r="E31" s="29">
        <v>1036</v>
      </c>
      <c r="F31" s="29">
        <v>458</v>
      </c>
      <c r="G31" s="18">
        <v>0</v>
      </c>
      <c r="H31" s="17" t="e">
        <v>#N/A</v>
      </c>
      <c r="I31" s="17" t="s">
        <v>52</v>
      </c>
      <c r="J31" s="17">
        <v>1005</v>
      </c>
      <c r="K31" s="17">
        <f t="shared" si="3"/>
        <v>31</v>
      </c>
      <c r="L31" s="17"/>
      <c r="M31" s="17"/>
      <c r="N31" s="17"/>
      <c r="O31" s="17">
        <f t="shared" si="4"/>
        <v>207.2</v>
      </c>
      <c r="P31" s="19"/>
      <c r="Q31" s="19"/>
      <c r="R31" s="19"/>
      <c r="S31" s="17"/>
      <c r="T31" s="17">
        <f t="shared" si="5"/>
        <v>2.2104247104247103</v>
      </c>
      <c r="U31" s="17">
        <f t="shared" si="6"/>
        <v>2.2104247104247103</v>
      </c>
      <c r="V31" s="17">
        <v>190.6</v>
      </c>
      <c r="W31" s="17">
        <v>157.6</v>
      </c>
      <c r="X31" s="17">
        <v>174.6</v>
      </c>
      <c r="Y31" s="17">
        <v>212.8</v>
      </c>
      <c r="Z31" s="17">
        <v>135.19999999999999</v>
      </c>
      <c r="AA31" s="23" t="s">
        <v>69</v>
      </c>
      <c r="AB31" s="17">
        <f t="shared" si="7"/>
        <v>0</v>
      </c>
      <c r="AC31" s="18">
        <v>0</v>
      </c>
      <c r="AD31" s="20"/>
      <c r="AE31" s="17"/>
      <c r="AF31" s="17"/>
      <c r="AG31" s="17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8" t="s">
        <v>70</v>
      </c>
      <c r="B32" s="1" t="s">
        <v>34</v>
      </c>
      <c r="C32" s="1"/>
      <c r="D32" s="1"/>
      <c r="E32" s="29">
        <f>E31</f>
        <v>1036</v>
      </c>
      <c r="F32" s="29">
        <f>F31</f>
        <v>458</v>
      </c>
      <c r="G32" s="6">
        <v>0.25</v>
      </c>
      <c r="H32" s="1">
        <v>365</v>
      </c>
      <c r="I32" s="1" t="s">
        <v>35</v>
      </c>
      <c r="J32" s="1"/>
      <c r="K32" s="1">
        <f t="shared" si="3"/>
        <v>1036</v>
      </c>
      <c r="L32" s="1"/>
      <c r="M32" s="1"/>
      <c r="N32" s="1">
        <v>1008</v>
      </c>
      <c r="O32" s="1">
        <f t="shared" si="4"/>
        <v>207.2</v>
      </c>
      <c r="P32" s="5">
        <f>13*O32-N32-F32</f>
        <v>1227.5999999999999</v>
      </c>
      <c r="Q32" s="5">
        <f t="shared" ref="Q32:Q33" si="12">AD32*AC32</f>
        <v>1176</v>
      </c>
      <c r="R32" s="5"/>
      <c r="S32" s="1">
        <v>1434.7999999999997</v>
      </c>
      <c r="T32" s="1">
        <f t="shared" si="5"/>
        <v>12.750965250965251</v>
      </c>
      <c r="U32" s="1">
        <f t="shared" si="6"/>
        <v>7.0752895752895757</v>
      </c>
      <c r="V32" s="1">
        <v>190.6</v>
      </c>
      <c r="W32" s="1">
        <v>157.6</v>
      </c>
      <c r="X32" s="1">
        <v>174.6</v>
      </c>
      <c r="Y32" s="1">
        <v>212.8</v>
      </c>
      <c r="Z32" s="1">
        <v>136.80000000000001</v>
      </c>
      <c r="AA32" s="1" t="s">
        <v>71</v>
      </c>
      <c r="AB32" s="1">
        <f t="shared" si="7"/>
        <v>306.89999999999998</v>
      </c>
      <c r="AC32" s="6">
        <v>12</v>
      </c>
      <c r="AD32" s="10">
        <f t="shared" ref="AD32:AD33" si="13">MROUND(P32,AC32*AF32)/AC32</f>
        <v>98</v>
      </c>
      <c r="AE32" s="1">
        <f t="shared" ref="AE32:AE33" si="14">AD32*AC32*G32</f>
        <v>294</v>
      </c>
      <c r="AF32" s="1">
        <f>VLOOKUP(A32,[1]Sheet!$A:$AG,32,0)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34</v>
      </c>
      <c r="C33" s="1">
        <v>606</v>
      </c>
      <c r="D33" s="1">
        <v>336</v>
      </c>
      <c r="E33" s="1">
        <v>661</v>
      </c>
      <c r="F33" s="1">
        <v>8</v>
      </c>
      <c r="G33" s="6">
        <v>0.25</v>
      </c>
      <c r="H33" s="1">
        <v>180</v>
      </c>
      <c r="I33" s="1" t="s">
        <v>35</v>
      </c>
      <c r="J33" s="1">
        <v>760</v>
      </c>
      <c r="K33" s="1">
        <f t="shared" si="3"/>
        <v>-99</v>
      </c>
      <c r="L33" s="1"/>
      <c r="M33" s="1"/>
      <c r="N33" s="1">
        <v>1848</v>
      </c>
      <c r="O33" s="1">
        <f t="shared" si="4"/>
        <v>132.19999999999999</v>
      </c>
      <c r="P33" s="32">
        <v>300</v>
      </c>
      <c r="Q33" s="5">
        <f t="shared" si="12"/>
        <v>336</v>
      </c>
      <c r="R33" s="5"/>
      <c r="S33" s="1">
        <v>300</v>
      </c>
      <c r="T33" s="1">
        <f t="shared" si="5"/>
        <v>16.580937972768535</v>
      </c>
      <c r="U33" s="1">
        <f t="shared" si="6"/>
        <v>14.039334341906203</v>
      </c>
      <c r="V33" s="1">
        <v>188.8</v>
      </c>
      <c r="W33" s="1">
        <v>111.4</v>
      </c>
      <c r="X33" s="1">
        <v>130.19999999999999</v>
      </c>
      <c r="Y33" s="1">
        <v>185</v>
      </c>
      <c r="Z33" s="1">
        <v>90.8</v>
      </c>
      <c r="AA33" s="1"/>
      <c r="AB33" s="1">
        <f t="shared" si="7"/>
        <v>75</v>
      </c>
      <c r="AC33" s="6">
        <v>12</v>
      </c>
      <c r="AD33" s="10">
        <f t="shared" si="13"/>
        <v>28</v>
      </c>
      <c r="AE33" s="1">
        <f t="shared" si="14"/>
        <v>84</v>
      </c>
      <c r="AF33" s="1">
        <f>VLOOKUP(A33,[1]Sheet!$A:$AG,32,0)</f>
        <v>14</v>
      </c>
      <c r="AG33" s="1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4" t="s">
        <v>73</v>
      </c>
      <c r="B34" s="24" t="s">
        <v>34</v>
      </c>
      <c r="C34" s="24"/>
      <c r="D34" s="24"/>
      <c r="E34" s="24"/>
      <c r="F34" s="24"/>
      <c r="G34" s="25">
        <v>0</v>
      </c>
      <c r="H34" s="24">
        <v>180</v>
      </c>
      <c r="I34" s="24" t="s">
        <v>35</v>
      </c>
      <c r="J34" s="24"/>
      <c r="K34" s="24">
        <f t="shared" si="3"/>
        <v>0</v>
      </c>
      <c r="L34" s="24"/>
      <c r="M34" s="24"/>
      <c r="N34" s="24"/>
      <c r="O34" s="24">
        <f t="shared" si="4"/>
        <v>0</v>
      </c>
      <c r="P34" s="26"/>
      <c r="Q34" s="26"/>
      <c r="R34" s="26"/>
      <c r="S34" s="24"/>
      <c r="T34" s="24" t="e">
        <f t="shared" si="5"/>
        <v>#DIV/0!</v>
      </c>
      <c r="U34" s="24" t="e">
        <f t="shared" si="6"/>
        <v>#DIV/0!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 t="s">
        <v>38</v>
      </c>
      <c r="AB34" s="24">
        <f t="shared" si="7"/>
        <v>0</v>
      </c>
      <c r="AC34" s="25">
        <v>0</v>
      </c>
      <c r="AD34" s="27"/>
      <c r="AE34" s="24"/>
      <c r="AF34" s="24">
        <f>VLOOKUP(A34,[1]Sheet!$A:$AG,32,0)</f>
        <v>14</v>
      </c>
      <c r="AG34" s="24">
        <f>VLOOKUP(A34,[1]Sheet!$A:$AG,33,0)</f>
        <v>126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4" t="s">
        <v>74</v>
      </c>
      <c r="B35" s="24" t="s">
        <v>34</v>
      </c>
      <c r="C35" s="24"/>
      <c r="D35" s="24"/>
      <c r="E35" s="24"/>
      <c r="F35" s="24"/>
      <c r="G35" s="25">
        <v>0</v>
      </c>
      <c r="H35" s="24">
        <v>180</v>
      </c>
      <c r="I35" s="24" t="s">
        <v>35</v>
      </c>
      <c r="J35" s="24"/>
      <c r="K35" s="24">
        <f t="shared" si="3"/>
        <v>0</v>
      </c>
      <c r="L35" s="24"/>
      <c r="M35" s="24"/>
      <c r="N35" s="24"/>
      <c r="O35" s="24">
        <f t="shared" si="4"/>
        <v>0</v>
      </c>
      <c r="P35" s="26"/>
      <c r="Q35" s="26"/>
      <c r="R35" s="26"/>
      <c r="S35" s="24"/>
      <c r="T35" s="24" t="e">
        <f t="shared" si="5"/>
        <v>#DIV/0!</v>
      </c>
      <c r="U35" s="24" t="e">
        <f t="shared" si="6"/>
        <v>#DIV/0!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 t="s">
        <v>38</v>
      </c>
      <c r="AB35" s="24">
        <f t="shared" si="7"/>
        <v>0</v>
      </c>
      <c r="AC35" s="25">
        <v>0</v>
      </c>
      <c r="AD35" s="27"/>
      <c r="AE35" s="24"/>
      <c r="AF35" s="24">
        <f>VLOOKUP(A35,[1]Sheet!$A:$AG,32,0)</f>
        <v>14</v>
      </c>
      <c r="AG35" s="24">
        <f>VLOOKUP(A35,[1]Sheet!$A:$AG,33,0)</f>
        <v>70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4" t="s">
        <v>75</v>
      </c>
      <c r="B36" s="24" t="s">
        <v>34</v>
      </c>
      <c r="C36" s="24"/>
      <c r="D36" s="24"/>
      <c r="E36" s="24"/>
      <c r="F36" s="24"/>
      <c r="G36" s="25">
        <v>0</v>
      </c>
      <c r="H36" s="24">
        <v>180</v>
      </c>
      <c r="I36" s="24" t="s">
        <v>35</v>
      </c>
      <c r="J36" s="24"/>
      <c r="K36" s="24">
        <f t="shared" si="3"/>
        <v>0</v>
      </c>
      <c r="L36" s="24"/>
      <c r="M36" s="24"/>
      <c r="N36" s="24"/>
      <c r="O36" s="24">
        <f t="shared" si="4"/>
        <v>0</v>
      </c>
      <c r="P36" s="26"/>
      <c r="Q36" s="26"/>
      <c r="R36" s="26"/>
      <c r="S36" s="24"/>
      <c r="T36" s="24" t="e">
        <f t="shared" si="5"/>
        <v>#DIV/0!</v>
      </c>
      <c r="U36" s="24" t="e">
        <f t="shared" si="6"/>
        <v>#DIV/0!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 t="s">
        <v>38</v>
      </c>
      <c r="AB36" s="24">
        <f t="shared" si="7"/>
        <v>0</v>
      </c>
      <c r="AC36" s="25">
        <v>0</v>
      </c>
      <c r="AD36" s="27"/>
      <c r="AE36" s="24"/>
      <c r="AF36" s="24">
        <f>VLOOKUP(A36,[1]Sheet!$A:$AG,32,0)</f>
        <v>12</v>
      </c>
      <c r="AG36" s="24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4" t="s">
        <v>76</v>
      </c>
      <c r="B37" s="24" t="s">
        <v>34</v>
      </c>
      <c r="C37" s="24"/>
      <c r="D37" s="24"/>
      <c r="E37" s="24"/>
      <c r="F37" s="24"/>
      <c r="G37" s="25">
        <v>0</v>
      </c>
      <c r="H37" s="24">
        <v>180</v>
      </c>
      <c r="I37" s="24" t="s">
        <v>35</v>
      </c>
      <c r="J37" s="24"/>
      <c r="K37" s="24">
        <f t="shared" si="3"/>
        <v>0</v>
      </c>
      <c r="L37" s="24"/>
      <c r="M37" s="24"/>
      <c r="N37" s="24"/>
      <c r="O37" s="24">
        <f t="shared" si="4"/>
        <v>0</v>
      </c>
      <c r="P37" s="26"/>
      <c r="Q37" s="26"/>
      <c r="R37" s="26"/>
      <c r="S37" s="24"/>
      <c r="T37" s="24" t="e">
        <f t="shared" si="5"/>
        <v>#DIV/0!</v>
      </c>
      <c r="U37" s="24" t="e">
        <f t="shared" si="6"/>
        <v>#DIV/0!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 t="s">
        <v>38</v>
      </c>
      <c r="AB37" s="24">
        <f t="shared" si="7"/>
        <v>0</v>
      </c>
      <c r="AC37" s="25">
        <v>0</v>
      </c>
      <c r="AD37" s="27"/>
      <c r="AE37" s="24"/>
      <c r="AF37" s="24">
        <f>VLOOKUP(A37,[1]Sheet!$A:$AG,32,0)</f>
        <v>12</v>
      </c>
      <c r="AG37" s="24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4" t="s">
        <v>77</v>
      </c>
      <c r="B38" s="24" t="s">
        <v>34</v>
      </c>
      <c r="C38" s="24"/>
      <c r="D38" s="24"/>
      <c r="E38" s="24"/>
      <c r="F38" s="24"/>
      <c r="G38" s="25">
        <v>0</v>
      </c>
      <c r="H38" s="24">
        <v>180</v>
      </c>
      <c r="I38" s="24" t="s">
        <v>35</v>
      </c>
      <c r="J38" s="24"/>
      <c r="K38" s="24">
        <f t="shared" ref="K38:K69" si="15">E38-J38</f>
        <v>0</v>
      </c>
      <c r="L38" s="24"/>
      <c r="M38" s="24"/>
      <c r="N38" s="24"/>
      <c r="O38" s="24">
        <f t="shared" si="4"/>
        <v>0</v>
      </c>
      <c r="P38" s="26"/>
      <c r="Q38" s="26"/>
      <c r="R38" s="26"/>
      <c r="S38" s="24"/>
      <c r="T38" s="24" t="e">
        <f t="shared" si="5"/>
        <v>#DIV/0!</v>
      </c>
      <c r="U38" s="24" t="e">
        <f t="shared" si="6"/>
        <v>#DIV/0!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 t="s">
        <v>38</v>
      </c>
      <c r="AB38" s="24">
        <f t="shared" si="7"/>
        <v>0</v>
      </c>
      <c r="AC38" s="25">
        <v>0</v>
      </c>
      <c r="AD38" s="27"/>
      <c r="AE38" s="24"/>
      <c r="AF38" s="24">
        <f>VLOOKUP(A38,[1]Sheet!$A:$AG,32,0)</f>
        <v>12</v>
      </c>
      <c r="AG38" s="24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34</v>
      </c>
      <c r="C39" s="1">
        <v>347</v>
      </c>
      <c r="D39" s="1">
        <v>480</v>
      </c>
      <c r="E39" s="1">
        <v>517</v>
      </c>
      <c r="F39" s="1">
        <v>249</v>
      </c>
      <c r="G39" s="6">
        <v>0.75</v>
      </c>
      <c r="H39" s="1">
        <v>180</v>
      </c>
      <c r="I39" s="1" t="s">
        <v>35</v>
      </c>
      <c r="J39" s="1">
        <v>521</v>
      </c>
      <c r="K39" s="1">
        <f t="shared" si="15"/>
        <v>-4</v>
      </c>
      <c r="L39" s="1"/>
      <c r="M39" s="1"/>
      <c r="N39" s="1">
        <v>480</v>
      </c>
      <c r="O39" s="1">
        <f t="shared" si="4"/>
        <v>103.4</v>
      </c>
      <c r="P39" s="5">
        <f>13*O39-N39-F39</f>
        <v>615.20000000000005</v>
      </c>
      <c r="Q39" s="5">
        <f>AD39*AC39</f>
        <v>576</v>
      </c>
      <c r="R39" s="5"/>
      <c r="S39" s="1">
        <v>718.60000000000014</v>
      </c>
      <c r="T39" s="1">
        <f t="shared" si="5"/>
        <v>12.620889748549322</v>
      </c>
      <c r="U39" s="1">
        <f t="shared" si="6"/>
        <v>7.0502901353965184</v>
      </c>
      <c r="V39" s="1">
        <v>97.2</v>
      </c>
      <c r="W39" s="1">
        <v>84.6</v>
      </c>
      <c r="X39" s="1">
        <v>77.8</v>
      </c>
      <c r="Y39" s="1">
        <v>117.6</v>
      </c>
      <c r="Z39" s="1">
        <v>93.2</v>
      </c>
      <c r="AA39" s="1"/>
      <c r="AB39" s="1">
        <f t="shared" si="7"/>
        <v>461.40000000000003</v>
      </c>
      <c r="AC39" s="6">
        <v>8</v>
      </c>
      <c r="AD39" s="10">
        <f>MROUND(P39,AC39*AF39)/AC39</f>
        <v>72</v>
      </c>
      <c r="AE39" s="1">
        <f>AD39*AC39*G39</f>
        <v>432</v>
      </c>
      <c r="AF39" s="1">
        <f>VLOOKUP(A39,[1]Sheet!$A:$AG,32,0)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4" t="s">
        <v>79</v>
      </c>
      <c r="B40" s="24" t="s">
        <v>34</v>
      </c>
      <c r="C40" s="24"/>
      <c r="D40" s="24"/>
      <c r="E40" s="24"/>
      <c r="F40" s="24"/>
      <c r="G40" s="25">
        <v>0</v>
      </c>
      <c r="H40" s="24">
        <v>180</v>
      </c>
      <c r="I40" s="24" t="s">
        <v>35</v>
      </c>
      <c r="J40" s="24"/>
      <c r="K40" s="24">
        <f t="shared" si="15"/>
        <v>0</v>
      </c>
      <c r="L40" s="24"/>
      <c r="M40" s="24"/>
      <c r="N40" s="24"/>
      <c r="O40" s="24">
        <f t="shared" si="4"/>
        <v>0</v>
      </c>
      <c r="P40" s="26"/>
      <c r="Q40" s="26"/>
      <c r="R40" s="26"/>
      <c r="S40" s="24"/>
      <c r="T40" s="24" t="e">
        <f t="shared" si="5"/>
        <v>#DIV/0!</v>
      </c>
      <c r="U40" s="24" t="e">
        <f t="shared" si="6"/>
        <v>#DIV/0!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 t="s">
        <v>38</v>
      </c>
      <c r="AB40" s="24">
        <f t="shared" si="7"/>
        <v>0</v>
      </c>
      <c r="AC40" s="25">
        <v>0</v>
      </c>
      <c r="AD40" s="27"/>
      <c r="AE40" s="24"/>
      <c r="AF40" s="24">
        <f>VLOOKUP(A40,[1]Sheet!$A:$AG,32,0)</f>
        <v>12</v>
      </c>
      <c r="AG40" s="24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4" t="s">
        <v>80</v>
      </c>
      <c r="B41" s="24" t="s">
        <v>34</v>
      </c>
      <c r="C41" s="24"/>
      <c r="D41" s="24"/>
      <c r="E41" s="24"/>
      <c r="F41" s="24"/>
      <c r="G41" s="25">
        <v>0</v>
      </c>
      <c r="H41" s="24">
        <v>180</v>
      </c>
      <c r="I41" s="24" t="s">
        <v>35</v>
      </c>
      <c r="J41" s="24"/>
      <c r="K41" s="24">
        <f t="shared" si="15"/>
        <v>0</v>
      </c>
      <c r="L41" s="24"/>
      <c r="M41" s="24"/>
      <c r="N41" s="24"/>
      <c r="O41" s="24">
        <f t="shared" si="4"/>
        <v>0</v>
      </c>
      <c r="P41" s="26"/>
      <c r="Q41" s="26"/>
      <c r="R41" s="26"/>
      <c r="S41" s="24"/>
      <c r="T41" s="24" t="e">
        <f t="shared" si="5"/>
        <v>#DIV/0!</v>
      </c>
      <c r="U41" s="24" t="e">
        <f t="shared" si="6"/>
        <v>#DIV/0!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 t="s">
        <v>38</v>
      </c>
      <c r="AB41" s="24">
        <f t="shared" si="7"/>
        <v>0</v>
      </c>
      <c r="AC41" s="25">
        <v>0</v>
      </c>
      <c r="AD41" s="27"/>
      <c r="AE41" s="24"/>
      <c r="AF41" s="24">
        <f>VLOOKUP(A41,[1]Sheet!$A:$AG,32,0)</f>
        <v>12</v>
      </c>
      <c r="AG41" s="24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4" t="s">
        <v>81</v>
      </c>
      <c r="B42" s="24" t="s">
        <v>34</v>
      </c>
      <c r="C42" s="24"/>
      <c r="D42" s="24"/>
      <c r="E42" s="24"/>
      <c r="F42" s="24"/>
      <c r="G42" s="25">
        <v>0</v>
      </c>
      <c r="H42" s="24">
        <v>180</v>
      </c>
      <c r="I42" s="24" t="s">
        <v>35</v>
      </c>
      <c r="J42" s="24"/>
      <c r="K42" s="24">
        <f t="shared" si="15"/>
        <v>0</v>
      </c>
      <c r="L42" s="24"/>
      <c r="M42" s="24"/>
      <c r="N42" s="24"/>
      <c r="O42" s="24">
        <f t="shared" si="4"/>
        <v>0</v>
      </c>
      <c r="P42" s="26"/>
      <c r="Q42" s="26"/>
      <c r="R42" s="26"/>
      <c r="S42" s="24"/>
      <c r="T42" s="24" t="e">
        <f t="shared" si="5"/>
        <v>#DIV/0!</v>
      </c>
      <c r="U42" s="24" t="e">
        <f t="shared" si="6"/>
        <v>#DIV/0!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 t="s">
        <v>38</v>
      </c>
      <c r="AB42" s="24">
        <f t="shared" si="7"/>
        <v>0</v>
      </c>
      <c r="AC42" s="25">
        <v>0</v>
      </c>
      <c r="AD42" s="27"/>
      <c r="AE42" s="24"/>
      <c r="AF42" s="24">
        <f>VLOOKUP(A42,[1]Sheet!$A:$AG,32,0)</f>
        <v>12</v>
      </c>
      <c r="AG42" s="24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34</v>
      </c>
      <c r="C43" s="1">
        <v>2</v>
      </c>
      <c r="D43" s="1">
        <v>1152</v>
      </c>
      <c r="E43" s="1">
        <v>512</v>
      </c>
      <c r="F43" s="1">
        <v>642</v>
      </c>
      <c r="G43" s="6">
        <v>0.9</v>
      </c>
      <c r="H43" s="1">
        <v>180</v>
      </c>
      <c r="I43" s="1" t="s">
        <v>35</v>
      </c>
      <c r="J43" s="1">
        <v>537</v>
      </c>
      <c r="K43" s="1">
        <f t="shared" si="15"/>
        <v>-25</v>
      </c>
      <c r="L43" s="1"/>
      <c r="M43" s="1"/>
      <c r="N43" s="1">
        <v>0</v>
      </c>
      <c r="O43" s="1">
        <f t="shared" si="4"/>
        <v>102.4</v>
      </c>
      <c r="P43" s="5">
        <f>13*O43-N43-F43</f>
        <v>689.2</v>
      </c>
      <c r="Q43" s="5">
        <f>AD43*AC43</f>
        <v>672</v>
      </c>
      <c r="R43" s="5"/>
      <c r="S43" s="1">
        <v>791.60000000000014</v>
      </c>
      <c r="T43" s="1">
        <f t="shared" si="5"/>
        <v>12.83203125</v>
      </c>
      <c r="U43" s="1">
        <f t="shared" si="6"/>
        <v>6.26953125</v>
      </c>
      <c r="V43" s="1">
        <v>28</v>
      </c>
      <c r="W43" s="1">
        <v>88.6</v>
      </c>
      <c r="X43" s="1">
        <v>90.4</v>
      </c>
      <c r="Y43" s="1">
        <v>131</v>
      </c>
      <c r="Z43" s="1">
        <v>71.400000000000006</v>
      </c>
      <c r="AA43" s="1"/>
      <c r="AB43" s="1">
        <f t="shared" si="7"/>
        <v>620.28000000000009</v>
      </c>
      <c r="AC43" s="6">
        <v>8</v>
      </c>
      <c r="AD43" s="10">
        <f>MROUND(P43,AC43*AF43)/AC43</f>
        <v>84</v>
      </c>
      <c r="AE43" s="1">
        <f>AD43*AC43*G43</f>
        <v>604.80000000000007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4" t="s">
        <v>83</v>
      </c>
      <c r="B44" s="24" t="s">
        <v>34</v>
      </c>
      <c r="C44" s="24"/>
      <c r="D44" s="24"/>
      <c r="E44" s="24"/>
      <c r="F44" s="24"/>
      <c r="G44" s="25">
        <v>0</v>
      </c>
      <c r="H44" s="24">
        <v>180</v>
      </c>
      <c r="I44" s="24" t="s">
        <v>35</v>
      </c>
      <c r="J44" s="24"/>
      <c r="K44" s="24">
        <f t="shared" si="15"/>
        <v>0</v>
      </c>
      <c r="L44" s="24"/>
      <c r="M44" s="24"/>
      <c r="N44" s="24"/>
      <c r="O44" s="24">
        <f t="shared" si="4"/>
        <v>0</v>
      </c>
      <c r="P44" s="26"/>
      <c r="Q44" s="26"/>
      <c r="R44" s="26"/>
      <c r="S44" s="24"/>
      <c r="T44" s="24" t="e">
        <f t="shared" si="5"/>
        <v>#DIV/0!</v>
      </c>
      <c r="U44" s="24" t="e">
        <f t="shared" si="6"/>
        <v>#DIV/0!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 t="s">
        <v>38</v>
      </c>
      <c r="AB44" s="24">
        <f t="shared" si="7"/>
        <v>0</v>
      </c>
      <c r="AC44" s="25">
        <v>0</v>
      </c>
      <c r="AD44" s="27"/>
      <c r="AE44" s="24"/>
      <c r="AF44" s="24">
        <f>VLOOKUP(A44,[1]Sheet!$A:$AG,32,0)</f>
        <v>12</v>
      </c>
      <c r="AG44" s="24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4" t="s">
        <v>84</v>
      </c>
      <c r="B45" s="24" t="s">
        <v>34</v>
      </c>
      <c r="C45" s="24"/>
      <c r="D45" s="24"/>
      <c r="E45" s="24"/>
      <c r="F45" s="24"/>
      <c r="G45" s="25">
        <v>0</v>
      </c>
      <c r="H45" s="24">
        <v>180</v>
      </c>
      <c r="I45" s="24" t="s">
        <v>35</v>
      </c>
      <c r="J45" s="24"/>
      <c r="K45" s="24">
        <f t="shared" si="15"/>
        <v>0</v>
      </c>
      <c r="L45" s="24"/>
      <c r="M45" s="24"/>
      <c r="N45" s="24"/>
      <c r="O45" s="24">
        <f t="shared" si="4"/>
        <v>0</v>
      </c>
      <c r="P45" s="26"/>
      <c r="Q45" s="26"/>
      <c r="R45" s="26"/>
      <c r="S45" s="24"/>
      <c r="T45" s="24" t="e">
        <f t="shared" si="5"/>
        <v>#DIV/0!</v>
      </c>
      <c r="U45" s="24" t="e">
        <f t="shared" si="6"/>
        <v>#DIV/0!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 t="s">
        <v>38</v>
      </c>
      <c r="AB45" s="24">
        <f t="shared" si="7"/>
        <v>0</v>
      </c>
      <c r="AC45" s="25">
        <v>0</v>
      </c>
      <c r="AD45" s="27"/>
      <c r="AE45" s="24"/>
      <c r="AF45" s="24">
        <f>VLOOKUP(A45,[1]Sheet!$A:$AG,32,0)</f>
        <v>12</v>
      </c>
      <c r="AG45" s="24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34</v>
      </c>
      <c r="C46" s="1">
        <v>1296</v>
      </c>
      <c r="D46" s="1">
        <v>672</v>
      </c>
      <c r="E46" s="1">
        <v>1142</v>
      </c>
      <c r="F46" s="1">
        <v>657</v>
      </c>
      <c r="G46" s="6">
        <v>0.9</v>
      </c>
      <c r="H46" s="1">
        <v>180</v>
      </c>
      <c r="I46" s="1" t="s">
        <v>35</v>
      </c>
      <c r="J46" s="1">
        <v>1137</v>
      </c>
      <c r="K46" s="1">
        <f t="shared" si="15"/>
        <v>5</v>
      </c>
      <c r="L46" s="1"/>
      <c r="M46" s="1"/>
      <c r="N46" s="1">
        <v>480</v>
      </c>
      <c r="O46" s="1">
        <f t="shared" si="4"/>
        <v>228.4</v>
      </c>
      <c r="P46" s="5">
        <f t="shared" ref="P46:P50" si="16">13*O46-N46-F46</f>
        <v>1832.2000000000003</v>
      </c>
      <c r="Q46" s="5">
        <f t="shared" ref="Q46:Q60" si="17">AD46*AC46</f>
        <v>1824</v>
      </c>
      <c r="R46" s="5"/>
      <c r="S46" s="1">
        <v>2060.6</v>
      </c>
      <c r="T46" s="1">
        <f t="shared" si="5"/>
        <v>12.964098073555165</v>
      </c>
      <c r="U46" s="1">
        <f t="shared" si="6"/>
        <v>4.9781085814360768</v>
      </c>
      <c r="V46" s="1">
        <v>175.8</v>
      </c>
      <c r="W46" s="1">
        <v>178</v>
      </c>
      <c r="X46" s="1">
        <v>205.8</v>
      </c>
      <c r="Y46" s="1">
        <v>221.2</v>
      </c>
      <c r="Z46" s="1">
        <v>240.2</v>
      </c>
      <c r="AA46" s="1"/>
      <c r="AB46" s="1">
        <f t="shared" si="7"/>
        <v>1648.9800000000002</v>
      </c>
      <c r="AC46" s="6">
        <v>8</v>
      </c>
      <c r="AD46" s="10">
        <f t="shared" ref="AD46:AD60" si="18">MROUND(P46,AC46*AF46)/AC46</f>
        <v>228</v>
      </c>
      <c r="AE46" s="1">
        <f t="shared" ref="AE46:AE60" si="19">AD46*AC46*G46</f>
        <v>1641.6000000000001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34</v>
      </c>
      <c r="C47" s="1">
        <v>406</v>
      </c>
      <c r="D47" s="1"/>
      <c r="E47" s="1">
        <v>344</v>
      </c>
      <c r="F47" s="1">
        <v>2</v>
      </c>
      <c r="G47" s="6">
        <v>0.43</v>
      </c>
      <c r="H47" s="1">
        <v>180</v>
      </c>
      <c r="I47" s="1" t="s">
        <v>35</v>
      </c>
      <c r="J47" s="1">
        <v>374</v>
      </c>
      <c r="K47" s="1">
        <f t="shared" si="15"/>
        <v>-30</v>
      </c>
      <c r="L47" s="1"/>
      <c r="M47" s="1"/>
      <c r="N47" s="1">
        <v>384</v>
      </c>
      <c r="O47" s="1">
        <f t="shared" si="4"/>
        <v>68.8</v>
      </c>
      <c r="P47" s="5">
        <f t="shared" si="16"/>
        <v>508.4</v>
      </c>
      <c r="Q47" s="5">
        <f t="shared" si="17"/>
        <v>576</v>
      </c>
      <c r="R47" s="5"/>
      <c r="S47" s="1">
        <v>577.19999999999993</v>
      </c>
      <c r="T47" s="1">
        <f t="shared" si="5"/>
        <v>13.982558139534884</v>
      </c>
      <c r="U47" s="1">
        <f t="shared" si="6"/>
        <v>5.6104651162790704</v>
      </c>
      <c r="V47" s="1">
        <v>57.4</v>
      </c>
      <c r="W47" s="1">
        <v>37.799999999999997</v>
      </c>
      <c r="X47" s="1">
        <v>29.2</v>
      </c>
      <c r="Y47" s="1">
        <v>73.400000000000006</v>
      </c>
      <c r="Z47" s="1">
        <v>43.6</v>
      </c>
      <c r="AA47" s="1"/>
      <c r="AB47" s="1">
        <f t="shared" si="7"/>
        <v>218.61199999999999</v>
      </c>
      <c r="AC47" s="6">
        <v>16</v>
      </c>
      <c r="AD47" s="10">
        <f t="shared" si="18"/>
        <v>36</v>
      </c>
      <c r="AE47" s="1">
        <f t="shared" si="19"/>
        <v>247.68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45</v>
      </c>
      <c r="C48" s="1">
        <v>485</v>
      </c>
      <c r="D48" s="1">
        <v>2100</v>
      </c>
      <c r="E48" s="1">
        <v>1185</v>
      </c>
      <c r="F48" s="1">
        <v>1280</v>
      </c>
      <c r="G48" s="6">
        <v>1</v>
      </c>
      <c r="H48" s="1">
        <v>180</v>
      </c>
      <c r="I48" s="1" t="s">
        <v>35</v>
      </c>
      <c r="J48" s="1">
        <v>1185</v>
      </c>
      <c r="K48" s="1">
        <f t="shared" si="15"/>
        <v>0</v>
      </c>
      <c r="L48" s="1"/>
      <c r="M48" s="1"/>
      <c r="N48" s="1">
        <v>660</v>
      </c>
      <c r="O48" s="1">
        <f t="shared" si="4"/>
        <v>237</v>
      </c>
      <c r="P48" s="5">
        <f t="shared" si="16"/>
        <v>1141</v>
      </c>
      <c r="Q48" s="5">
        <f t="shared" si="17"/>
        <v>1140</v>
      </c>
      <c r="R48" s="5"/>
      <c r="S48" s="1">
        <v>1378</v>
      </c>
      <c r="T48" s="1">
        <f t="shared" si="5"/>
        <v>12.995780590717299</v>
      </c>
      <c r="U48" s="1">
        <f t="shared" si="6"/>
        <v>8.185654008438819</v>
      </c>
      <c r="V48" s="1">
        <v>242</v>
      </c>
      <c r="W48" s="1">
        <v>247</v>
      </c>
      <c r="X48" s="1">
        <v>204</v>
      </c>
      <c r="Y48" s="1">
        <v>270</v>
      </c>
      <c r="Z48" s="1">
        <v>204</v>
      </c>
      <c r="AA48" s="1"/>
      <c r="AB48" s="1">
        <f t="shared" si="7"/>
        <v>1141</v>
      </c>
      <c r="AC48" s="6">
        <v>5</v>
      </c>
      <c r="AD48" s="10">
        <f t="shared" si="18"/>
        <v>228</v>
      </c>
      <c r="AE48" s="1">
        <f t="shared" si="19"/>
        <v>1140</v>
      </c>
      <c r="AF48" s="1">
        <f>VLOOKUP(A48,[1]Sheet!$A:$AG,32,0)</f>
        <v>12</v>
      </c>
      <c r="AG48" s="1">
        <f>VLOOKUP(A48,[1]Sheet!$A:$AG,33,0)</f>
        <v>144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34</v>
      </c>
      <c r="C49" s="1">
        <v>1565</v>
      </c>
      <c r="D49" s="1">
        <v>1152</v>
      </c>
      <c r="E49" s="1">
        <v>1511</v>
      </c>
      <c r="F49" s="1">
        <v>943</v>
      </c>
      <c r="G49" s="6">
        <v>0.9</v>
      </c>
      <c r="H49" s="1">
        <v>180</v>
      </c>
      <c r="I49" s="1" t="s">
        <v>35</v>
      </c>
      <c r="J49" s="1">
        <v>1507</v>
      </c>
      <c r="K49" s="1">
        <f t="shared" si="15"/>
        <v>4</v>
      </c>
      <c r="L49" s="1"/>
      <c r="M49" s="1"/>
      <c r="N49" s="1">
        <v>1152</v>
      </c>
      <c r="O49" s="1">
        <f t="shared" si="4"/>
        <v>302.2</v>
      </c>
      <c r="P49" s="5">
        <f t="shared" si="16"/>
        <v>1833.6</v>
      </c>
      <c r="Q49" s="5">
        <f t="shared" si="17"/>
        <v>1824</v>
      </c>
      <c r="R49" s="5"/>
      <c r="S49" s="1">
        <v>2135.8000000000002</v>
      </c>
      <c r="T49" s="1">
        <f t="shared" si="5"/>
        <v>12.968232958305759</v>
      </c>
      <c r="U49" s="1">
        <f t="shared" si="6"/>
        <v>6.932495036399736</v>
      </c>
      <c r="V49" s="1">
        <v>276.2</v>
      </c>
      <c r="W49" s="1">
        <v>255.2</v>
      </c>
      <c r="X49" s="1">
        <v>285.8</v>
      </c>
      <c r="Y49" s="1">
        <v>303.39999999999998</v>
      </c>
      <c r="Z49" s="1">
        <v>224.6</v>
      </c>
      <c r="AA49" s="1"/>
      <c r="AB49" s="1">
        <f t="shared" si="7"/>
        <v>1650.24</v>
      </c>
      <c r="AC49" s="6">
        <v>8</v>
      </c>
      <c r="AD49" s="10">
        <f t="shared" si="18"/>
        <v>228</v>
      </c>
      <c r="AE49" s="1">
        <f t="shared" si="19"/>
        <v>1641.6000000000001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34</v>
      </c>
      <c r="C50" s="1">
        <v>606</v>
      </c>
      <c r="D50" s="1"/>
      <c r="E50" s="1">
        <v>357</v>
      </c>
      <c r="F50" s="1">
        <v>187</v>
      </c>
      <c r="G50" s="6">
        <v>0.43</v>
      </c>
      <c r="H50" s="1">
        <v>180</v>
      </c>
      <c r="I50" s="1" t="s">
        <v>35</v>
      </c>
      <c r="J50" s="1">
        <v>377</v>
      </c>
      <c r="K50" s="1">
        <f t="shared" si="15"/>
        <v>-20</v>
      </c>
      <c r="L50" s="1"/>
      <c r="M50" s="1"/>
      <c r="N50" s="1">
        <v>384</v>
      </c>
      <c r="O50" s="1">
        <f t="shared" si="4"/>
        <v>71.400000000000006</v>
      </c>
      <c r="P50" s="5">
        <f t="shared" si="16"/>
        <v>357.20000000000005</v>
      </c>
      <c r="Q50" s="5">
        <f t="shared" si="17"/>
        <v>384</v>
      </c>
      <c r="R50" s="5"/>
      <c r="S50" s="1">
        <v>428.60000000000014</v>
      </c>
      <c r="T50" s="1">
        <f t="shared" si="5"/>
        <v>13.375350140056021</v>
      </c>
      <c r="U50" s="1">
        <f t="shared" si="6"/>
        <v>7.9971988795518199</v>
      </c>
      <c r="V50" s="1">
        <v>66</v>
      </c>
      <c r="W50" s="1">
        <v>37.4</v>
      </c>
      <c r="X50" s="1">
        <v>25.4</v>
      </c>
      <c r="Y50" s="1">
        <v>78.400000000000006</v>
      </c>
      <c r="Z50" s="1">
        <v>44.6</v>
      </c>
      <c r="AA50" s="1"/>
      <c r="AB50" s="1">
        <f t="shared" si="7"/>
        <v>153.596</v>
      </c>
      <c r="AC50" s="6">
        <v>16</v>
      </c>
      <c r="AD50" s="10">
        <f t="shared" si="18"/>
        <v>24</v>
      </c>
      <c r="AE50" s="1">
        <f t="shared" si="19"/>
        <v>165.12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34</v>
      </c>
      <c r="C51" s="1">
        <v>189</v>
      </c>
      <c r="D51" s="1"/>
      <c r="E51" s="1">
        <v>41</v>
      </c>
      <c r="F51" s="1">
        <v>140</v>
      </c>
      <c r="G51" s="6">
        <v>0.7</v>
      </c>
      <c r="H51" s="1">
        <v>180</v>
      </c>
      <c r="I51" s="1" t="s">
        <v>35</v>
      </c>
      <c r="J51" s="1">
        <v>41</v>
      </c>
      <c r="K51" s="1">
        <f t="shared" si="15"/>
        <v>0</v>
      </c>
      <c r="L51" s="1"/>
      <c r="M51" s="1"/>
      <c r="N51" s="1">
        <v>0</v>
      </c>
      <c r="O51" s="1">
        <f t="shared" si="4"/>
        <v>8.1999999999999993</v>
      </c>
      <c r="P51" s="5"/>
      <c r="Q51" s="5">
        <f t="shared" si="17"/>
        <v>0</v>
      </c>
      <c r="R51" s="5"/>
      <c r="S51" s="1"/>
      <c r="T51" s="1">
        <f t="shared" si="5"/>
        <v>17.073170731707318</v>
      </c>
      <c r="U51" s="1">
        <f t="shared" si="6"/>
        <v>17.073170731707318</v>
      </c>
      <c r="V51" s="1">
        <v>5.2</v>
      </c>
      <c r="W51" s="1">
        <v>2.4</v>
      </c>
      <c r="X51" s="1">
        <v>4.2</v>
      </c>
      <c r="Y51" s="1">
        <v>15.2</v>
      </c>
      <c r="Z51" s="1">
        <v>7.4</v>
      </c>
      <c r="AA51" s="21" t="s">
        <v>47</v>
      </c>
      <c r="AB51" s="1">
        <f t="shared" si="7"/>
        <v>0</v>
      </c>
      <c r="AC51" s="6">
        <v>10</v>
      </c>
      <c r="AD51" s="10">
        <f t="shared" si="18"/>
        <v>0</v>
      </c>
      <c r="AE51" s="1">
        <f t="shared" si="19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34</v>
      </c>
      <c r="C52" s="1">
        <v>201</v>
      </c>
      <c r="D52" s="1"/>
      <c r="E52" s="1">
        <v>46</v>
      </c>
      <c r="F52" s="1">
        <v>147</v>
      </c>
      <c r="G52" s="6">
        <v>0.7</v>
      </c>
      <c r="H52" s="1">
        <v>180</v>
      </c>
      <c r="I52" s="1" t="s">
        <v>35</v>
      </c>
      <c r="J52" s="1">
        <v>46</v>
      </c>
      <c r="K52" s="1">
        <f t="shared" si="15"/>
        <v>0</v>
      </c>
      <c r="L52" s="1"/>
      <c r="M52" s="1"/>
      <c r="N52" s="1">
        <v>0</v>
      </c>
      <c r="O52" s="1">
        <f t="shared" si="4"/>
        <v>9.1999999999999993</v>
      </c>
      <c r="P52" s="5"/>
      <c r="Q52" s="5">
        <f t="shared" si="17"/>
        <v>0</v>
      </c>
      <c r="R52" s="5"/>
      <c r="S52" s="1"/>
      <c r="T52" s="1">
        <f t="shared" si="5"/>
        <v>15.978260869565219</v>
      </c>
      <c r="U52" s="1">
        <f t="shared" si="6"/>
        <v>15.978260869565219</v>
      </c>
      <c r="V52" s="1">
        <v>8.4</v>
      </c>
      <c r="W52" s="1">
        <v>1</v>
      </c>
      <c r="X52" s="1">
        <v>4.8</v>
      </c>
      <c r="Y52" s="1">
        <v>13.4</v>
      </c>
      <c r="Z52" s="1">
        <v>5.8</v>
      </c>
      <c r="AA52" s="21" t="s">
        <v>47</v>
      </c>
      <c r="AB52" s="1">
        <f t="shared" si="7"/>
        <v>0</v>
      </c>
      <c r="AC52" s="6">
        <v>10</v>
      </c>
      <c r="AD52" s="10">
        <f t="shared" si="18"/>
        <v>0</v>
      </c>
      <c r="AE52" s="1">
        <f t="shared" si="19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34</v>
      </c>
      <c r="C53" s="1">
        <v>134</v>
      </c>
      <c r="D53" s="1"/>
      <c r="E53" s="1">
        <v>51</v>
      </c>
      <c r="F53" s="1">
        <v>77</v>
      </c>
      <c r="G53" s="6">
        <v>0.7</v>
      </c>
      <c r="H53" s="1">
        <v>180</v>
      </c>
      <c r="I53" s="1" t="s">
        <v>35</v>
      </c>
      <c r="J53" s="1">
        <v>51</v>
      </c>
      <c r="K53" s="1">
        <f t="shared" si="15"/>
        <v>0</v>
      </c>
      <c r="L53" s="1"/>
      <c r="M53" s="1"/>
      <c r="N53" s="1">
        <v>0</v>
      </c>
      <c r="O53" s="1">
        <f t="shared" si="4"/>
        <v>10.199999999999999</v>
      </c>
      <c r="P53" s="5">
        <f t="shared" ref="P53:P57" si="20">14*O53-N53-F53</f>
        <v>65.799999999999983</v>
      </c>
      <c r="Q53" s="5">
        <f t="shared" si="17"/>
        <v>96</v>
      </c>
      <c r="R53" s="5"/>
      <c r="S53" s="1">
        <v>65.799999999999983</v>
      </c>
      <c r="T53" s="1">
        <f t="shared" si="5"/>
        <v>16.96078431372549</v>
      </c>
      <c r="U53" s="1">
        <f t="shared" si="6"/>
        <v>7.549019607843138</v>
      </c>
      <c r="V53" s="1">
        <v>11</v>
      </c>
      <c r="W53" s="1">
        <v>12.6</v>
      </c>
      <c r="X53" s="1">
        <v>12.4</v>
      </c>
      <c r="Y53" s="1">
        <v>15.4</v>
      </c>
      <c r="Z53" s="1">
        <v>12.8</v>
      </c>
      <c r="AA53" s="1"/>
      <c r="AB53" s="1">
        <f t="shared" si="7"/>
        <v>46.059999999999988</v>
      </c>
      <c r="AC53" s="6">
        <v>8</v>
      </c>
      <c r="AD53" s="10">
        <f t="shared" si="18"/>
        <v>12</v>
      </c>
      <c r="AE53" s="1">
        <f t="shared" si="19"/>
        <v>67.199999999999989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34</v>
      </c>
      <c r="C54" s="1">
        <v>115</v>
      </c>
      <c r="D54" s="1">
        <v>96</v>
      </c>
      <c r="E54" s="1">
        <v>94</v>
      </c>
      <c r="F54" s="1">
        <v>103</v>
      </c>
      <c r="G54" s="6">
        <v>0.7</v>
      </c>
      <c r="H54" s="1">
        <v>180</v>
      </c>
      <c r="I54" s="1" t="s">
        <v>35</v>
      </c>
      <c r="J54" s="1">
        <v>94</v>
      </c>
      <c r="K54" s="1">
        <f t="shared" si="15"/>
        <v>0</v>
      </c>
      <c r="L54" s="1"/>
      <c r="M54" s="1"/>
      <c r="N54" s="1">
        <v>0</v>
      </c>
      <c r="O54" s="1">
        <f t="shared" si="4"/>
        <v>18.8</v>
      </c>
      <c r="P54" s="5">
        <f t="shared" si="20"/>
        <v>160.19999999999999</v>
      </c>
      <c r="Q54" s="5">
        <f t="shared" si="17"/>
        <v>192</v>
      </c>
      <c r="R54" s="5"/>
      <c r="S54" s="1">
        <v>160.19999999999999</v>
      </c>
      <c r="T54" s="1">
        <f t="shared" si="5"/>
        <v>15.691489361702127</v>
      </c>
      <c r="U54" s="1">
        <f t="shared" si="6"/>
        <v>5.4787234042553186</v>
      </c>
      <c r="V54" s="1">
        <v>15.6</v>
      </c>
      <c r="W54" s="1">
        <v>14</v>
      </c>
      <c r="X54" s="1">
        <v>11</v>
      </c>
      <c r="Y54" s="1">
        <v>11</v>
      </c>
      <c r="Z54" s="1">
        <v>10.8</v>
      </c>
      <c r="AA54" s="1"/>
      <c r="AB54" s="1">
        <f t="shared" si="7"/>
        <v>112.13999999999999</v>
      </c>
      <c r="AC54" s="6">
        <v>8</v>
      </c>
      <c r="AD54" s="10">
        <f t="shared" si="18"/>
        <v>24</v>
      </c>
      <c r="AE54" s="1">
        <f t="shared" si="19"/>
        <v>134.39999999999998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34</v>
      </c>
      <c r="C55" s="1">
        <v>50</v>
      </c>
      <c r="D55" s="1"/>
      <c r="E55" s="1">
        <v>24</v>
      </c>
      <c r="F55" s="1">
        <v>20</v>
      </c>
      <c r="G55" s="6">
        <v>0.7</v>
      </c>
      <c r="H55" s="1">
        <v>180</v>
      </c>
      <c r="I55" s="1" t="s">
        <v>35</v>
      </c>
      <c r="J55" s="1">
        <v>24</v>
      </c>
      <c r="K55" s="1">
        <f t="shared" si="15"/>
        <v>0</v>
      </c>
      <c r="L55" s="1"/>
      <c r="M55" s="1"/>
      <c r="N55" s="1">
        <v>288</v>
      </c>
      <c r="O55" s="1">
        <f t="shared" si="4"/>
        <v>4.8</v>
      </c>
      <c r="P55" s="5"/>
      <c r="Q55" s="5">
        <f t="shared" si="17"/>
        <v>0</v>
      </c>
      <c r="R55" s="5"/>
      <c r="S55" s="1"/>
      <c r="T55" s="1">
        <f t="shared" si="5"/>
        <v>64.166666666666671</v>
      </c>
      <c r="U55" s="1">
        <f t="shared" si="6"/>
        <v>64.166666666666671</v>
      </c>
      <c r="V55" s="1">
        <v>23</v>
      </c>
      <c r="W55" s="1">
        <v>6.6</v>
      </c>
      <c r="X55" s="1">
        <v>5</v>
      </c>
      <c r="Y55" s="1">
        <v>13.8</v>
      </c>
      <c r="Z55" s="1">
        <v>4</v>
      </c>
      <c r="AA55" s="21" t="s">
        <v>47</v>
      </c>
      <c r="AB55" s="1">
        <f t="shared" si="7"/>
        <v>0</v>
      </c>
      <c r="AC55" s="6">
        <v>8</v>
      </c>
      <c r="AD55" s="10">
        <f t="shared" si="18"/>
        <v>0</v>
      </c>
      <c r="AE55" s="1">
        <f t="shared" si="19"/>
        <v>0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34</v>
      </c>
      <c r="C56" s="1">
        <v>539</v>
      </c>
      <c r="D56" s="1">
        <v>96</v>
      </c>
      <c r="E56" s="1">
        <v>563</v>
      </c>
      <c r="F56" s="1">
        <v>-8</v>
      </c>
      <c r="G56" s="6">
        <v>0.7</v>
      </c>
      <c r="H56" s="1">
        <v>180</v>
      </c>
      <c r="I56" s="1" t="s">
        <v>35</v>
      </c>
      <c r="J56" s="1">
        <v>569</v>
      </c>
      <c r="K56" s="1">
        <f t="shared" si="15"/>
        <v>-6</v>
      </c>
      <c r="L56" s="1"/>
      <c r="M56" s="1"/>
      <c r="N56" s="1">
        <v>576</v>
      </c>
      <c r="O56" s="1">
        <f t="shared" si="4"/>
        <v>112.6</v>
      </c>
      <c r="P56" s="5">
        <f>13*O56-N56-F56</f>
        <v>895.8</v>
      </c>
      <c r="Q56" s="5">
        <f t="shared" si="17"/>
        <v>864</v>
      </c>
      <c r="R56" s="5"/>
      <c r="S56" s="1">
        <v>1008.3999999999999</v>
      </c>
      <c r="T56" s="1">
        <f t="shared" si="5"/>
        <v>12.717584369449378</v>
      </c>
      <c r="U56" s="1">
        <f t="shared" si="6"/>
        <v>5.0444049733570164</v>
      </c>
      <c r="V56" s="1">
        <v>89.6</v>
      </c>
      <c r="W56" s="1">
        <v>70.400000000000006</v>
      </c>
      <c r="X56" s="1">
        <v>88.6</v>
      </c>
      <c r="Y56" s="1">
        <v>126.2</v>
      </c>
      <c r="Z56" s="1">
        <v>68.2</v>
      </c>
      <c r="AA56" s="1"/>
      <c r="AB56" s="1">
        <f t="shared" si="7"/>
        <v>627.05999999999995</v>
      </c>
      <c r="AC56" s="6">
        <v>8</v>
      </c>
      <c r="AD56" s="10">
        <f t="shared" si="18"/>
        <v>108</v>
      </c>
      <c r="AE56" s="1">
        <f t="shared" si="19"/>
        <v>604.79999999999995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34</v>
      </c>
      <c r="C57" s="1">
        <v>362</v>
      </c>
      <c r="D57" s="1">
        <v>96</v>
      </c>
      <c r="E57" s="1">
        <v>239</v>
      </c>
      <c r="F57" s="1">
        <v>127</v>
      </c>
      <c r="G57" s="6">
        <v>0.9</v>
      </c>
      <c r="H57" s="1">
        <v>180</v>
      </c>
      <c r="I57" s="1" t="s">
        <v>35</v>
      </c>
      <c r="J57" s="1">
        <v>243</v>
      </c>
      <c r="K57" s="1">
        <f t="shared" si="15"/>
        <v>-4</v>
      </c>
      <c r="L57" s="1"/>
      <c r="M57" s="1"/>
      <c r="N57" s="1">
        <v>384</v>
      </c>
      <c r="O57" s="1">
        <f t="shared" si="4"/>
        <v>47.8</v>
      </c>
      <c r="P57" s="5">
        <f t="shared" si="20"/>
        <v>158.19999999999993</v>
      </c>
      <c r="Q57" s="5">
        <f t="shared" si="17"/>
        <v>192</v>
      </c>
      <c r="R57" s="5"/>
      <c r="S57" s="1">
        <v>158.19999999999993</v>
      </c>
      <c r="T57" s="1">
        <f t="shared" si="5"/>
        <v>14.707112970711298</v>
      </c>
      <c r="U57" s="1">
        <f t="shared" si="6"/>
        <v>10.690376569037657</v>
      </c>
      <c r="V57" s="1">
        <v>51.6</v>
      </c>
      <c r="W57" s="1">
        <v>33.6</v>
      </c>
      <c r="X57" s="1">
        <v>19.2</v>
      </c>
      <c r="Y57" s="1">
        <v>53</v>
      </c>
      <c r="Z57" s="1">
        <v>52.6</v>
      </c>
      <c r="AA57" s="1"/>
      <c r="AB57" s="1">
        <f t="shared" si="7"/>
        <v>142.37999999999994</v>
      </c>
      <c r="AC57" s="6">
        <v>8</v>
      </c>
      <c r="AD57" s="10">
        <f t="shared" si="18"/>
        <v>24</v>
      </c>
      <c r="AE57" s="1">
        <f t="shared" si="19"/>
        <v>172.8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34</v>
      </c>
      <c r="C58" s="1">
        <v>250</v>
      </c>
      <c r="D58" s="1"/>
      <c r="E58" s="1">
        <v>180</v>
      </c>
      <c r="F58" s="1">
        <v>-2</v>
      </c>
      <c r="G58" s="6">
        <v>0.9</v>
      </c>
      <c r="H58" s="1">
        <v>180</v>
      </c>
      <c r="I58" s="1" t="s">
        <v>35</v>
      </c>
      <c r="J58" s="1">
        <v>263</v>
      </c>
      <c r="K58" s="1">
        <f t="shared" si="15"/>
        <v>-83</v>
      </c>
      <c r="L58" s="1"/>
      <c r="M58" s="1"/>
      <c r="N58" s="1">
        <v>672</v>
      </c>
      <c r="O58" s="1">
        <f t="shared" si="4"/>
        <v>36</v>
      </c>
      <c r="P58" s="5"/>
      <c r="Q58" s="5">
        <f t="shared" si="17"/>
        <v>0</v>
      </c>
      <c r="R58" s="5"/>
      <c r="S58" s="1"/>
      <c r="T58" s="1">
        <f t="shared" si="5"/>
        <v>18.611111111111111</v>
      </c>
      <c r="U58" s="1">
        <f t="shared" si="6"/>
        <v>18.611111111111111</v>
      </c>
      <c r="V58" s="1">
        <v>67.400000000000006</v>
      </c>
      <c r="W58" s="1">
        <v>41.4</v>
      </c>
      <c r="X58" s="1">
        <v>28.2</v>
      </c>
      <c r="Y58" s="1">
        <v>40.6</v>
      </c>
      <c r="Z58" s="1">
        <v>73</v>
      </c>
      <c r="AA58" s="1"/>
      <c r="AB58" s="1">
        <f t="shared" si="7"/>
        <v>0</v>
      </c>
      <c r="AC58" s="6">
        <v>8</v>
      </c>
      <c r="AD58" s="10">
        <f t="shared" si="18"/>
        <v>0</v>
      </c>
      <c r="AE58" s="1">
        <f t="shared" si="19"/>
        <v>0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45</v>
      </c>
      <c r="C59" s="1">
        <v>1090</v>
      </c>
      <c r="D59" s="1">
        <v>1560</v>
      </c>
      <c r="E59" s="1">
        <v>1260</v>
      </c>
      <c r="F59" s="1">
        <v>1235</v>
      </c>
      <c r="G59" s="6">
        <v>1</v>
      </c>
      <c r="H59" s="1">
        <v>180</v>
      </c>
      <c r="I59" s="1" t="s">
        <v>35</v>
      </c>
      <c r="J59" s="1">
        <v>1253</v>
      </c>
      <c r="K59" s="1">
        <f t="shared" si="15"/>
        <v>7</v>
      </c>
      <c r="L59" s="1"/>
      <c r="M59" s="1"/>
      <c r="N59" s="1">
        <v>0</v>
      </c>
      <c r="O59" s="1">
        <f t="shared" si="4"/>
        <v>252</v>
      </c>
      <c r="P59" s="5">
        <f t="shared" ref="P59:P60" si="21">13*O59-N59-F59</f>
        <v>2041</v>
      </c>
      <c r="Q59" s="5">
        <f t="shared" si="17"/>
        <v>2040</v>
      </c>
      <c r="R59" s="5"/>
      <c r="S59" s="1">
        <v>2293</v>
      </c>
      <c r="T59" s="1">
        <f t="shared" si="5"/>
        <v>12.996031746031745</v>
      </c>
      <c r="U59" s="1">
        <f t="shared" si="6"/>
        <v>4.9007936507936511</v>
      </c>
      <c r="V59" s="1">
        <v>208</v>
      </c>
      <c r="W59" s="1">
        <v>251</v>
      </c>
      <c r="X59" s="1">
        <v>228</v>
      </c>
      <c r="Y59" s="1">
        <v>216</v>
      </c>
      <c r="Z59" s="1">
        <v>237.8</v>
      </c>
      <c r="AA59" s="1"/>
      <c r="AB59" s="1">
        <f t="shared" si="7"/>
        <v>2041</v>
      </c>
      <c r="AC59" s="6">
        <v>5</v>
      </c>
      <c r="AD59" s="10">
        <f t="shared" si="18"/>
        <v>408</v>
      </c>
      <c r="AE59" s="1">
        <f t="shared" si="19"/>
        <v>2040</v>
      </c>
      <c r="AF59" s="1">
        <f>VLOOKUP(A59,[1]Sheet!$A:$AG,32,0)</f>
        <v>12</v>
      </c>
      <c r="AG59" s="1">
        <f>VLOOKUP(A59,[1]Sheet!$A:$AG,33,0)</f>
        <v>144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34</v>
      </c>
      <c r="C60" s="1">
        <v>1425</v>
      </c>
      <c r="D60" s="1"/>
      <c r="E60" s="1">
        <v>991</v>
      </c>
      <c r="F60" s="1">
        <v>284</v>
      </c>
      <c r="G60" s="6">
        <v>1</v>
      </c>
      <c r="H60" s="1">
        <v>180</v>
      </c>
      <c r="I60" s="1" t="s">
        <v>35</v>
      </c>
      <c r="J60" s="1">
        <v>997</v>
      </c>
      <c r="K60" s="1">
        <f t="shared" si="15"/>
        <v>-6</v>
      </c>
      <c r="L60" s="1"/>
      <c r="M60" s="1"/>
      <c r="N60" s="1">
        <v>1200</v>
      </c>
      <c r="O60" s="1">
        <f t="shared" si="4"/>
        <v>198.2</v>
      </c>
      <c r="P60" s="5">
        <f t="shared" si="21"/>
        <v>1092.5999999999999</v>
      </c>
      <c r="Q60" s="5">
        <f t="shared" si="17"/>
        <v>1080</v>
      </c>
      <c r="R60" s="5"/>
      <c r="S60" s="1">
        <v>1290.7999999999997</v>
      </c>
      <c r="T60" s="1">
        <f t="shared" si="5"/>
        <v>12.936427850655903</v>
      </c>
      <c r="U60" s="1">
        <f t="shared" si="6"/>
        <v>7.4873864783047432</v>
      </c>
      <c r="V60" s="1">
        <v>191</v>
      </c>
      <c r="W60" s="1">
        <v>148</v>
      </c>
      <c r="X60" s="1">
        <v>186.6</v>
      </c>
      <c r="Y60" s="1">
        <v>240</v>
      </c>
      <c r="Z60" s="1">
        <v>157</v>
      </c>
      <c r="AA60" s="1"/>
      <c r="AB60" s="1">
        <f t="shared" si="7"/>
        <v>1092.5999999999999</v>
      </c>
      <c r="AC60" s="6">
        <v>5</v>
      </c>
      <c r="AD60" s="10">
        <f t="shared" si="18"/>
        <v>216</v>
      </c>
      <c r="AE60" s="1">
        <f t="shared" si="19"/>
        <v>1080</v>
      </c>
      <c r="AF60" s="1">
        <f>VLOOKUP(A60,[1]Sheet!$A:$AG,32,0)</f>
        <v>12</v>
      </c>
      <c r="AG60" s="1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4" t="s">
        <v>100</v>
      </c>
      <c r="B61" s="24" t="s">
        <v>34</v>
      </c>
      <c r="C61" s="24">
        <v>12</v>
      </c>
      <c r="D61" s="24"/>
      <c r="E61" s="24"/>
      <c r="F61" s="24"/>
      <c r="G61" s="25">
        <v>0</v>
      </c>
      <c r="H61" s="24">
        <v>180</v>
      </c>
      <c r="I61" s="24" t="s">
        <v>35</v>
      </c>
      <c r="J61" s="24"/>
      <c r="K61" s="24">
        <f t="shared" si="15"/>
        <v>0</v>
      </c>
      <c r="L61" s="24"/>
      <c r="M61" s="24"/>
      <c r="N61" s="24"/>
      <c r="O61" s="24">
        <f t="shared" si="4"/>
        <v>0</v>
      </c>
      <c r="P61" s="26"/>
      <c r="Q61" s="26"/>
      <c r="R61" s="26"/>
      <c r="S61" s="24"/>
      <c r="T61" s="24" t="e">
        <f t="shared" si="5"/>
        <v>#DIV/0!</v>
      </c>
      <c r="U61" s="24" t="e">
        <f t="shared" si="6"/>
        <v>#DIV/0!</v>
      </c>
      <c r="V61" s="24">
        <v>3.2</v>
      </c>
      <c r="W61" s="24">
        <v>0</v>
      </c>
      <c r="X61" s="24">
        <v>0</v>
      </c>
      <c r="Y61" s="24">
        <v>0</v>
      </c>
      <c r="Z61" s="24">
        <v>0</v>
      </c>
      <c r="AA61" s="24" t="s">
        <v>38</v>
      </c>
      <c r="AB61" s="24">
        <f t="shared" si="7"/>
        <v>0</v>
      </c>
      <c r="AC61" s="25">
        <v>0</v>
      </c>
      <c r="AD61" s="27"/>
      <c r="AE61" s="24"/>
      <c r="AF61" s="24">
        <f>VLOOKUP(A61,[1]Sheet!$A:$AG,32,0)</f>
        <v>8</v>
      </c>
      <c r="AG61" s="24">
        <f>VLOOKUP(A61,[1]Sheet!$A:$AG,33,0)</f>
        <v>48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4" t="s">
        <v>101</v>
      </c>
      <c r="B62" s="24" t="s">
        <v>34</v>
      </c>
      <c r="C62" s="24">
        <v>4</v>
      </c>
      <c r="D62" s="24"/>
      <c r="E62" s="24"/>
      <c r="F62" s="24">
        <v>4</v>
      </c>
      <c r="G62" s="25">
        <v>0</v>
      </c>
      <c r="H62" s="24">
        <v>180</v>
      </c>
      <c r="I62" s="24" t="s">
        <v>35</v>
      </c>
      <c r="J62" s="24"/>
      <c r="K62" s="24">
        <f t="shared" si="15"/>
        <v>0</v>
      </c>
      <c r="L62" s="24"/>
      <c r="M62" s="24"/>
      <c r="N62" s="24"/>
      <c r="O62" s="24">
        <f t="shared" si="4"/>
        <v>0</v>
      </c>
      <c r="P62" s="26"/>
      <c r="Q62" s="26"/>
      <c r="R62" s="26"/>
      <c r="S62" s="24"/>
      <c r="T62" s="24" t="e">
        <f t="shared" si="5"/>
        <v>#DIV/0!</v>
      </c>
      <c r="U62" s="24" t="e">
        <f t="shared" si="6"/>
        <v>#DIV/0!</v>
      </c>
      <c r="V62" s="24">
        <v>0.8</v>
      </c>
      <c r="W62" s="24">
        <v>0</v>
      </c>
      <c r="X62" s="24">
        <v>0</v>
      </c>
      <c r="Y62" s="24">
        <v>0</v>
      </c>
      <c r="Z62" s="24">
        <v>0</v>
      </c>
      <c r="AA62" s="24" t="s">
        <v>38</v>
      </c>
      <c r="AB62" s="24">
        <f t="shared" si="7"/>
        <v>0</v>
      </c>
      <c r="AC62" s="25">
        <v>0</v>
      </c>
      <c r="AD62" s="27"/>
      <c r="AE62" s="24"/>
      <c r="AF62" s="24">
        <f>VLOOKUP(A62,[1]Sheet!$A:$AG,32,0)</f>
        <v>6</v>
      </c>
      <c r="AG62" s="24">
        <f>VLOOKUP(A62,[1]Sheet!$A:$AG,33,0)</f>
        <v>72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4" t="s">
        <v>102</v>
      </c>
      <c r="B63" s="24" t="s">
        <v>34</v>
      </c>
      <c r="C63" s="24"/>
      <c r="D63" s="24"/>
      <c r="E63" s="24"/>
      <c r="F63" s="24"/>
      <c r="G63" s="25">
        <v>0</v>
      </c>
      <c r="H63" s="24">
        <v>180</v>
      </c>
      <c r="I63" s="24" t="s">
        <v>35</v>
      </c>
      <c r="J63" s="24"/>
      <c r="K63" s="24">
        <f t="shared" si="15"/>
        <v>0</v>
      </c>
      <c r="L63" s="24"/>
      <c r="M63" s="24"/>
      <c r="N63" s="24"/>
      <c r="O63" s="24">
        <f t="shared" si="4"/>
        <v>0</v>
      </c>
      <c r="P63" s="26"/>
      <c r="Q63" s="26"/>
      <c r="R63" s="26"/>
      <c r="S63" s="24"/>
      <c r="T63" s="24" t="e">
        <f t="shared" si="5"/>
        <v>#DIV/0!</v>
      </c>
      <c r="U63" s="24" t="e">
        <f t="shared" si="6"/>
        <v>#DIV/0!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 t="s">
        <v>38</v>
      </c>
      <c r="AB63" s="24">
        <f t="shared" si="7"/>
        <v>0</v>
      </c>
      <c r="AC63" s="25">
        <v>0</v>
      </c>
      <c r="AD63" s="27"/>
      <c r="AE63" s="24"/>
      <c r="AF63" s="24">
        <f>VLOOKUP(A63,[1]Sheet!$A:$AG,32,0)</f>
        <v>6</v>
      </c>
      <c r="AG63" s="24">
        <f>VLOOKUP(A63,[1]Sheet!$A:$AG,33,0)</f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7" t="s">
        <v>103</v>
      </c>
      <c r="B64" s="17" t="s">
        <v>34</v>
      </c>
      <c r="C64" s="17">
        <v>252</v>
      </c>
      <c r="D64" s="17"/>
      <c r="E64" s="17">
        <v>29</v>
      </c>
      <c r="F64" s="17">
        <v>223</v>
      </c>
      <c r="G64" s="18">
        <v>0</v>
      </c>
      <c r="H64" s="17">
        <v>180</v>
      </c>
      <c r="I64" s="17" t="s">
        <v>52</v>
      </c>
      <c r="J64" s="17">
        <v>36</v>
      </c>
      <c r="K64" s="17">
        <f t="shared" si="15"/>
        <v>-7</v>
      </c>
      <c r="L64" s="17"/>
      <c r="M64" s="17"/>
      <c r="N64" s="17"/>
      <c r="O64" s="17">
        <f t="shared" si="4"/>
        <v>5.8</v>
      </c>
      <c r="P64" s="19"/>
      <c r="Q64" s="19"/>
      <c r="R64" s="19"/>
      <c r="S64" s="17"/>
      <c r="T64" s="17">
        <f t="shared" si="5"/>
        <v>38.448275862068968</v>
      </c>
      <c r="U64" s="17">
        <f t="shared" si="6"/>
        <v>38.448275862068968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21" t="s">
        <v>127</v>
      </c>
      <c r="AB64" s="17">
        <f t="shared" si="7"/>
        <v>0</v>
      </c>
      <c r="AC64" s="18">
        <v>0</v>
      </c>
      <c r="AD64" s="20"/>
      <c r="AE64" s="17"/>
      <c r="AF64" s="17"/>
      <c r="AG64" s="17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104</v>
      </c>
      <c r="B65" s="17" t="s">
        <v>45</v>
      </c>
      <c r="C65" s="17">
        <v>75</v>
      </c>
      <c r="D65" s="17"/>
      <c r="E65" s="17"/>
      <c r="F65" s="29">
        <v>69</v>
      </c>
      <c r="G65" s="18">
        <v>0</v>
      </c>
      <c r="H65" s="17" t="e">
        <v>#N/A</v>
      </c>
      <c r="I65" s="17" t="s">
        <v>52</v>
      </c>
      <c r="J65" s="17"/>
      <c r="K65" s="17">
        <f t="shared" si="15"/>
        <v>0</v>
      </c>
      <c r="L65" s="17"/>
      <c r="M65" s="17"/>
      <c r="N65" s="17"/>
      <c r="O65" s="17">
        <f t="shared" si="4"/>
        <v>0</v>
      </c>
      <c r="P65" s="19"/>
      <c r="Q65" s="19"/>
      <c r="R65" s="19"/>
      <c r="S65" s="17"/>
      <c r="T65" s="17" t="e">
        <f t="shared" si="5"/>
        <v>#DIV/0!</v>
      </c>
      <c r="U65" s="17" t="e">
        <f t="shared" si="6"/>
        <v>#DIV/0!</v>
      </c>
      <c r="V65" s="17">
        <v>1.8</v>
      </c>
      <c r="W65" s="17">
        <v>1.8</v>
      </c>
      <c r="X65" s="17">
        <v>0</v>
      </c>
      <c r="Y65" s="17">
        <v>0</v>
      </c>
      <c r="Z65" s="17">
        <v>0</v>
      </c>
      <c r="AA65" s="22" t="s">
        <v>128</v>
      </c>
      <c r="AB65" s="17">
        <f t="shared" si="7"/>
        <v>0</v>
      </c>
      <c r="AC65" s="18">
        <v>0</v>
      </c>
      <c r="AD65" s="20"/>
      <c r="AE65" s="17"/>
      <c r="AF65" s="17"/>
      <c r="AG65" s="17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45</v>
      </c>
      <c r="C66" s="1">
        <v>15</v>
      </c>
      <c r="D66" s="1"/>
      <c r="E66" s="1">
        <v>9</v>
      </c>
      <c r="F66" s="29">
        <f>6+F65</f>
        <v>75</v>
      </c>
      <c r="G66" s="6">
        <v>1</v>
      </c>
      <c r="H66" s="1">
        <v>180</v>
      </c>
      <c r="I66" s="1" t="s">
        <v>35</v>
      </c>
      <c r="J66" s="1">
        <v>9</v>
      </c>
      <c r="K66" s="1">
        <f t="shared" si="15"/>
        <v>0</v>
      </c>
      <c r="L66" s="1"/>
      <c r="M66" s="1"/>
      <c r="N66" s="1">
        <v>0</v>
      </c>
      <c r="O66" s="1">
        <f t="shared" si="4"/>
        <v>1.8</v>
      </c>
      <c r="P66" s="5"/>
      <c r="Q66" s="5">
        <f t="shared" ref="Q66:Q72" si="22">AD66*AC66</f>
        <v>0</v>
      </c>
      <c r="R66" s="5"/>
      <c r="S66" s="1"/>
      <c r="T66" s="1">
        <f t="shared" si="5"/>
        <v>41.666666666666664</v>
      </c>
      <c r="U66" s="1">
        <f t="shared" si="6"/>
        <v>41.666666666666664</v>
      </c>
      <c r="V66" s="1">
        <v>2.4</v>
      </c>
      <c r="W66" s="1">
        <v>3.6</v>
      </c>
      <c r="X66" s="1">
        <v>1.2</v>
      </c>
      <c r="Y66" s="1">
        <v>3</v>
      </c>
      <c r="Z66" s="1">
        <v>2.4</v>
      </c>
      <c r="AA66" s="31" t="s">
        <v>129</v>
      </c>
      <c r="AB66" s="1">
        <f t="shared" si="7"/>
        <v>0</v>
      </c>
      <c r="AC66" s="6">
        <v>3</v>
      </c>
      <c r="AD66" s="10">
        <f t="shared" ref="AD66:AD72" si="23">MROUND(P66,AC66*AF66)/AC66</f>
        <v>0</v>
      </c>
      <c r="AE66" s="1">
        <f t="shared" ref="AE66:AE72" si="24">AD66*AC66*G66</f>
        <v>0</v>
      </c>
      <c r="AF66" s="1">
        <f>VLOOKUP(A66,[1]Sheet!$A:$AG,32,0)</f>
        <v>14</v>
      </c>
      <c r="AG66" s="1">
        <f>VLOOKUP(A66,[1]Sheet!$A:$AG,33,0)</f>
        <v>126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34</v>
      </c>
      <c r="C67" s="1">
        <v>463</v>
      </c>
      <c r="D67" s="1">
        <v>2016</v>
      </c>
      <c r="E67" s="1">
        <v>1275</v>
      </c>
      <c r="F67" s="1">
        <v>944</v>
      </c>
      <c r="G67" s="6">
        <v>0.25</v>
      </c>
      <c r="H67" s="1">
        <v>180</v>
      </c>
      <c r="I67" s="1" t="s">
        <v>35</v>
      </c>
      <c r="J67" s="1">
        <v>1249</v>
      </c>
      <c r="K67" s="1">
        <f t="shared" si="15"/>
        <v>26</v>
      </c>
      <c r="L67" s="1"/>
      <c r="M67" s="1"/>
      <c r="N67" s="1">
        <v>1344</v>
      </c>
      <c r="O67" s="1">
        <f t="shared" si="4"/>
        <v>255</v>
      </c>
      <c r="P67" s="5">
        <f t="shared" ref="P67:P68" si="25">13*O67-N67-F67</f>
        <v>1027</v>
      </c>
      <c r="Q67" s="5">
        <f t="shared" si="22"/>
        <v>1008</v>
      </c>
      <c r="R67" s="5"/>
      <c r="S67" s="1">
        <v>1282</v>
      </c>
      <c r="T67" s="1">
        <f t="shared" si="5"/>
        <v>12.925490196078432</v>
      </c>
      <c r="U67" s="1">
        <f t="shared" si="6"/>
        <v>8.9725490196078432</v>
      </c>
      <c r="V67" s="1">
        <v>276.2</v>
      </c>
      <c r="W67" s="1">
        <v>251.4</v>
      </c>
      <c r="X67" s="1">
        <v>204.2</v>
      </c>
      <c r="Y67" s="1">
        <v>290.60000000000002</v>
      </c>
      <c r="Z67" s="1">
        <v>207</v>
      </c>
      <c r="AA67" s="1"/>
      <c r="AB67" s="1">
        <f t="shared" si="7"/>
        <v>256.75</v>
      </c>
      <c r="AC67" s="6">
        <v>12</v>
      </c>
      <c r="AD67" s="10">
        <f t="shared" si="23"/>
        <v>84</v>
      </c>
      <c r="AE67" s="1">
        <f t="shared" si="24"/>
        <v>252</v>
      </c>
      <c r="AF67" s="1">
        <f>VLOOKUP(A67,[1]Sheet!$A:$AG,32,0)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34</v>
      </c>
      <c r="C68" s="1">
        <v>1107</v>
      </c>
      <c r="D68" s="1"/>
      <c r="E68" s="1">
        <v>653</v>
      </c>
      <c r="F68" s="1">
        <v>259</v>
      </c>
      <c r="G68" s="6">
        <v>0.3</v>
      </c>
      <c r="H68" s="1">
        <v>180</v>
      </c>
      <c r="I68" s="1" t="s">
        <v>35</v>
      </c>
      <c r="J68" s="1">
        <v>640</v>
      </c>
      <c r="K68" s="1">
        <f t="shared" si="15"/>
        <v>13</v>
      </c>
      <c r="L68" s="1"/>
      <c r="M68" s="1"/>
      <c r="N68" s="1">
        <v>840</v>
      </c>
      <c r="O68" s="1">
        <f t="shared" si="4"/>
        <v>130.6</v>
      </c>
      <c r="P68" s="5">
        <f t="shared" si="25"/>
        <v>598.79999999999995</v>
      </c>
      <c r="Q68" s="5">
        <f t="shared" si="22"/>
        <v>672</v>
      </c>
      <c r="R68" s="5"/>
      <c r="S68" s="1">
        <v>729.39999999999986</v>
      </c>
      <c r="T68" s="1">
        <f t="shared" si="5"/>
        <v>13.560490045941808</v>
      </c>
      <c r="U68" s="1">
        <f t="shared" si="6"/>
        <v>8.4150076569678411</v>
      </c>
      <c r="V68" s="1">
        <v>120</v>
      </c>
      <c r="W68" s="1">
        <v>44.2</v>
      </c>
      <c r="X68" s="1">
        <v>125.2</v>
      </c>
      <c r="Y68" s="1">
        <v>34.32</v>
      </c>
      <c r="Z68" s="1">
        <v>66.599999999999994</v>
      </c>
      <c r="AA68" s="1"/>
      <c r="AB68" s="1">
        <f t="shared" si="7"/>
        <v>179.64</v>
      </c>
      <c r="AC68" s="6">
        <v>12</v>
      </c>
      <c r="AD68" s="10">
        <f t="shared" si="23"/>
        <v>56</v>
      </c>
      <c r="AE68" s="1">
        <f t="shared" si="24"/>
        <v>201.6</v>
      </c>
      <c r="AF68" s="1">
        <f>VLOOKUP(A68,[1]Sheet!$A:$AG,32,0)</f>
        <v>14</v>
      </c>
      <c r="AG68" s="1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45</v>
      </c>
      <c r="C69" s="1">
        <v>95.4</v>
      </c>
      <c r="D69" s="1">
        <v>518.4</v>
      </c>
      <c r="E69" s="1">
        <v>142.4</v>
      </c>
      <c r="F69" s="1">
        <v>428.2</v>
      </c>
      <c r="G69" s="6">
        <v>1</v>
      </c>
      <c r="H69" s="1">
        <v>180</v>
      </c>
      <c r="I69" s="1" t="s">
        <v>109</v>
      </c>
      <c r="J69" s="1">
        <v>147</v>
      </c>
      <c r="K69" s="1">
        <f t="shared" si="15"/>
        <v>-4.5999999999999943</v>
      </c>
      <c r="L69" s="1"/>
      <c r="M69" s="1"/>
      <c r="N69" s="1">
        <v>0</v>
      </c>
      <c r="O69" s="1">
        <f t="shared" si="4"/>
        <v>28.48</v>
      </c>
      <c r="P69" s="5"/>
      <c r="Q69" s="5">
        <f t="shared" si="22"/>
        <v>0</v>
      </c>
      <c r="R69" s="5"/>
      <c r="S69" s="1"/>
      <c r="T69" s="1">
        <f t="shared" si="5"/>
        <v>15.035112359550562</v>
      </c>
      <c r="U69" s="1">
        <f t="shared" si="6"/>
        <v>15.035112359550562</v>
      </c>
      <c r="V69" s="1">
        <v>41.8</v>
      </c>
      <c r="W69" s="1">
        <v>56.4</v>
      </c>
      <c r="X69" s="1">
        <v>39.200000000000003</v>
      </c>
      <c r="Y69" s="1">
        <v>53.320000000000007</v>
      </c>
      <c r="Z69" s="1">
        <v>43.2</v>
      </c>
      <c r="AA69" s="1"/>
      <c r="AB69" s="1">
        <f t="shared" si="7"/>
        <v>0</v>
      </c>
      <c r="AC69" s="6">
        <v>1.8</v>
      </c>
      <c r="AD69" s="10">
        <f t="shared" si="23"/>
        <v>0</v>
      </c>
      <c r="AE69" s="1">
        <f t="shared" si="24"/>
        <v>0</v>
      </c>
      <c r="AF69" s="1">
        <f>VLOOKUP(A69,[1]Sheet!$A:$AG,32,0)</f>
        <v>18</v>
      </c>
      <c r="AG69" s="1">
        <f>VLOOKUP(A69,[1]Sheet!$A:$AG,33,0)</f>
        <v>234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34</v>
      </c>
      <c r="C70" s="1">
        <v>593</v>
      </c>
      <c r="D70" s="1">
        <v>336</v>
      </c>
      <c r="E70" s="1">
        <v>427</v>
      </c>
      <c r="F70" s="1">
        <v>309</v>
      </c>
      <c r="G70" s="6">
        <v>0.3</v>
      </c>
      <c r="H70" s="1">
        <v>180</v>
      </c>
      <c r="I70" s="1" t="s">
        <v>35</v>
      </c>
      <c r="J70" s="1">
        <v>411</v>
      </c>
      <c r="K70" s="1">
        <f t="shared" ref="K70:K79" si="26">E70-J70</f>
        <v>16</v>
      </c>
      <c r="L70" s="1"/>
      <c r="M70" s="1"/>
      <c r="N70" s="1">
        <v>336</v>
      </c>
      <c r="O70" s="1">
        <f t="shared" si="4"/>
        <v>85.4</v>
      </c>
      <c r="P70" s="5">
        <f t="shared" ref="P70:P71" si="27">14*O70-N70-F70</f>
        <v>550.60000000000014</v>
      </c>
      <c r="Q70" s="5">
        <f t="shared" si="22"/>
        <v>504</v>
      </c>
      <c r="R70" s="5"/>
      <c r="S70" s="1">
        <v>550.60000000000014</v>
      </c>
      <c r="T70" s="1">
        <f t="shared" si="5"/>
        <v>13.454332552693208</v>
      </c>
      <c r="U70" s="1">
        <f t="shared" si="6"/>
        <v>7.5526932084309131</v>
      </c>
      <c r="V70" s="1">
        <v>88.2</v>
      </c>
      <c r="W70" s="1">
        <v>78.8</v>
      </c>
      <c r="X70" s="1">
        <v>88.2</v>
      </c>
      <c r="Y70" s="1">
        <v>34.6</v>
      </c>
      <c r="Z70" s="1">
        <v>66.599999999999994</v>
      </c>
      <c r="AA70" s="1"/>
      <c r="AB70" s="1">
        <f t="shared" si="7"/>
        <v>165.18000000000004</v>
      </c>
      <c r="AC70" s="6">
        <v>12</v>
      </c>
      <c r="AD70" s="10">
        <f t="shared" si="23"/>
        <v>42</v>
      </c>
      <c r="AE70" s="1">
        <f t="shared" si="24"/>
        <v>151.19999999999999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34</v>
      </c>
      <c r="C71" s="1">
        <v>210</v>
      </c>
      <c r="D71" s="1"/>
      <c r="E71" s="1">
        <v>60</v>
      </c>
      <c r="F71" s="1">
        <v>128</v>
      </c>
      <c r="G71" s="6">
        <v>0.2</v>
      </c>
      <c r="H71" s="1">
        <v>365</v>
      </c>
      <c r="I71" s="1" t="s">
        <v>35</v>
      </c>
      <c r="J71" s="1">
        <v>58</v>
      </c>
      <c r="K71" s="1">
        <f t="shared" si="26"/>
        <v>2</v>
      </c>
      <c r="L71" s="1"/>
      <c r="M71" s="1"/>
      <c r="N71" s="1">
        <v>0</v>
      </c>
      <c r="O71" s="1">
        <f t="shared" ref="O71:O79" si="28">E71/5</f>
        <v>12</v>
      </c>
      <c r="P71" s="5">
        <f t="shared" si="27"/>
        <v>40</v>
      </c>
      <c r="Q71" s="5">
        <f t="shared" si="22"/>
        <v>60</v>
      </c>
      <c r="R71" s="5"/>
      <c r="S71" s="1">
        <v>40</v>
      </c>
      <c r="T71" s="1">
        <f t="shared" ref="T71:T79" si="29">(F71+N71+Q71)/O71</f>
        <v>15.666666666666666</v>
      </c>
      <c r="U71" s="1">
        <f t="shared" ref="U71:U79" si="30">(F71+N71)/O71</f>
        <v>10.666666666666666</v>
      </c>
      <c r="V71" s="1">
        <v>13.8</v>
      </c>
      <c r="W71" s="1">
        <v>14.6</v>
      </c>
      <c r="X71" s="1">
        <v>22.8</v>
      </c>
      <c r="Y71" s="1">
        <v>13.6</v>
      </c>
      <c r="Z71" s="1">
        <v>17.399999999999999</v>
      </c>
      <c r="AA71" s="1"/>
      <c r="AB71" s="1">
        <f t="shared" ref="AB71:AB79" si="31">P71*G71</f>
        <v>8</v>
      </c>
      <c r="AC71" s="6">
        <v>6</v>
      </c>
      <c r="AD71" s="10">
        <f t="shared" si="23"/>
        <v>10</v>
      </c>
      <c r="AE71" s="1">
        <f t="shared" si="24"/>
        <v>12</v>
      </c>
      <c r="AF71" s="1">
        <f>VLOOKUP(A71,[1]Sheet!$A:$AG,32,0)</f>
        <v>10</v>
      </c>
      <c r="AG71" s="1">
        <f>VLOOKUP(A71,[1]Sheet!$A:$AG,33,0)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34</v>
      </c>
      <c r="C72" s="1">
        <v>111</v>
      </c>
      <c r="D72" s="1">
        <v>60</v>
      </c>
      <c r="E72" s="1">
        <v>59</v>
      </c>
      <c r="F72" s="1">
        <v>92</v>
      </c>
      <c r="G72" s="6">
        <v>0.2</v>
      </c>
      <c r="H72" s="1">
        <v>365</v>
      </c>
      <c r="I72" s="1" t="s">
        <v>35</v>
      </c>
      <c r="J72" s="1">
        <v>55</v>
      </c>
      <c r="K72" s="1">
        <f t="shared" si="26"/>
        <v>4</v>
      </c>
      <c r="L72" s="1"/>
      <c r="M72" s="1"/>
      <c r="N72" s="1">
        <v>60</v>
      </c>
      <c r="O72" s="1">
        <f t="shared" si="28"/>
        <v>11.8</v>
      </c>
      <c r="P72" s="5">
        <f>16*O72-N72-F72</f>
        <v>36.800000000000011</v>
      </c>
      <c r="Q72" s="5">
        <f t="shared" si="22"/>
        <v>60</v>
      </c>
      <c r="R72" s="5"/>
      <c r="S72" s="1">
        <v>36.800000000000011</v>
      </c>
      <c r="T72" s="1">
        <f t="shared" si="29"/>
        <v>17.966101694915253</v>
      </c>
      <c r="U72" s="1">
        <f t="shared" si="30"/>
        <v>12.881355932203389</v>
      </c>
      <c r="V72" s="1">
        <v>13.8</v>
      </c>
      <c r="W72" s="1">
        <v>17.600000000000001</v>
      </c>
      <c r="X72" s="1">
        <v>19.399999999999999</v>
      </c>
      <c r="Y72" s="1">
        <v>14.8</v>
      </c>
      <c r="Z72" s="1">
        <v>11</v>
      </c>
      <c r="AA72" s="1"/>
      <c r="AB72" s="1">
        <f t="shared" si="31"/>
        <v>7.360000000000003</v>
      </c>
      <c r="AC72" s="6">
        <v>6</v>
      </c>
      <c r="AD72" s="10">
        <f t="shared" si="23"/>
        <v>10</v>
      </c>
      <c r="AE72" s="1">
        <f t="shared" si="24"/>
        <v>12</v>
      </c>
      <c r="AF72" s="1">
        <f>VLOOKUP(A72,[1]Sheet!$A:$AG,32,0)</f>
        <v>10</v>
      </c>
      <c r="AG72" s="1">
        <f>VLOOKUP(A72,[1]Sheet!$A:$AG,33,0)</f>
        <v>130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4" t="s">
        <v>113</v>
      </c>
      <c r="B73" s="24" t="s">
        <v>34</v>
      </c>
      <c r="C73" s="24"/>
      <c r="D73" s="24"/>
      <c r="E73" s="24"/>
      <c r="F73" s="24"/>
      <c r="G73" s="25">
        <v>0</v>
      </c>
      <c r="H73" s="24">
        <v>180</v>
      </c>
      <c r="I73" s="24" t="s">
        <v>35</v>
      </c>
      <c r="J73" s="24"/>
      <c r="K73" s="24">
        <f t="shared" si="26"/>
        <v>0</v>
      </c>
      <c r="L73" s="24"/>
      <c r="M73" s="24"/>
      <c r="N73" s="24"/>
      <c r="O73" s="24">
        <f t="shared" si="28"/>
        <v>0</v>
      </c>
      <c r="P73" s="26"/>
      <c r="Q73" s="26"/>
      <c r="R73" s="26"/>
      <c r="S73" s="24"/>
      <c r="T73" s="24" t="e">
        <f t="shared" si="29"/>
        <v>#DIV/0!</v>
      </c>
      <c r="U73" s="24" t="e">
        <f t="shared" si="30"/>
        <v>#DIV/0!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 t="s">
        <v>38</v>
      </c>
      <c r="AB73" s="24">
        <f t="shared" si="31"/>
        <v>0</v>
      </c>
      <c r="AC73" s="25">
        <v>0</v>
      </c>
      <c r="AD73" s="27"/>
      <c r="AE73" s="24"/>
      <c r="AF73" s="24">
        <f>VLOOKUP(A73,[1]Sheet!$A:$AG,32,0)</f>
        <v>14</v>
      </c>
      <c r="AG73" s="24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4" t="s">
        <v>114</v>
      </c>
      <c r="B74" s="24" t="s">
        <v>34</v>
      </c>
      <c r="C74" s="24"/>
      <c r="D74" s="24"/>
      <c r="E74" s="24"/>
      <c r="F74" s="24"/>
      <c r="G74" s="25">
        <v>0</v>
      </c>
      <c r="H74" s="24">
        <v>180</v>
      </c>
      <c r="I74" s="24" t="s">
        <v>35</v>
      </c>
      <c r="J74" s="24"/>
      <c r="K74" s="24">
        <f t="shared" si="26"/>
        <v>0</v>
      </c>
      <c r="L74" s="24"/>
      <c r="M74" s="24"/>
      <c r="N74" s="24"/>
      <c r="O74" s="24">
        <f t="shared" si="28"/>
        <v>0</v>
      </c>
      <c r="P74" s="26"/>
      <c r="Q74" s="26"/>
      <c r="R74" s="26"/>
      <c r="S74" s="24"/>
      <c r="T74" s="24" t="e">
        <f t="shared" si="29"/>
        <v>#DIV/0!</v>
      </c>
      <c r="U74" s="24" t="e">
        <f t="shared" si="30"/>
        <v>#DIV/0!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 t="s">
        <v>38</v>
      </c>
      <c r="AB74" s="24">
        <f t="shared" si="31"/>
        <v>0</v>
      </c>
      <c r="AC74" s="25">
        <v>0</v>
      </c>
      <c r="AD74" s="27"/>
      <c r="AE74" s="24"/>
      <c r="AF74" s="24">
        <f>VLOOKUP(A74,[1]Sheet!$A:$AG,32,0)</f>
        <v>14</v>
      </c>
      <c r="AG74" s="24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34</v>
      </c>
      <c r="C75" s="1">
        <v>1527</v>
      </c>
      <c r="D75" s="1">
        <v>840</v>
      </c>
      <c r="E75" s="1">
        <v>1326</v>
      </c>
      <c r="F75" s="1">
        <v>693</v>
      </c>
      <c r="G75" s="6">
        <v>0.25</v>
      </c>
      <c r="H75" s="1">
        <v>180</v>
      </c>
      <c r="I75" s="1" t="s">
        <v>35</v>
      </c>
      <c r="J75" s="1">
        <v>1284</v>
      </c>
      <c r="K75" s="1">
        <f t="shared" si="26"/>
        <v>42</v>
      </c>
      <c r="L75" s="1"/>
      <c r="M75" s="1"/>
      <c r="N75" s="1">
        <v>1512</v>
      </c>
      <c r="O75" s="1">
        <f t="shared" si="28"/>
        <v>265.2</v>
      </c>
      <c r="P75" s="5">
        <f t="shared" ref="P75:P76" si="32">13*O75-N75-F75</f>
        <v>1242.5999999999999</v>
      </c>
      <c r="Q75" s="5">
        <f t="shared" ref="Q75:Q79" si="33">AD75*AC75</f>
        <v>1176</v>
      </c>
      <c r="R75" s="5"/>
      <c r="S75" s="1">
        <v>1507.7999999999997</v>
      </c>
      <c r="T75" s="1">
        <f t="shared" si="29"/>
        <v>12.748868778280544</v>
      </c>
      <c r="U75" s="1">
        <f t="shared" si="30"/>
        <v>8.3144796380090504</v>
      </c>
      <c r="V75" s="1">
        <v>277.2</v>
      </c>
      <c r="W75" s="1">
        <v>244.6</v>
      </c>
      <c r="X75" s="1">
        <v>240.4</v>
      </c>
      <c r="Y75" s="1">
        <v>301.8</v>
      </c>
      <c r="Z75" s="1">
        <v>227.2</v>
      </c>
      <c r="AA75" s="1"/>
      <c r="AB75" s="1">
        <f t="shared" si="31"/>
        <v>310.64999999999998</v>
      </c>
      <c r="AC75" s="6">
        <v>12</v>
      </c>
      <c r="AD75" s="10">
        <f t="shared" ref="AD75:AD79" si="34">MROUND(P75,AC75*AF75)/AC75</f>
        <v>98</v>
      </c>
      <c r="AE75" s="1">
        <f t="shared" ref="AE75:AE79" si="35">AD75*AC75*G75</f>
        <v>294</v>
      </c>
      <c r="AF75" s="1">
        <f>VLOOKUP(A75,[1]Sheet!$A:$AG,32,0)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34</v>
      </c>
      <c r="C76" s="1">
        <v>1757</v>
      </c>
      <c r="D76" s="1">
        <v>168</v>
      </c>
      <c r="E76" s="1">
        <v>1334</v>
      </c>
      <c r="F76" s="1">
        <v>274</v>
      </c>
      <c r="G76" s="6">
        <v>0.25</v>
      </c>
      <c r="H76" s="1">
        <v>180</v>
      </c>
      <c r="I76" s="1" t="s">
        <v>35</v>
      </c>
      <c r="J76" s="1">
        <v>1310</v>
      </c>
      <c r="K76" s="1">
        <f t="shared" si="26"/>
        <v>24</v>
      </c>
      <c r="L76" s="1"/>
      <c r="M76" s="1"/>
      <c r="N76" s="1">
        <v>2016</v>
      </c>
      <c r="O76" s="1">
        <f t="shared" si="28"/>
        <v>266.8</v>
      </c>
      <c r="P76" s="5">
        <f t="shared" si="32"/>
        <v>1178.4000000000001</v>
      </c>
      <c r="Q76" s="5">
        <f t="shared" si="33"/>
        <v>1176</v>
      </c>
      <c r="R76" s="5"/>
      <c r="S76" s="1">
        <v>1445.2000000000003</v>
      </c>
      <c r="T76" s="1">
        <f t="shared" si="29"/>
        <v>12.991004497751124</v>
      </c>
      <c r="U76" s="1">
        <f t="shared" si="30"/>
        <v>8.5832083958020977</v>
      </c>
      <c r="V76" s="1">
        <v>283</v>
      </c>
      <c r="W76" s="1">
        <v>222.2</v>
      </c>
      <c r="X76" s="1">
        <v>250.2</v>
      </c>
      <c r="Y76" s="1">
        <v>283.2</v>
      </c>
      <c r="Z76" s="1">
        <v>185.4</v>
      </c>
      <c r="AA76" s="1"/>
      <c r="AB76" s="1">
        <f t="shared" si="31"/>
        <v>294.60000000000002</v>
      </c>
      <c r="AC76" s="6">
        <v>12</v>
      </c>
      <c r="AD76" s="10">
        <f t="shared" si="34"/>
        <v>98</v>
      </c>
      <c r="AE76" s="1">
        <f t="shared" si="35"/>
        <v>294</v>
      </c>
      <c r="AF76" s="1">
        <f>VLOOKUP(A76,[1]Sheet!$A:$AG,32,0)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45</v>
      </c>
      <c r="C77" s="1">
        <v>213.3</v>
      </c>
      <c r="D77" s="1"/>
      <c r="E77" s="1">
        <v>67.5</v>
      </c>
      <c r="F77" s="1">
        <v>145.80000000000001</v>
      </c>
      <c r="G77" s="6">
        <v>1</v>
      </c>
      <c r="H77" s="1">
        <v>180</v>
      </c>
      <c r="I77" s="1" t="s">
        <v>35</v>
      </c>
      <c r="J77" s="1">
        <v>67.5</v>
      </c>
      <c r="K77" s="1">
        <f t="shared" si="26"/>
        <v>0</v>
      </c>
      <c r="L77" s="1"/>
      <c r="M77" s="1"/>
      <c r="N77" s="1">
        <v>0</v>
      </c>
      <c r="O77" s="1">
        <f t="shared" si="28"/>
        <v>13.5</v>
      </c>
      <c r="P77" s="5">
        <f t="shared" ref="P77" si="36">14*O77-N77-F77</f>
        <v>43.199999999999989</v>
      </c>
      <c r="Q77" s="5">
        <f t="shared" si="33"/>
        <v>37.800000000000004</v>
      </c>
      <c r="R77" s="5"/>
      <c r="S77" s="1">
        <v>43.199999999999989</v>
      </c>
      <c r="T77" s="1">
        <f t="shared" si="29"/>
        <v>13.600000000000001</v>
      </c>
      <c r="U77" s="1">
        <f t="shared" si="30"/>
        <v>10.8</v>
      </c>
      <c r="V77" s="1">
        <v>12.42</v>
      </c>
      <c r="W77" s="1">
        <v>4.8600000000000003</v>
      </c>
      <c r="X77" s="1">
        <v>2.16</v>
      </c>
      <c r="Y77" s="1">
        <v>13.5</v>
      </c>
      <c r="Z77" s="1">
        <v>26.46</v>
      </c>
      <c r="AA77" s="1"/>
      <c r="AB77" s="1">
        <f t="shared" si="31"/>
        <v>43.199999999999989</v>
      </c>
      <c r="AC77" s="6">
        <v>2.7</v>
      </c>
      <c r="AD77" s="10">
        <f t="shared" si="34"/>
        <v>14</v>
      </c>
      <c r="AE77" s="1">
        <f t="shared" si="35"/>
        <v>37.800000000000004</v>
      </c>
      <c r="AF77" s="1">
        <f>VLOOKUP(A77,[1]Sheet!$A:$AG,32,0)</f>
        <v>14</v>
      </c>
      <c r="AG77" s="1">
        <f>VLOOKUP(A77,[1]Sheet!$A:$AG,33,0)</f>
        <v>126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45</v>
      </c>
      <c r="C78" s="1">
        <v>700</v>
      </c>
      <c r="D78" s="1">
        <v>1200</v>
      </c>
      <c r="E78" s="1">
        <v>870</v>
      </c>
      <c r="F78" s="1">
        <v>895</v>
      </c>
      <c r="G78" s="6">
        <v>1</v>
      </c>
      <c r="H78" s="1">
        <v>180</v>
      </c>
      <c r="I78" s="1" t="s">
        <v>35</v>
      </c>
      <c r="J78" s="1">
        <v>874</v>
      </c>
      <c r="K78" s="1">
        <f t="shared" si="26"/>
        <v>-4</v>
      </c>
      <c r="L78" s="1"/>
      <c r="M78" s="1"/>
      <c r="N78" s="1">
        <v>900</v>
      </c>
      <c r="O78" s="1">
        <f t="shared" si="28"/>
        <v>174</v>
      </c>
      <c r="P78" s="5">
        <f>14*O78-N78-F78</f>
        <v>641</v>
      </c>
      <c r="Q78" s="5">
        <f t="shared" si="33"/>
        <v>660</v>
      </c>
      <c r="R78" s="5"/>
      <c r="S78" s="1">
        <v>641</v>
      </c>
      <c r="T78" s="1">
        <f t="shared" si="29"/>
        <v>14.10919540229885</v>
      </c>
      <c r="U78" s="1">
        <f t="shared" si="30"/>
        <v>10.316091954022989</v>
      </c>
      <c r="V78" s="1">
        <v>203</v>
      </c>
      <c r="W78" s="1">
        <v>198</v>
      </c>
      <c r="X78" s="1">
        <v>159</v>
      </c>
      <c r="Y78" s="1">
        <v>199</v>
      </c>
      <c r="Z78" s="1">
        <v>147</v>
      </c>
      <c r="AA78" s="1"/>
      <c r="AB78" s="1">
        <f t="shared" si="31"/>
        <v>641</v>
      </c>
      <c r="AC78" s="6">
        <v>5</v>
      </c>
      <c r="AD78" s="10">
        <f t="shared" si="34"/>
        <v>132</v>
      </c>
      <c r="AE78" s="1">
        <f t="shared" si="35"/>
        <v>660</v>
      </c>
      <c r="AF78" s="1">
        <f>VLOOKUP(A78,[1]Sheet!$A:$AG,32,0)</f>
        <v>12</v>
      </c>
      <c r="AG78" s="1">
        <f>VLOOKUP(A78,[1]Sheet!$A:$AG,33,0)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34</v>
      </c>
      <c r="C79" s="1">
        <v>573</v>
      </c>
      <c r="D79" s="1">
        <v>792</v>
      </c>
      <c r="E79" s="1">
        <v>825</v>
      </c>
      <c r="F79" s="1">
        <v>440</v>
      </c>
      <c r="G79" s="6">
        <v>0.14000000000000001</v>
      </c>
      <c r="H79" s="1">
        <v>180</v>
      </c>
      <c r="I79" s="1" t="s">
        <v>35</v>
      </c>
      <c r="J79" s="1">
        <v>787</v>
      </c>
      <c r="K79" s="1">
        <f t="shared" si="26"/>
        <v>38</v>
      </c>
      <c r="L79" s="1"/>
      <c r="M79" s="1"/>
      <c r="N79" s="1">
        <v>0</v>
      </c>
      <c r="O79" s="1">
        <f t="shared" si="28"/>
        <v>165</v>
      </c>
      <c r="P79" s="5">
        <f t="shared" ref="P79" si="37">13*O79-N79-F79</f>
        <v>1705</v>
      </c>
      <c r="Q79" s="5">
        <f t="shared" si="33"/>
        <v>1584</v>
      </c>
      <c r="R79" s="5"/>
      <c r="S79" s="1">
        <v>1870</v>
      </c>
      <c r="T79" s="1">
        <f t="shared" si="29"/>
        <v>12.266666666666667</v>
      </c>
      <c r="U79" s="1">
        <f t="shared" si="30"/>
        <v>2.6666666666666665</v>
      </c>
      <c r="V79" s="1">
        <v>88.2</v>
      </c>
      <c r="W79" s="1">
        <v>117.4</v>
      </c>
      <c r="X79" s="1">
        <v>79.8</v>
      </c>
      <c r="Y79" s="1">
        <v>143.4</v>
      </c>
      <c r="Z79" s="1">
        <v>36.4</v>
      </c>
      <c r="AA79" s="1"/>
      <c r="AB79" s="1">
        <f t="shared" si="31"/>
        <v>238.70000000000002</v>
      </c>
      <c r="AC79" s="6">
        <v>22</v>
      </c>
      <c r="AD79" s="10">
        <f t="shared" si="34"/>
        <v>72</v>
      </c>
      <c r="AE79" s="1">
        <f t="shared" si="35"/>
        <v>221.76000000000002</v>
      </c>
      <c r="AF79" s="1">
        <f>VLOOKUP(A79,[1]Sheet!$A:$AG,32,0)</f>
        <v>12</v>
      </c>
      <c r="AG79" s="1">
        <f>VLOOKUP(A79,[1]Sheet!$A:$AG,33,0)</f>
        <v>84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79" xr:uid="{B3D6C731-E723-4676-A552-68A5FD1D18B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2024-09-05T07:03:25Z</dcterms:created>
  <dcterms:modified xsi:type="dcterms:W3CDTF">2024-09-12T06:01:57Z</dcterms:modified>
</cp:coreProperties>
</file>